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3960" yWindow="210" windowWidth="17910" windowHeight="12045" tabRatio="871"/>
  </bookViews>
  <sheets>
    <sheet name="2025年4月" sheetId="461" r:id="rId1"/>
    <sheet name="過去データ（2025年3月）" sheetId="460" r:id="rId2"/>
    <sheet name="過去データ（2025年2月）" sheetId="459" r:id="rId3"/>
    <sheet name="過去データ（2025年1月）" sheetId="458" r:id="rId4"/>
    <sheet name="過去データ（2024年12月）" sheetId="457" r:id="rId5"/>
    <sheet name="過去データ（2024年11月）" sheetId="456" r:id="rId6"/>
    <sheet name="過去データ（2024年10月）" sheetId="455" r:id="rId7"/>
    <sheet name="過去データ（2024年9月）" sheetId="454" r:id="rId8"/>
    <sheet name="過去データ（2024年8月）" sheetId="453" r:id="rId9"/>
    <sheet name="過去データ（2024年7月）" sheetId="452" r:id="rId10"/>
    <sheet name="過去データ（2024年6月）" sheetId="451" r:id="rId11"/>
    <sheet name="過去データ（2024年5月）" sheetId="450" r:id="rId12"/>
    <sheet name="過去データ（2024年4月）" sheetId="448" r:id="rId13"/>
    <sheet name="過去データ（2024年3月）" sheetId="449" r:id="rId14"/>
    <sheet name="過去データ（2024年2月）" sheetId="447" r:id="rId15"/>
    <sheet name="過去データ（2024年1月）" sheetId="446" r:id="rId16"/>
    <sheet name="過去データ（2023年12月）" sheetId="445" r:id="rId17"/>
    <sheet name="過去データ（2023年11月）" sheetId="444" r:id="rId18"/>
    <sheet name="過去データ（2023年10月）" sheetId="443" r:id="rId19"/>
    <sheet name="過去データ（2023年9月）" sheetId="442" r:id="rId20"/>
    <sheet name="過去データ（2023年8月）" sheetId="441" r:id="rId21"/>
    <sheet name="過去データ（2023年7月）" sheetId="440" r:id="rId22"/>
    <sheet name="過去データ（2023年6月）" sheetId="439" r:id="rId23"/>
    <sheet name="過去データ（2023年5月）" sheetId="438" r:id="rId24"/>
    <sheet name="過去データ（2023年4月）" sheetId="437" r:id="rId25"/>
    <sheet name="過去データ（2023年3月）" sheetId="436" r:id="rId26"/>
    <sheet name="過去データ（2023年2月）" sheetId="435" r:id="rId27"/>
    <sheet name="過去データ（2023年1月）" sheetId="434" r:id="rId28"/>
    <sheet name="過去データ（2022年12月）" sheetId="433" r:id="rId29"/>
    <sheet name="過去データ（2022年11月）" sheetId="432" r:id="rId30"/>
    <sheet name="過去データ（2022年10月）" sheetId="431" r:id="rId31"/>
    <sheet name="過去データ（2022年9月）" sheetId="430" r:id="rId32"/>
    <sheet name="過去データ（2022年8月）" sheetId="429" r:id="rId33"/>
    <sheet name="過去データ（2022年7月）" sheetId="428" r:id="rId34"/>
    <sheet name="過去データ（2022年6月）" sheetId="427" r:id="rId35"/>
    <sheet name="過去データ（2022年5月）" sheetId="426" r:id="rId36"/>
    <sheet name="過去データ（2022年4月）" sheetId="425" r:id="rId37"/>
    <sheet name="過去データ（2022年3月）" sheetId="424" r:id="rId38"/>
    <sheet name="過去データ（2022年2月）" sheetId="423" r:id="rId39"/>
    <sheet name="過去データ（2022年1月）" sheetId="422" r:id="rId40"/>
    <sheet name="過去データ（2021年12月）" sheetId="421" r:id="rId41"/>
    <sheet name="過去データ（2021年11月）" sheetId="420" r:id="rId42"/>
    <sheet name="過去データ（2021年10月）" sheetId="418" r:id="rId43"/>
    <sheet name="過去データ（2021年9月）" sheetId="419" r:id="rId44"/>
    <sheet name="過去データ（2021年8月）" sheetId="417" r:id="rId45"/>
    <sheet name="過去データ（2021年7月）" sheetId="416" r:id="rId46"/>
    <sheet name="過去データ（2021年6月）" sheetId="415" r:id="rId47"/>
    <sheet name="過去データ（2021年5月）" sheetId="414" r:id="rId48"/>
    <sheet name="過去データ（2021年4月）" sheetId="413" r:id="rId49"/>
    <sheet name="過去データ（2021年3月）" sheetId="412" r:id="rId50"/>
    <sheet name="過去データ（2021年2月）" sheetId="411" r:id="rId51"/>
    <sheet name="過去データ（2021年1月）" sheetId="410" r:id="rId52"/>
    <sheet name="過去データ（2020年12月）" sheetId="408" r:id="rId53"/>
    <sheet name="過去データ（2020年11月）" sheetId="409" r:id="rId54"/>
    <sheet name="過去データ（2020年10月）" sheetId="407" r:id="rId55"/>
    <sheet name="過去データ（2020年9月）" sheetId="406" r:id="rId56"/>
    <sheet name="過去データ（2020年8月）" sheetId="405" r:id="rId57"/>
    <sheet name="過去データ（2020年7月）" sheetId="404" r:id="rId58"/>
    <sheet name="過去データ（2020年6月）" sheetId="403" r:id="rId59"/>
    <sheet name="過去データ（2020年5月）" sheetId="402" r:id="rId60"/>
    <sheet name="過去データ（2020年4月）" sheetId="401" r:id="rId61"/>
    <sheet name="過去データ(2020年3月)" sheetId="400" r:id="rId62"/>
    <sheet name="過去データ(2020年2月)" sheetId="399" r:id="rId63"/>
    <sheet name="過去データ(2020年1月)" sheetId="398" r:id="rId64"/>
    <sheet name="過去データ(2019年12月)" sheetId="397" r:id="rId65"/>
    <sheet name="過去データ(2019年11月)" sheetId="396" r:id="rId66"/>
    <sheet name="過去データ(2019年10月)" sheetId="395" r:id="rId67"/>
    <sheet name="過去データ(2019年9月)" sheetId="394" r:id="rId68"/>
    <sheet name="過去データ(2019年8月)" sheetId="393" r:id="rId69"/>
    <sheet name="過去データ(2019年7月)" sheetId="392" r:id="rId70"/>
    <sheet name="過去データ(2019年6月)" sheetId="390" r:id="rId71"/>
    <sheet name="過去データ(2019年5月)" sheetId="391" r:id="rId72"/>
    <sheet name="過去データ(2019年4月)" sheetId="389" r:id="rId73"/>
    <sheet name="過去データ(2019年3月)" sheetId="388" r:id="rId74"/>
    <sheet name="過去データ(2019年2月)" sheetId="387" r:id="rId75"/>
    <sheet name="過去データ(2018年12月)" sheetId="386" r:id="rId76"/>
    <sheet name="過去データ(2018年11月)" sheetId="385" r:id="rId77"/>
    <sheet name="過去データ(2018年10月)" sheetId="384" r:id="rId78"/>
    <sheet name="過去データ(2018年9月)" sheetId="383" r:id="rId79"/>
    <sheet name="過去データ(2018年8月)" sheetId="382" r:id="rId80"/>
    <sheet name="過去データ(2018年７月)" sheetId="381" r:id="rId81"/>
    <sheet name="過去データ(2018年6月)" sheetId="380" r:id="rId82"/>
    <sheet name="過去データ(2018年5月)" sheetId="379" r:id="rId83"/>
    <sheet name="過去データ(2018年4月)" sheetId="378" r:id="rId84"/>
    <sheet name="過去データ(2018年3月)" sheetId="377" r:id="rId85"/>
    <sheet name="過去データ(2018年2月)" sheetId="376" r:id="rId86"/>
    <sheet name="過去データ(2018年1月)" sheetId="375" r:id="rId87"/>
    <sheet name="過去データ(2017年12月) " sheetId="374" r:id="rId88"/>
    <sheet name="過去データ(2017年11月)" sheetId="372" r:id="rId89"/>
    <sheet name="過去データ(2017年10月)" sheetId="371" r:id="rId90"/>
    <sheet name="過去データ（2017年9月)" sheetId="370" r:id="rId91"/>
    <sheet name="過去データ（2017年8月)" sheetId="369" r:id="rId92"/>
    <sheet name="過去データ（2017年7月)" sheetId="368" r:id="rId93"/>
    <sheet name="過去データ（2017年6月)" sheetId="367" r:id="rId94"/>
    <sheet name="過去データ（2017年5月)" sheetId="366" r:id="rId95"/>
    <sheet name="過去データ（2017年4月)" sheetId="365" r:id="rId96"/>
    <sheet name="過去データ（2017年3月)" sheetId="364" r:id="rId97"/>
    <sheet name="過去データ（2017年2月)" sheetId="363" r:id="rId98"/>
    <sheet name="過去データ（2017年1月)" sheetId="362" r:id="rId99"/>
    <sheet name="過去データ（2016年12月)" sheetId="361" r:id="rId100"/>
    <sheet name="過去データ（2016年11月) " sheetId="360" r:id="rId101"/>
    <sheet name="過去データ（2016年10月) " sheetId="359" r:id="rId102"/>
    <sheet name="過去データ（2016年9月) " sheetId="358" r:id="rId103"/>
    <sheet name="過去データ（2016年8月) " sheetId="357" r:id="rId104"/>
    <sheet name="過去データ（2016年7月) " sheetId="356" r:id="rId105"/>
    <sheet name="過去データ（2016年6月) " sheetId="354" r:id="rId106"/>
    <sheet name="過去データ（2016年5月）" sheetId="355" r:id="rId107"/>
    <sheet name="過去データ（2016年4月）" sheetId="353" r:id="rId108"/>
    <sheet name="過去データ（2016年3月）" sheetId="352" r:id="rId109"/>
    <sheet name="過去データ（2016年2月）" sheetId="351" r:id="rId110"/>
    <sheet name="過去データ（2016年1月）" sheetId="350" r:id="rId111"/>
    <sheet name="過去データ（2015年12月）" sheetId="349" r:id="rId112"/>
    <sheet name="過去データ（2015年11月）" sheetId="348" r:id="rId113"/>
    <sheet name="過去データ（2015年10月）" sheetId="347" r:id="rId114"/>
    <sheet name="過去データ（2015年9月）" sheetId="346" r:id="rId115"/>
    <sheet name="過去データ（2015年8月）" sheetId="345" r:id="rId116"/>
    <sheet name="過去データ（2015年7月）" sheetId="344" r:id="rId117"/>
    <sheet name="過去データ（2015年6月）" sheetId="343" r:id="rId118"/>
    <sheet name="過去データ（2015年5月）" sheetId="342" r:id="rId119"/>
    <sheet name="過去データ（2015年4月）" sheetId="340" r:id="rId120"/>
    <sheet name="過去データ（2015年3月）" sheetId="341" r:id="rId121"/>
    <sheet name="過去データ（2015年2月）" sheetId="339" r:id="rId122"/>
    <sheet name="過去データ（2015年1月）" sheetId="338" r:id="rId123"/>
    <sheet name="過去データ（2014年12月）" sheetId="337" r:id="rId124"/>
    <sheet name="過去データ(2014年11月)" sheetId="336" r:id="rId125"/>
    <sheet name="過去データ(2014年10月)" sheetId="335" r:id="rId126"/>
    <sheet name="過去データ(2014年9月)" sheetId="334" r:id="rId127"/>
    <sheet name="過去データ(2014年8月)" sheetId="332" r:id="rId128"/>
    <sheet name="過去データ(2014年7月)" sheetId="333" r:id="rId129"/>
    <sheet name="過去データ(2014年6月)" sheetId="330" r:id="rId130"/>
    <sheet name="過去データ(2014年5月)" sheetId="329" r:id="rId131"/>
    <sheet name="過去データ(2014年4月)" sheetId="327" r:id="rId132"/>
    <sheet name="過去データ(2014年3月)" sheetId="328" r:id="rId133"/>
    <sheet name="過去データ(2014年2月)" sheetId="324" r:id="rId134"/>
    <sheet name="過去データ(2014年1月)" sheetId="326" r:id="rId135"/>
    <sheet name="過去データ(2013年12月) " sheetId="322" r:id="rId136"/>
    <sheet name="過去データ(2013年11月)" sheetId="321" r:id="rId137"/>
    <sheet name="過去データ(2013年9月)" sheetId="320" r:id="rId138"/>
    <sheet name="過去データ(2013年8月) " sheetId="319" r:id="rId139"/>
    <sheet name="過去データ(2013年7月)" sheetId="318" r:id="rId140"/>
    <sheet name="過去データ(2013年6月)" sheetId="317" r:id="rId141"/>
    <sheet name="過去データ(2013年5月)" sheetId="316" r:id="rId142"/>
    <sheet name="過去データ(2013年4月)" sheetId="315" r:id="rId143"/>
    <sheet name="過去データ(2013年3月)" sheetId="314" r:id="rId144"/>
    <sheet name="過去データ(2013年2月)" sheetId="313" r:id="rId145"/>
    <sheet name="過去データ(2013年1月)" sheetId="312" r:id="rId146"/>
    <sheet name="過去データ(2012年12月)" sheetId="311" r:id="rId147"/>
    <sheet name="過去データ(2012年11月)" sheetId="310" r:id="rId148"/>
    <sheet name="過去データ(2012年10月)" sheetId="309" r:id="rId149"/>
    <sheet name="過去データ(2012年9月)" sheetId="308" r:id="rId150"/>
    <sheet name="過去データ(2012年8月)" sheetId="307" r:id="rId151"/>
    <sheet name="過去データ(2012年7月)" sheetId="306" r:id="rId152"/>
    <sheet name="過去データ(2012年6月)" sheetId="305" r:id="rId153"/>
    <sheet name="過去データ(2012年5月)" sheetId="304" r:id="rId154"/>
    <sheet name="過去データ(2012年4月)" sheetId="303" r:id="rId155"/>
    <sheet name="過去データ(2012年3月)" sheetId="302" r:id="rId156"/>
    <sheet name="過去データ(2012年2月)" sheetId="301" r:id="rId157"/>
    <sheet name="過去データ(2012年1月)" sheetId="300" r:id="rId158"/>
    <sheet name="過去データ(2011年12月)" sheetId="299" r:id="rId159"/>
    <sheet name="過去データ(2011年11月)" sheetId="298" r:id="rId160"/>
    <sheet name="過去データ(2011年10月)" sheetId="297" r:id="rId161"/>
    <sheet name="過去データ(2011年9月)" sheetId="295" r:id="rId162"/>
    <sheet name="過去データ(2011年8月)" sheetId="294" r:id="rId163"/>
    <sheet name="過去データ(2011年7月)" sheetId="293" r:id="rId164"/>
    <sheet name="過去データ(2011年6月)" sheetId="292" r:id="rId165"/>
    <sheet name="過去データ(2011年5月)" sheetId="291" r:id="rId166"/>
    <sheet name="過去データ(2011年4月)" sheetId="290" r:id="rId167"/>
    <sheet name="過去データ(2011年3月)" sheetId="289" r:id="rId168"/>
    <sheet name="過去データ(2011年2月)" sheetId="288" r:id="rId169"/>
    <sheet name="過去データ(2011年1月)" sheetId="287" r:id="rId170"/>
    <sheet name="過去データ(2010年12月)" sheetId="286" r:id="rId171"/>
    <sheet name="過去データ(2010年11月)" sheetId="285" r:id="rId172"/>
    <sheet name="過去データ(2010年10月)" sheetId="284" r:id="rId173"/>
    <sheet name="過去データ(2010年9月)" sheetId="283" r:id="rId174"/>
    <sheet name="過去データ(2010年8月)" sheetId="282" r:id="rId175"/>
    <sheet name="過去データ(2010年7月)" sheetId="281" r:id="rId176"/>
    <sheet name="過去データ(2010年6月)" sheetId="280" r:id="rId177"/>
    <sheet name="過去データ(2010年5月)" sheetId="279" r:id="rId178"/>
    <sheet name="過去データ(2010年4月)" sheetId="278" r:id="rId179"/>
    <sheet name="過去データ(2010年3月)" sheetId="277" r:id="rId180"/>
    <sheet name="過去データ(2010年2月)" sheetId="276" r:id="rId181"/>
    <sheet name="過去データ(2010年1月)" sheetId="275" r:id="rId182"/>
    <sheet name="過去データ(2009年12月)" sheetId="274" r:id="rId183"/>
    <sheet name="過去データ(2009年11月)" sheetId="273" r:id="rId184"/>
    <sheet name="過去データ(2009年10月)" sheetId="271" r:id="rId185"/>
    <sheet name="過去データ(2009年9月)" sheetId="270" r:id="rId186"/>
    <sheet name="過去データ(2009年8月)" sheetId="268" r:id="rId187"/>
    <sheet name="過去データ(2009年7月)" sheetId="267" r:id="rId188"/>
    <sheet name="過去データ(2009年6月)" sheetId="266" r:id="rId189"/>
    <sheet name="過去データ(2009年5月)" sheetId="265" r:id="rId190"/>
    <sheet name="過去データ(2009年4月)" sheetId="264" r:id="rId191"/>
    <sheet name="過去データ(2009年3月)" sheetId="263" r:id="rId192"/>
    <sheet name="過去データ(2009年2月) " sheetId="262" r:id="rId193"/>
    <sheet name="過去データ(2009年1月)" sheetId="261" r:id="rId194"/>
    <sheet name="過去データ(2008年12月)" sheetId="260" r:id="rId195"/>
    <sheet name="過去データ(2008年11月)" sheetId="259" r:id="rId196"/>
    <sheet name="過去データ(2008年10月) " sheetId="258" r:id="rId197"/>
    <sheet name="過去データ(2008年9月)" sheetId="257" r:id="rId198"/>
    <sheet name="過去データ(2008年8月)" sheetId="256" r:id="rId199"/>
    <sheet name="過去データ(2008年7月)" sheetId="255" r:id="rId200"/>
    <sheet name="過去データ(2008年6月)" sheetId="254" r:id="rId201"/>
    <sheet name="過去データ(2008年5月)" sheetId="253" r:id="rId202"/>
    <sheet name="過去データ(2008年4月)" sheetId="252" r:id="rId203"/>
    <sheet name="過去データ(2008年3月)" sheetId="251" r:id="rId204"/>
    <sheet name="過去データ(2008年2月)" sheetId="250" r:id="rId205"/>
    <sheet name="過去データ(2008年1月)" sheetId="249" r:id="rId206"/>
    <sheet name="過去データ(2007年12月)" sheetId="248" r:id="rId207"/>
    <sheet name="過去データ(2007年11月)" sheetId="247" r:id="rId208"/>
    <sheet name="過去データ(2007年10月)" sheetId="246" r:id="rId209"/>
    <sheet name="過去データ(2007年9月)" sheetId="245" r:id="rId210"/>
    <sheet name="過去データ(2007年8月)" sheetId="244" r:id="rId211"/>
    <sheet name="過去データ(2007年7月)" sheetId="243" r:id="rId212"/>
    <sheet name="過去データ(2007年6月)" sheetId="242" r:id="rId213"/>
    <sheet name="過去データ(2007年5月)" sheetId="241" r:id="rId214"/>
    <sheet name="過去データ(2007年4月)" sheetId="240" r:id="rId215"/>
    <sheet name="過去データ(2007年3月) " sheetId="239" r:id="rId216"/>
    <sheet name="過去データ(2007年2月)" sheetId="238" r:id="rId217"/>
    <sheet name="過去データ(2007年1月)" sheetId="237" r:id="rId218"/>
    <sheet name="過去データ(2006年12月)" sheetId="236" r:id="rId219"/>
    <sheet name="過去データ(2006年11月)" sheetId="234" r:id="rId220"/>
    <sheet name="過去データ(2006年10月)" sheetId="233" r:id="rId221"/>
    <sheet name="過去データ(2006年9月)" sheetId="232" r:id="rId222"/>
    <sheet name="過去データ(2006年8月)" sheetId="231" r:id="rId223"/>
    <sheet name="過去データ(2006年7月)" sheetId="230" r:id="rId224"/>
    <sheet name="過去データ(2006年6月)" sheetId="229" r:id="rId225"/>
    <sheet name="過去データ(2006年5月)" sheetId="228" r:id="rId226"/>
    <sheet name="過去データ(2006年4月)" sheetId="226" r:id="rId227"/>
    <sheet name="過去データ(2006年3月) " sheetId="227" r:id="rId228"/>
    <sheet name="過去データ(2006年2月)" sheetId="225" r:id="rId229"/>
    <sheet name="過去データ(2006年1月)" sheetId="224" r:id="rId230"/>
    <sheet name="過去データ(2005年12月)" sheetId="223" r:id="rId231"/>
    <sheet name="過去データ(2005年11月)" sheetId="222" r:id="rId232"/>
    <sheet name="過去データ(2005年10月) " sheetId="221" r:id="rId233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48" i="221" l="1"/>
  <c r="L48" i="221"/>
  <c r="K48" i="221"/>
  <c r="F48" i="221"/>
  <c r="E48" i="221"/>
  <c r="D48" i="221"/>
  <c r="J47" i="221"/>
  <c r="I47" i="221"/>
  <c r="H47" i="221"/>
  <c r="G47" i="221"/>
  <c r="J46" i="221"/>
  <c r="I46" i="221"/>
  <c r="H46" i="221"/>
  <c r="G46" i="221"/>
  <c r="J45" i="221"/>
  <c r="I45" i="221"/>
  <c r="H45" i="221"/>
  <c r="G45" i="221"/>
  <c r="J44" i="221"/>
  <c r="I44" i="221"/>
  <c r="H44" i="221"/>
  <c r="G44" i="221"/>
  <c r="M38" i="221"/>
  <c r="L38" i="221"/>
  <c r="K38" i="221"/>
  <c r="F38" i="221"/>
  <c r="E38" i="221"/>
  <c r="D38" i="221"/>
  <c r="J37" i="221"/>
  <c r="I37" i="221"/>
  <c r="H37" i="221"/>
  <c r="G37" i="221"/>
  <c r="J36" i="221"/>
  <c r="I36" i="221"/>
  <c r="H36" i="221"/>
  <c r="G36" i="221"/>
  <c r="J35" i="221"/>
  <c r="I35" i="221"/>
  <c r="H35" i="221"/>
  <c r="G35" i="221"/>
  <c r="J34" i="221"/>
  <c r="I34" i="221"/>
  <c r="H34" i="221"/>
  <c r="G34" i="221"/>
  <c r="M32" i="221"/>
  <c r="L32" i="221"/>
  <c r="K32" i="221"/>
  <c r="F32" i="221"/>
  <c r="E32" i="221"/>
  <c r="D32" i="221"/>
  <c r="J31" i="221"/>
  <c r="I31" i="221"/>
  <c r="H31" i="221"/>
  <c r="G31" i="221"/>
  <c r="J30" i="221"/>
  <c r="I30" i="221"/>
  <c r="H30" i="221"/>
  <c r="G30" i="221"/>
  <c r="J29" i="221"/>
  <c r="I29" i="221"/>
  <c r="H29" i="221"/>
  <c r="G29" i="221"/>
  <c r="J28" i="221"/>
  <c r="I28" i="221"/>
  <c r="H28" i="221"/>
  <c r="G28" i="221"/>
  <c r="M26" i="221"/>
  <c r="L26" i="221"/>
  <c r="K26" i="221"/>
  <c r="F26" i="221"/>
  <c r="E26" i="221"/>
  <c r="D26" i="221"/>
  <c r="J25" i="221"/>
  <c r="I25" i="221"/>
  <c r="H25" i="221"/>
  <c r="G25" i="221"/>
  <c r="J24" i="221"/>
  <c r="I24" i="221"/>
  <c r="H24" i="221"/>
  <c r="G24" i="221"/>
  <c r="J23" i="221"/>
  <c r="I23" i="221"/>
  <c r="H23" i="221"/>
  <c r="G23" i="221"/>
  <c r="J22" i="221"/>
  <c r="I22" i="221"/>
  <c r="H22" i="221"/>
  <c r="G22" i="221"/>
  <c r="M20" i="221"/>
  <c r="L20" i="221"/>
  <c r="K20" i="221"/>
  <c r="F20" i="221"/>
  <c r="E20" i="221"/>
  <c r="D20" i="221"/>
  <c r="J19" i="221"/>
  <c r="I19" i="221"/>
  <c r="H19" i="221"/>
  <c r="G19" i="221"/>
  <c r="J18" i="221"/>
  <c r="I18" i="221"/>
  <c r="H18" i="221"/>
  <c r="G18" i="221"/>
  <c r="J17" i="221"/>
  <c r="I17" i="221"/>
  <c r="H17" i="221"/>
  <c r="G17" i="221"/>
  <c r="J16" i="221"/>
  <c r="I16" i="221"/>
  <c r="H16" i="221"/>
  <c r="G16" i="221"/>
  <c r="M14" i="221"/>
  <c r="L14" i="221"/>
  <c r="K14" i="221"/>
  <c r="F14" i="221"/>
  <c r="E14" i="221"/>
  <c r="D14" i="221"/>
  <c r="J13" i="221"/>
  <c r="I13" i="221"/>
  <c r="H13" i="221"/>
  <c r="G13" i="221"/>
  <c r="J12" i="221"/>
  <c r="I12" i="221"/>
  <c r="H12" i="221"/>
  <c r="G12" i="221"/>
  <c r="J11" i="221"/>
  <c r="I11" i="221"/>
  <c r="H11" i="221"/>
  <c r="G11" i="221"/>
  <c r="J10" i="221"/>
  <c r="I10" i="221"/>
  <c r="H10" i="221"/>
  <c r="G10" i="221"/>
  <c r="M48" i="222"/>
  <c r="L48" i="222"/>
  <c r="K48" i="222"/>
  <c r="F48" i="222"/>
  <c r="E48" i="222"/>
  <c r="D48" i="222"/>
  <c r="J47" i="222"/>
  <c r="I47" i="222"/>
  <c r="H47" i="222"/>
  <c r="G47" i="222"/>
  <c r="J46" i="222"/>
  <c r="I46" i="222"/>
  <c r="H46" i="222"/>
  <c r="G46" i="222"/>
  <c r="J45" i="222"/>
  <c r="I45" i="222"/>
  <c r="H45" i="222"/>
  <c r="G45" i="222"/>
  <c r="J44" i="222"/>
  <c r="I44" i="222"/>
  <c r="H44" i="222"/>
  <c r="G44" i="222"/>
  <c r="M38" i="222"/>
  <c r="L38" i="222"/>
  <c r="K38" i="222"/>
  <c r="F38" i="222"/>
  <c r="E38" i="222"/>
  <c r="D38" i="222"/>
  <c r="J37" i="222"/>
  <c r="I37" i="222"/>
  <c r="H37" i="222"/>
  <c r="G37" i="222"/>
  <c r="J36" i="222"/>
  <c r="I36" i="222"/>
  <c r="H36" i="222"/>
  <c r="G36" i="222"/>
  <c r="J35" i="222"/>
  <c r="I35" i="222"/>
  <c r="H35" i="222"/>
  <c r="G35" i="222"/>
  <c r="J34" i="222"/>
  <c r="I34" i="222"/>
  <c r="H34" i="222"/>
  <c r="G34" i="222"/>
  <c r="M32" i="222"/>
  <c r="L32" i="222"/>
  <c r="K32" i="222"/>
  <c r="F32" i="222"/>
  <c r="E32" i="222"/>
  <c r="D32" i="222"/>
  <c r="J31" i="222"/>
  <c r="I31" i="222"/>
  <c r="H31" i="222"/>
  <c r="G31" i="222"/>
  <c r="J30" i="222"/>
  <c r="I30" i="222"/>
  <c r="H30" i="222"/>
  <c r="G30" i="222"/>
  <c r="J29" i="222"/>
  <c r="I29" i="222"/>
  <c r="H29" i="222"/>
  <c r="G29" i="222"/>
  <c r="J28" i="222"/>
  <c r="I28" i="222"/>
  <c r="H28" i="222"/>
  <c r="G28" i="222"/>
  <c r="M26" i="222"/>
  <c r="L26" i="222"/>
  <c r="K26" i="222"/>
  <c r="F26" i="222"/>
  <c r="E26" i="222"/>
  <c r="D26" i="222"/>
  <c r="J25" i="222"/>
  <c r="I25" i="222"/>
  <c r="H25" i="222"/>
  <c r="G25" i="222"/>
  <c r="J24" i="222"/>
  <c r="I24" i="222"/>
  <c r="H24" i="222"/>
  <c r="G24" i="222"/>
  <c r="J23" i="222"/>
  <c r="I23" i="222"/>
  <c r="H23" i="222"/>
  <c r="G23" i="222"/>
  <c r="J22" i="222"/>
  <c r="I22" i="222"/>
  <c r="H22" i="222"/>
  <c r="G22" i="222"/>
  <c r="M20" i="222"/>
  <c r="L20" i="222"/>
  <c r="K20" i="222"/>
  <c r="F20" i="222"/>
  <c r="E20" i="222"/>
  <c r="D20" i="222"/>
  <c r="J19" i="222"/>
  <c r="I19" i="222"/>
  <c r="H19" i="222"/>
  <c r="G19" i="222"/>
  <c r="J18" i="222"/>
  <c r="I18" i="222"/>
  <c r="H18" i="222"/>
  <c r="G18" i="222"/>
  <c r="J17" i="222"/>
  <c r="I17" i="222"/>
  <c r="H17" i="222"/>
  <c r="G17" i="222"/>
  <c r="J16" i="222"/>
  <c r="I16" i="222"/>
  <c r="H16" i="222"/>
  <c r="G16" i="222"/>
  <c r="M14" i="222"/>
  <c r="L14" i="222"/>
  <c r="K14" i="222"/>
  <c r="F14" i="222"/>
  <c r="E14" i="222"/>
  <c r="D14" i="222"/>
  <c r="J13" i="222"/>
  <c r="I13" i="222"/>
  <c r="H13" i="222"/>
  <c r="G13" i="222"/>
  <c r="J12" i="222"/>
  <c r="I12" i="222"/>
  <c r="H12" i="222"/>
  <c r="G12" i="222"/>
  <c r="J11" i="222"/>
  <c r="I11" i="222"/>
  <c r="H11" i="222"/>
  <c r="G11" i="222"/>
  <c r="J10" i="222"/>
  <c r="I10" i="222"/>
  <c r="H10" i="222"/>
  <c r="G10" i="222"/>
  <c r="M48" i="223"/>
  <c r="L48" i="223"/>
  <c r="K48" i="223"/>
  <c r="F48" i="223"/>
  <c r="E48" i="223"/>
  <c r="D48" i="223"/>
  <c r="J47" i="223"/>
  <c r="I47" i="223"/>
  <c r="H47" i="223"/>
  <c r="G47" i="223"/>
  <c r="J46" i="223"/>
  <c r="I46" i="223"/>
  <c r="H46" i="223"/>
  <c r="G46" i="223"/>
  <c r="J45" i="223"/>
  <c r="I45" i="223"/>
  <c r="H45" i="223"/>
  <c r="G45" i="223"/>
  <c r="J44" i="223"/>
  <c r="I44" i="223"/>
  <c r="H44" i="223"/>
  <c r="G44" i="223"/>
  <c r="M38" i="223"/>
  <c r="L38" i="223"/>
  <c r="K38" i="223"/>
  <c r="F38" i="223"/>
  <c r="E38" i="223"/>
  <c r="D38" i="223"/>
  <c r="J37" i="223"/>
  <c r="I37" i="223"/>
  <c r="H37" i="223"/>
  <c r="G37" i="223"/>
  <c r="J36" i="223"/>
  <c r="I36" i="223"/>
  <c r="H36" i="223"/>
  <c r="G36" i="223"/>
  <c r="J35" i="223"/>
  <c r="I35" i="223"/>
  <c r="H35" i="223"/>
  <c r="G35" i="223"/>
  <c r="J34" i="223"/>
  <c r="I34" i="223"/>
  <c r="H34" i="223"/>
  <c r="G34" i="223"/>
  <c r="M32" i="223"/>
  <c r="L32" i="223"/>
  <c r="K32" i="223"/>
  <c r="F32" i="223"/>
  <c r="E32" i="223"/>
  <c r="D32" i="223"/>
  <c r="J31" i="223"/>
  <c r="I31" i="223"/>
  <c r="H31" i="223"/>
  <c r="G31" i="223"/>
  <c r="J30" i="223"/>
  <c r="I30" i="223"/>
  <c r="H30" i="223"/>
  <c r="G30" i="223"/>
  <c r="J29" i="223"/>
  <c r="I29" i="223"/>
  <c r="H29" i="223"/>
  <c r="G29" i="223"/>
  <c r="J28" i="223"/>
  <c r="I28" i="223"/>
  <c r="H28" i="223"/>
  <c r="G28" i="223"/>
  <c r="M26" i="223"/>
  <c r="L26" i="223"/>
  <c r="K26" i="223"/>
  <c r="F26" i="223"/>
  <c r="J26" i="223"/>
  <c r="E26" i="223"/>
  <c r="D26" i="223"/>
  <c r="J25" i="223"/>
  <c r="I25" i="223"/>
  <c r="H25" i="223"/>
  <c r="G25" i="223"/>
  <c r="J24" i="223"/>
  <c r="I24" i="223"/>
  <c r="H24" i="223"/>
  <c r="G24" i="223"/>
  <c r="J23" i="223"/>
  <c r="I23" i="223"/>
  <c r="H23" i="223"/>
  <c r="G23" i="223"/>
  <c r="J22" i="223"/>
  <c r="I22" i="223"/>
  <c r="H22" i="223"/>
  <c r="G22" i="223"/>
  <c r="M20" i="223"/>
  <c r="L20" i="223"/>
  <c r="K20" i="223"/>
  <c r="F20" i="223"/>
  <c r="E20" i="223"/>
  <c r="D20" i="223"/>
  <c r="J19" i="223"/>
  <c r="I19" i="223"/>
  <c r="H19" i="223"/>
  <c r="G19" i="223"/>
  <c r="J18" i="223"/>
  <c r="I18" i="223"/>
  <c r="H18" i="223"/>
  <c r="G18" i="223"/>
  <c r="J17" i="223"/>
  <c r="I17" i="223"/>
  <c r="H17" i="223"/>
  <c r="G17" i="223"/>
  <c r="J16" i="223"/>
  <c r="I16" i="223"/>
  <c r="H16" i="223"/>
  <c r="G16" i="223"/>
  <c r="M14" i="223"/>
  <c r="L14" i="223"/>
  <c r="F14" i="223"/>
  <c r="E14" i="223"/>
  <c r="D14" i="223"/>
  <c r="K13" i="223"/>
  <c r="J13" i="223"/>
  <c r="I13" i="223"/>
  <c r="H13" i="223"/>
  <c r="G13" i="223"/>
  <c r="K12" i="223"/>
  <c r="J12" i="223"/>
  <c r="I12" i="223"/>
  <c r="H12" i="223"/>
  <c r="G12" i="223"/>
  <c r="K11" i="223"/>
  <c r="J11" i="223"/>
  <c r="I11" i="223"/>
  <c r="H11" i="223"/>
  <c r="G11" i="223"/>
  <c r="K10" i="223"/>
  <c r="J10" i="223"/>
  <c r="I10" i="223"/>
  <c r="H10" i="223"/>
  <c r="G10" i="223"/>
  <c r="M48" i="224"/>
  <c r="L48" i="224"/>
  <c r="K48" i="224"/>
  <c r="F48" i="224"/>
  <c r="E48" i="224"/>
  <c r="D48" i="224"/>
  <c r="J47" i="224"/>
  <c r="I47" i="224"/>
  <c r="H47" i="224"/>
  <c r="G47" i="224"/>
  <c r="J46" i="224"/>
  <c r="I46" i="224"/>
  <c r="H46" i="224"/>
  <c r="G46" i="224"/>
  <c r="J45" i="224"/>
  <c r="I45" i="224"/>
  <c r="H45" i="224"/>
  <c r="G45" i="224"/>
  <c r="J44" i="224"/>
  <c r="I44" i="224"/>
  <c r="H44" i="224"/>
  <c r="G44" i="224"/>
  <c r="M38" i="224"/>
  <c r="L38" i="224"/>
  <c r="K38" i="224"/>
  <c r="F38" i="224"/>
  <c r="E38" i="224"/>
  <c r="D38" i="224"/>
  <c r="J37" i="224"/>
  <c r="I37" i="224"/>
  <c r="H37" i="224"/>
  <c r="G37" i="224"/>
  <c r="J36" i="224"/>
  <c r="I36" i="224"/>
  <c r="H36" i="224"/>
  <c r="G36" i="224"/>
  <c r="J35" i="224"/>
  <c r="I35" i="224"/>
  <c r="H35" i="224"/>
  <c r="G35" i="224"/>
  <c r="J34" i="224"/>
  <c r="I34" i="224"/>
  <c r="H34" i="224"/>
  <c r="G34" i="224"/>
  <c r="M32" i="224"/>
  <c r="L32" i="224"/>
  <c r="K32" i="224"/>
  <c r="F32" i="224"/>
  <c r="E32" i="224"/>
  <c r="D32" i="224"/>
  <c r="J31" i="224"/>
  <c r="I31" i="224"/>
  <c r="H31" i="224"/>
  <c r="G31" i="224"/>
  <c r="J30" i="224"/>
  <c r="I30" i="224"/>
  <c r="H30" i="224"/>
  <c r="G30" i="224"/>
  <c r="J29" i="224"/>
  <c r="I29" i="224"/>
  <c r="H29" i="224"/>
  <c r="G29" i="224"/>
  <c r="J28" i="224"/>
  <c r="I28" i="224"/>
  <c r="H28" i="224"/>
  <c r="G28" i="224"/>
  <c r="M26" i="224"/>
  <c r="L26" i="224"/>
  <c r="K26" i="224"/>
  <c r="F26" i="224"/>
  <c r="E26" i="224"/>
  <c r="D26" i="224"/>
  <c r="J25" i="224"/>
  <c r="I25" i="224"/>
  <c r="H25" i="224"/>
  <c r="G25" i="224"/>
  <c r="J24" i="224"/>
  <c r="I24" i="224"/>
  <c r="H24" i="224"/>
  <c r="G24" i="224"/>
  <c r="J23" i="224"/>
  <c r="I23" i="224"/>
  <c r="H23" i="224"/>
  <c r="G23" i="224"/>
  <c r="J22" i="224"/>
  <c r="I22" i="224"/>
  <c r="H22" i="224"/>
  <c r="G22" i="224"/>
  <c r="M20" i="224"/>
  <c r="L20" i="224"/>
  <c r="K20" i="224"/>
  <c r="F20" i="224"/>
  <c r="E20" i="224"/>
  <c r="D20" i="224"/>
  <c r="J19" i="224"/>
  <c r="I19" i="224"/>
  <c r="H19" i="224"/>
  <c r="G19" i="224"/>
  <c r="J18" i="224"/>
  <c r="I18" i="224"/>
  <c r="H18" i="224"/>
  <c r="G18" i="224"/>
  <c r="J17" i="224"/>
  <c r="I17" i="224"/>
  <c r="H17" i="224"/>
  <c r="G17" i="224"/>
  <c r="J16" i="224"/>
  <c r="I16" i="224"/>
  <c r="H16" i="224"/>
  <c r="G16" i="224"/>
  <c r="M14" i="224"/>
  <c r="L14" i="224"/>
  <c r="K14" i="224"/>
  <c r="F14" i="224"/>
  <c r="E14" i="224"/>
  <c r="D14" i="224"/>
  <c r="J13" i="224"/>
  <c r="I13" i="224"/>
  <c r="H13" i="224"/>
  <c r="G13" i="224"/>
  <c r="J12" i="224"/>
  <c r="I12" i="224"/>
  <c r="H12" i="224"/>
  <c r="G12" i="224"/>
  <c r="J11" i="224"/>
  <c r="I11" i="224"/>
  <c r="H11" i="224"/>
  <c r="G11" i="224"/>
  <c r="J10" i="224"/>
  <c r="I10" i="224"/>
  <c r="H10" i="224"/>
  <c r="G10" i="224"/>
  <c r="M48" i="225"/>
  <c r="L48" i="225"/>
  <c r="K48" i="225"/>
  <c r="F48" i="225"/>
  <c r="E48" i="225"/>
  <c r="D48" i="225"/>
  <c r="J47" i="225"/>
  <c r="I47" i="225"/>
  <c r="H47" i="225"/>
  <c r="G47" i="225"/>
  <c r="J46" i="225"/>
  <c r="I46" i="225"/>
  <c r="H46" i="225"/>
  <c r="G46" i="225"/>
  <c r="J45" i="225"/>
  <c r="I45" i="225"/>
  <c r="H45" i="225"/>
  <c r="G45" i="225"/>
  <c r="J44" i="225"/>
  <c r="I44" i="225"/>
  <c r="H44" i="225"/>
  <c r="G44" i="225"/>
  <c r="M38" i="225"/>
  <c r="L38" i="225"/>
  <c r="K38" i="225"/>
  <c r="F38" i="225"/>
  <c r="E38" i="225"/>
  <c r="D38" i="225"/>
  <c r="J37" i="225"/>
  <c r="I37" i="225"/>
  <c r="H37" i="225"/>
  <c r="G37" i="225"/>
  <c r="J36" i="225"/>
  <c r="I36" i="225"/>
  <c r="H36" i="225"/>
  <c r="G36" i="225"/>
  <c r="J35" i="225"/>
  <c r="I35" i="225"/>
  <c r="H35" i="225"/>
  <c r="G35" i="225"/>
  <c r="J34" i="225"/>
  <c r="I34" i="225"/>
  <c r="H34" i="225"/>
  <c r="G34" i="225"/>
  <c r="M32" i="225"/>
  <c r="L32" i="225"/>
  <c r="K32" i="225"/>
  <c r="F32" i="225"/>
  <c r="E32" i="225"/>
  <c r="D32" i="225"/>
  <c r="J31" i="225"/>
  <c r="I31" i="225"/>
  <c r="H31" i="225"/>
  <c r="G31" i="225"/>
  <c r="J30" i="225"/>
  <c r="I30" i="225"/>
  <c r="H30" i="225"/>
  <c r="G30" i="225"/>
  <c r="J29" i="225"/>
  <c r="I29" i="225"/>
  <c r="H29" i="225"/>
  <c r="G29" i="225"/>
  <c r="J28" i="225"/>
  <c r="I28" i="225"/>
  <c r="H28" i="225"/>
  <c r="G28" i="225"/>
  <c r="M26" i="225"/>
  <c r="L26" i="225"/>
  <c r="K26" i="225"/>
  <c r="F26" i="225"/>
  <c r="E26" i="225"/>
  <c r="D26" i="225"/>
  <c r="J25" i="225"/>
  <c r="I25" i="225"/>
  <c r="H25" i="225"/>
  <c r="G25" i="225"/>
  <c r="J24" i="225"/>
  <c r="I24" i="225"/>
  <c r="H24" i="225"/>
  <c r="G24" i="225"/>
  <c r="J23" i="225"/>
  <c r="I23" i="225"/>
  <c r="H23" i="225"/>
  <c r="G23" i="225"/>
  <c r="J22" i="225"/>
  <c r="I22" i="225"/>
  <c r="H22" i="225"/>
  <c r="G22" i="225"/>
  <c r="M20" i="225"/>
  <c r="L20" i="225"/>
  <c r="K20" i="225"/>
  <c r="F20" i="225"/>
  <c r="E20" i="225"/>
  <c r="D20" i="225"/>
  <c r="J19" i="225"/>
  <c r="I19" i="225"/>
  <c r="H19" i="225"/>
  <c r="G19" i="225"/>
  <c r="J18" i="225"/>
  <c r="I18" i="225"/>
  <c r="H18" i="225"/>
  <c r="G18" i="225"/>
  <c r="J17" i="225"/>
  <c r="I17" i="225"/>
  <c r="H17" i="225"/>
  <c r="G17" i="225"/>
  <c r="J16" i="225"/>
  <c r="I16" i="225"/>
  <c r="H16" i="225"/>
  <c r="G16" i="225"/>
  <c r="M14" i="225"/>
  <c r="L14" i="225"/>
  <c r="K14" i="225"/>
  <c r="F14" i="225"/>
  <c r="E14" i="225"/>
  <c r="D14" i="225"/>
  <c r="J13" i="225"/>
  <c r="I13" i="225"/>
  <c r="H13" i="225"/>
  <c r="G13" i="225"/>
  <c r="J12" i="225"/>
  <c r="I12" i="225"/>
  <c r="H12" i="225"/>
  <c r="G12" i="225"/>
  <c r="J11" i="225"/>
  <c r="I11" i="225"/>
  <c r="H11" i="225"/>
  <c r="G11" i="225"/>
  <c r="J10" i="225"/>
  <c r="I10" i="225"/>
  <c r="H10" i="225"/>
  <c r="G10" i="225"/>
  <c r="M48" i="227"/>
  <c r="L48" i="227"/>
  <c r="K48" i="227"/>
  <c r="F48" i="227"/>
  <c r="E48" i="227"/>
  <c r="D48" i="227"/>
  <c r="J47" i="227"/>
  <c r="I47" i="227"/>
  <c r="H47" i="227"/>
  <c r="G47" i="227"/>
  <c r="J46" i="227"/>
  <c r="I46" i="227"/>
  <c r="H46" i="227"/>
  <c r="G46" i="227"/>
  <c r="J45" i="227"/>
  <c r="I45" i="227"/>
  <c r="H45" i="227"/>
  <c r="G45" i="227"/>
  <c r="J44" i="227"/>
  <c r="I44" i="227"/>
  <c r="H44" i="227"/>
  <c r="G44" i="227"/>
  <c r="M38" i="227"/>
  <c r="L38" i="227"/>
  <c r="K38" i="227"/>
  <c r="F38" i="227"/>
  <c r="E38" i="227"/>
  <c r="D38" i="227"/>
  <c r="J37" i="227"/>
  <c r="I37" i="227"/>
  <c r="H37" i="227"/>
  <c r="G37" i="227"/>
  <c r="J36" i="227"/>
  <c r="I36" i="227"/>
  <c r="H36" i="227"/>
  <c r="G36" i="227"/>
  <c r="J35" i="227"/>
  <c r="I35" i="227"/>
  <c r="H35" i="227"/>
  <c r="G35" i="227"/>
  <c r="J34" i="227"/>
  <c r="I34" i="227"/>
  <c r="H34" i="227"/>
  <c r="G34" i="227"/>
  <c r="M32" i="227"/>
  <c r="L32" i="227"/>
  <c r="K32" i="227"/>
  <c r="F32" i="227"/>
  <c r="E32" i="227"/>
  <c r="D32" i="227"/>
  <c r="J31" i="227"/>
  <c r="I31" i="227"/>
  <c r="H31" i="227"/>
  <c r="G31" i="227"/>
  <c r="J30" i="227"/>
  <c r="I30" i="227"/>
  <c r="H30" i="227"/>
  <c r="G30" i="227"/>
  <c r="J29" i="227"/>
  <c r="I29" i="227"/>
  <c r="H29" i="227"/>
  <c r="G29" i="227"/>
  <c r="J28" i="227"/>
  <c r="I28" i="227"/>
  <c r="H28" i="227"/>
  <c r="G28" i="227"/>
  <c r="M26" i="227"/>
  <c r="L26" i="227"/>
  <c r="K26" i="227"/>
  <c r="F26" i="227"/>
  <c r="E26" i="227"/>
  <c r="D26" i="227"/>
  <c r="J25" i="227"/>
  <c r="I25" i="227"/>
  <c r="H25" i="227"/>
  <c r="G25" i="227"/>
  <c r="J24" i="227"/>
  <c r="I24" i="227"/>
  <c r="H24" i="227"/>
  <c r="G24" i="227"/>
  <c r="J23" i="227"/>
  <c r="I23" i="227"/>
  <c r="H23" i="227"/>
  <c r="G23" i="227"/>
  <c r="J22" i="227"/>
  <c r="I22" i="227"/>
  <c r="H22" i="227"/>
  <c r="G22" i="227"/>
  <c r="M20" i="227"/>
  <c r="L20" i="227"/>
  <c r="K20" i="227"/>
  <c r="F20" i="227"/>
  <c r="I20" i="227"/>
  <c r="E20" i="227"/>
  <c r="D20" i="227"/>
  <c r="J19" i="227"/>
  <c r="I19" i="227"/>
  <c r="H19" i="227"/>
  <c r="G19" i="227"/>
  <c r="J18" i="227"/>
  <c r="I18" i="227"/>
  <c r="H18" i="227"/>
  <c r="G18" i="227"/>
  <c r="J17" i="227"/>
  <c r="I17" i="227"/>
  <c r="H17" i="227"/>
  <c r="G17" i="227"/>
  <c r="J16" i="227"/>
  <c r="I16" i="227"/>
  <c r="H16" i="227"/>
  <c r="G16" i="227"/>
  <c r="M14" i="227"/>
  <c r="L14" i="227"/>
  <c r="K14" i="227"/>
  <c r="F14" i="227"/>
  <c r="E14" i="227"/>
  <c r="D14" i="227"/>
  <c r="J13" i="227"/>
  <c r="I13" i="227"/>
  <c r="H13" i="227"/>
  <c r="G13" i="227"/>
  <c r="J12" i="227"/>
  <c r="I12" i="227"/>
  <c r="H12" i="227"/>
  <c r="G12" i="227"/>
  <c r="J11" i="227"/>
  <c r="I11" i="227"/>
  <c r="H11" i="227"/>
  <c r="G11" i="227"/>
  <c r="J10" i="227"/>
  <c r="I10" i="227"/>
  <c r="H10" i="227"/>
  <c r="G10" i="227"/>
  <c r="M48" i="226"/>
  <c r="L48" i="226"/>
  <c r="K48" i="226"/>
  <c r="F48" i="226"/>
  <c r="E48" i="226"/>
  <c r="D48" i="226"/>
  <c r="J47" i="226"/>
  <c r="I47" i="226"/>
  <c r="H47" i="226"/>
  <c r="G47" i="226"/>
  <c r="J46" i="226"/>
  <c r="I46" i="226"/>
  <c r="H46" i="226"/>
  <c r="G46" i="226"/>
  <c r="J45" i="226"/>
  <c r="I45" i="226"/>
  <c r="H45" i="226"/>
  <c r="G45" i="226"/>
  <c r="J44" i="226"/>
  <c r="I44" i="226"/>
  <c r="H44" i="226"/>
  <c r="G44" i="226"/>
  <c r="M38" i="226"/>
  <c r="L38" i="226"/>
  <c r="K38" i="226"/>
  <c r="F38" i="226"/>
  <c r="E38" i="226"/>
  <c r="D38" i="226"/>
  <c r="J37" i="226"/>
  <c r="I37" i="226"/>
  <c r="H37" i="226"/>
  <c r="G37" i="226"/>
  <c r="J36" i="226"/>
  <c r="I36" i="226"/>
  <c r="H36" i="226"/>
  <c r="G36" i="226"/>
  <c r="J35" i="226"/>
  <c r="I35" i="226"/>
  <c r="H35" i="226"/>
  <c r="G35" i="226"/>
  <c r="J34" i="226"/>
  <c r="I34" i="226"/>
  <c r="H34" i="226"/>
  <c r="G34" i="226"/>
  <c r="M32" i="226"/>
  <c r="L32" i="226"/>
  <c r="K32" i="226"/>
  <c r="F32" i="226"/>
  <c r="E32" i="226"/>
  <c r="D32" i="226"/>
  <c r="J31" i="226"/>
  <c r="I31" i="226"/>
  <c r="H31" i="226"/>
  <c r="G31" i="226"/>
  <c r="J30" i="226"/>
  <c r="I30" i="226"/>
  <c r="H30" i="226"/>
  <c r="G30" i="226"/>
  <c r="J29" i="226"/>
  <c r="I29" i="226"/>
  <c r="H29" i="226"/>
  <c r="G29" i="226"/>
  <c r="J28" i="226"/>
  <c r="I28" i="226"/>
  <c r="H28" i="226"/>
  <c r="G28" i="226"/>
  <c r="M26" i="226"/>
  <c r="L26" i="226"/>
  <c r="K26" i="226"/>
  <c r="F26" i="226"/>
  <c r="E26" i="226"/>
  <c r="D26" i="226"/>
  <c r="J25" i="226"/>
  <c r="I25" i="226"/>
  <c r="H25" i="226"/>
  <c r="G25" i="226"/>
  <c r="J24" i="226"/>
  <c r="I24" i="226"/>
  <c r="H24" i="226"/>
  <c r="G24" i="226"/>
  <c r="J23" i="226"/>
  <c r="I23" i="226"/>
  <c r="H23" i="226"/>
  <c r="G23" i="226"/>
  <c r="J22" i="226"/>
  <c r="I22" i="226"/>
  <c r="H22" i="226"/>
  <c r="G22" i="226"/>
  <c r="M20" i="226"/>
  <c r="L20" i="226"/>
  <c r="K20" i="226"/>
  <c r="F20" i="226"/>
  <c r="E20" i="226"/>
  <c r="D20" i="226"/>
  <c r="J19" i="226"/>
  <c r="I19" i="226"/>
  <c r="H19" i="226"/>
  <c r="G19" i="226"/>
  <c r="J18" i="226"/>
  <c r="I18" i="226"/>
  <c r="H18" i="226"/>
  <c r="G18" i="226"/>
  <c r="J17" i="226"/>
  <c r="I17" i="226"/>
  <c r="H17" i="226"/>
  <c r="G17" i="226"/>
  <c r="J16" i="226"/>
  <c r="I16" i="226"/>
  <c r="H16" i="226"/>
  <c r="G16" i="226"/>
  <c r="M14" i="226"/>
  <c r="L14" i="226"/>
  <c r="K14" i="226"/>
  <c r="F14" i="226"/>
  <c r="E14" i="226"/>
  <c r="D14" i="226"/>
  <c r="J13" i="226"/>
  <c r="I13" i="226"/>
  <c r="H13" i="226"/>
  <c r="G13" i="226"/>
  <c r="J12" i="226"/>
  <c r="I12" i="226"/>
  <c r="H12" i="226"/>
  <c r="G12" i="226"/>
  <c r="J11" i="226"/>
  <c r="I11" i="226"/>
  <c r="H11" i="226"/>
  <c r="G11" i="226"/>
  <c r="J10" i="226"/>
  <c r="I10" i="226"/>
  <c r="H10" i="226"/>
  <c r="G10" i="226"/>
  <c r="M48" i="228"/>
  <c r="L48" i="228"/>
  <c r="K48" i="228"/>
  <c r="F48" i="228"/>
  <c r="E48" i="228"/>
  <c r="D48" i="228"/>
  <c r="J47" i="228"/>
  <c r="I47" i="228"/>
  <c r="H47" i="228"/>
  <c r="G47" i="228"/>
  <c r="J46" i="228"/>
  <c r="I46" i="228"/>
  <c r="H46" i="228"/>
  <c r="G46" i="228"/>
  <c r="J45" i="228"/>
  <c r="I45" i="228"/>
  <c r="H45" i="228"/>
  <c r="G45" i="228"/>
  <c r="J44" i="228"/>
  <c r="I44" i="228"/>
  <c r="H44" i="228"/>
  <c r="G44" i="228"/>
  <c r="M38" i="228"/>
  <c r="L38" i="228"/>
  <c r="K38" i="228"/>
  <c r="F38" i="228"/>
  <c r="E38" i="228"/>
  <c r="D38" i="228"/>
  <c r="J37" i="228"/>
  <c r="I37" i="228"/>
  <c r="H37" i="228"/>
  <c r="G37" i="228"/>
  <c r="J36" i="228"/>
  <c r="I36" i="228"/>
  <c r="H36" i="228"/>
  <c r="G36" i="228"/>
  <c r="J35" i="228"/>
  <c r="I35" i="228"/>
  <c r="H35" i="228"/>
  <c r="G35" i="228"/>
  <c r="J34" i="228"/>
  <c r="I34" i="228"/>
  <c r="H34" i="228"/>
  <c r="G34" i="228"/>
  <c r="M32" i="228"/>
  <c r="L32" i="228"/>
  <c r="K32" i="228"/>
  <c r="F32" i="228"/>
  <c r="E32" i="228"/>
  <c r="D32" i="228"/>
  <c r="J31" i="228"/>
  <c r="I31" i="228"/>
  <c r="H31" i="228"/>
  <c r="G31" i="228"/>
  <c r="J30" i="228"/>
  <c r="I30" i="228"/>
  <c r="H30" i="228"/>
  <c r="G30" i="228"/>
  <c r="J29" i="228"/>
  <c r="I29" i="228"/>
  <c r="H29" i="228"/>
  <c r="G29" i="228"/>
  <c r="J28" i="228"/>
  <c r="I28" i="228"/>
  <c r="H28" i="228"/>
  <c r="G28" i="228"/>
  <c r="M26" i="228"/>
  <c r="L26" i="228"/>
  <c r="K26" i="228"/>
  <c r="F26" i="228"/>
  <c r="E26" i="228"/>
  <c r="D26" i="228"/>
  <c r="J25" i="228"/>
  <c r="I25" i="228"/>
  <c r="H25" i="228"/>
  <c r="G25" i="228"/>
  <c r="J24" i="228"/>
  <c r="I24" i="228"/>
  <c r="H24" i="228"/>
  <c r="G24" i="228"/>
  <c r="J23" i="228"/>
  <c r="I23" i="228"/>
  <c r="H23" i="228"/>
  <c r="G23" i="228"/>
  <c r="J22" i="228"/>
  <c r="I22" i="228"/>
  <c r="H22" i="228"/>
  <c r="G22" i="228"/>
  <c r="M20" i="228"/>
  <c r="L20" i="228"/>
  <c r="K20" i="228"/>
  <c r="F20" i="228"/>
  <c r="I20" i="228"/>
  <c r="E20" i="228"/>
  <c r="D20" i="228"/>
  <c r="J19" i="228"/>
  <c r="I19" i="228"/>
  <c r="H19" i="228"/>
  <c r="G19" i="228"/>
  <c r="J18" i="228"/>
  <c r="I18" i="228"/>
  <c r="H18" i="228"/>
  <c r="G18" i="228"/>
  <c r="J17" i="228"/>
  <c r="I17" i="228"/>
  <c r="H17" i="228"/>
  <c r="G17" i="228"/>
  <c r="J16" i="228"/>
  <c r="I16" i="228"/>
  <c r="H16" i="228"/>
  <c r="G16" i="228"/>
  <c r="M14" i="228"/>
  <c r="L14" i="228"/>
  <c r="K14" i="228"/>
  <c r="F14" i="228"/>
  <c r="E14" i="228"/>
  <c r="D14" i="228"/>
  <c r="J13" i="228"/>
  <c r="I13" i="228"/>
  <c r="H13" i="228"/>
  <c r="G13" i="228"/>
  <c r="J12" i="228"/>
  <c r="I12" i="228"/>
  <c r="H12" i="228"/>
  <c r="G12" i="228"/>
  <c r="J11" i="228"/>
  <c r="I11" i="228"/>
  <c r="H11" i="228"/>
  <c r="G11" i="228"/>
  <c r="J10" i="228"/>
  <c r="I10" i="228"/>
  <c r="H10" i="228"/>
  <c r="G10" i="228"/>
  <c r="L48" i="229"/>
  <c r="K48" i="229"/>
  <c r="F48" i="229"/>
  <c r="E48" i="229"/>
  <c r="D48" i="229"/>
  <c r="J47" i="229"/>
  <c r="I47" i="229"/>
  <c r="H47" i="229"/>
  <c r="G47" i="229"/>
  <c r="J46" i="229"/>
  <c r="I46" i="229"/>
  <c r="H46" i="229"/>
  <c r="G46" i="229"/>
  <c r="J45" i="229"/>
  <c r="I45" i="229"/>
  <c r="H45" i="229"/>
  <c r="G45" i="229"/>
  <c r="J44" i="229"/>
  <c r="I44" i="229"/>
  <c r="H44" i="229"/>
  <c r="G44" i="229"/>
  <c r="M38" i="229"/>
  <c r="L38" i="229"/>
  <c r="K38" i="229"/>
  <c r="F38" i="229"/>
  <c r="E38" i="229"/>
  <c r="D38" i="229"/>
  <c r="J37" i="229"/>
  <c r="I37" i="229"/>
  <c r="H37" i="229"/>
  <c r="G37" i="229"/>
  <c r="J36" i="229"/>
  <c r="I36" i="229"/>
  <c r="H36" i="229"/>
  <c r="G36" i="229"/>
  <c r="J35" i="229"/>
  <c r="I35" i="229"/>
  <c r="H35" i="229"/>
  <c r="G35" i="229"/>
  <c r="J34" i="229"/>
  <c r="I34" i="229"/>
  <c r="H34" i="229"/>
  <c r="G34" i="229"/>
  <c r="M32" i="229"/>
  <c r="L32" i="229"/>
  <c r="K32" i="229"/>
  <c r="F32" i="229"/>
  <c r="E32" i="229"/>
  <c r="D32" i="229"/>
  <c r="J31" i="229"/>
  <c r="I31" i="229"/>
  <c r="H31" i="229"/>
  <c r="G31" i="229"/>
  <c r="J30" i="229"/>
  <c r="I30" i="229"/>
  <c r="H30" i="229"/>
  <c r="G30" i="229"/>
  <c r="J29" i="229"/>
  <c r="I29" i="229"/>
  <c r="H29" i="229"/>
  <c r="G29" i="229"/>
  <c r="J28" i="229"/>
  <c r="I28" i="229"/>
  <c r="H28" i="229"/>
  <c r="G28" i="229"/>
  <c r="M26" i="229"/>
  <c r="L26" i="229"/>
  <c r="K26" i="229"/>
  <c r="F26" i="229"/>
  <c r="E26" i="229"/>
  <c r="D26" i="229"/>
  <c r="J25" i="229"/>
  <c r="I25" i="229"/>
  <c r="H25" i="229"/>
  <c r="G25" i="229"/>
  <c r="J24" i="229"/>
  <c r="I24" i="229"/>
  <c r="H24" i="229"/>
  <c r="G24" i="229"/>
  <c r="J23" i="229"/>
  <c r="I23" i="229"/>
  <c r="H23" i="229"/>
  <c r="G23" i="229"/>
  <c r="J22" i="229"/>
  <c r="I22" i="229"/>
  <c r="H22" i="229"/>
  <c r="G22" i="229"/>
  <c r="M20" i="229"/>
  <c r="L20" i="229"/>
  <c r="K20" i="229"/>
  <c r="F20" i="229"/>
  <c r="E20" i="229"/>
  <c r="D20" i="229"/>
  <c r="J19" i="229"/>
  <c r="I19" i="229"/>
  <c r="H19" i="229"/>
  <c r="G19" i="229"/>
  <c r="J18" i="229"/>
  <c r="I18" i="229"/>
  <c r="H18" i="229"/>
  <c r="G18" i="229"/>
  <c r="J17" i="229"/>
  <c r="I17" i="229"/>
  <c r="H17" i="229"/>
  <c r="G17" i="229"/>
  <c r="J16" i="229"/>
  <c r="I16" i="229"/>
  <c r="H16" i="229"/>
  <c r="G16" i="229"/>
  <c r="M14" i="229"/>
  <c r="L14" i="229"/>
  <c r="K14" i="229"/>
  <c r="F14" i="229"/>
  <c r="E14" i="229"/>
  <c r="D14" i="229"/>
  <c r="J13" i="229"/>
  <c r="I13" i="229"/>
  <c r="H13" i="229"/>
  <c r="G13" i="229"/>
  <c r="J12" i="229"/>
  <c r="I12" i="229"/>
  <c r="H12" i="229"/>
  <c r="G12" i="229"/>
  <c r="J11" i="229"/>
  <c r="I11" i="229"/>
  <c r="H11" i="229"/>
  <c r="G11" i="229"/>
  <c r="J10" i="229"/>
  <c r="I10" i="229"/>
  <c r="H10" i="229"/>
  <c r="G10" i="229"/>
  <c r="M48" i="230"/>
  <c r="L48" i="230"/>
  <c r="K48" i="230"/>
  <c r="F48" i="230"/>
  <c r="E48" i="230"/>
  <c r="D48" i="230"/>
  <c r="J47" i="230"/>
  <c r="I47" i="230"/>
  <c r="H47" i="230"/>
  <c r="G47" i="230"/>
  <c r="J46" i="230"/>
  <c r="I46" i="230"/>
  <c r="H46" i="230"/>
  <c r="G46" i="230"/>
  <c r="J45" i="230"/>
  <c r="I45" i="230"/>
  <c r="H45" i="230"/>
  <c r="G45" i="230"/>
  <c r="J44" i="230"/>
  <c r="I44" i="230"/>
  <c r="H44" i="230"/>
  <c r="G44" i="230"/>
  <c r="M38" i="230"/>
  <c r="L38" i="230"/>
  <c r="K38" i="230"/>
  <c r="F38" i="230"/>
  <c r="E38" i="230"/>
  <c r="D38" i="230"/>
  <c r="J37" i="230"/>
  <c r="I37" i="230"/>
  <c r="H37" i="230"/>
  <c r="G37" i="230"/>
  <c r="J36" i="230"/>
  <c r="I36" i="230"/>
  <c r="H36" i="230"/>
  <c r="G36" i="230"/>
  <c r="J35" i="230"/>
  <c r="I35" i="230"/>
  <c r="H35" i="230"/>
  <c r="G35" i="230"/>
  <c r="J34" i="230"/>
  <c r="I34" i="230"/>
  <c r="H34" i="230"/>
  <c r="G34" i="230"/>
  <c r="M32" i="230"/>
  <c r="L32" i="230"/>
  <c r="K32" i="230"/>
  <c r="F32" i="230"/>
  <c r="E32" i="230"/>
  <c r="D32" i="230"/>
  <c r="J31" i="230"/>
  <c r="I31" i="230"/>
  <c r="H31" i="230"/>
  <c r="G31" i="230"/>
  <c r="J30" i="230"/>
  <c r="I30" i="230"/>
  <c r="H30" i="230"/>
  <c r="G30" i="230"/>
  <c r="J29" i="230"/>
  <c r="I29" i="230"/>
  <c r="H29" i="230"/>
  <c r="G29" i="230"/>
  <c r="J28" i="230"/>
  <c r="I28" i="230"/>
  <c r="H28" i="230"/>
  <c r="G28" i="230"/>
  <c r="M26" i="230"/>
  <c r="L26" i="230"/>
  <c r="K26" i="230"/>
  <c r="F26" i="230"/>
  <c r="E26" i="230"/>
  <c r="D26" i="230"/>
  <c r="J25" i="230"/>
  <c r="I25" i="230"/>
  <c r="H25" i="230"/>
  <c r="G25" i="230"/>
  <c r="J24" i="230"/>
  <c r="I24" i="230"/>
  <c r="H24" i="230"/>
  <c r="G24" i="230"/>
  <c r="J23" i="230"/>
  <c r="I23" i="230"/>
  <c r="H23" i="230"/>
  <c r="G23" i="230"/>
  <c r="J22" i="230"/>
  <c r="I22" i="230"/>
  <c r="H22" i="230"/>
  <c r="G22" i="230"/>
  <c r="M20" i="230"/>
  <c r="L20" i="230"/>
  <c r="K20" i="230"/>
  <c r="F20" i="230"/>
  <c r="E20" i="230"/>
  <c r="D20" i="230"/>
  <c r="J19" i="230"/>
  <c r="I19" i="230"/>
  <c r="H19" i="230"/>
  <c r="G19" i="230"/>
  <c r="J18" i="230"/>
  <c r="I18" i="230"/>
  <c r="H18" i="230"/>
  <c r="G18" i="230"/>
  <c r="J17" i="230"/>
  <c r="I17" i="230"/>
  <c r="H17" i="230"/>
  <c r="G17" i="230"/>
  <c r="J16" i="230"/>
  <c r="I16" i="230"/>
  <c r="H16" i="230"/>
  <c r="G16" i="230"/>
  <c r="M14" i="230"/>
  <c r="L14" i="230"/>
  <c r="K14" i="230"/>
  <c r="F14" i="230"/>
  <c r="E14" i="230"/>
  <c r="D14" i="230"/>
  <c r="J13" i="230"/>
  <c r="I13" i="230"/>
  <c r="H13" i="230"/>
  <c r="G13" i="230"/>
  <c r="J12" i="230"/>
  <c r="I12" i="230"/>
  <c r="H12" i="230"/>
  <c r="G12" i="230"/>
  <c r="J11" i="230"/>
  <c r="I11" i="230"/>
  <c r="H11" i="230"/>
  <c r="G11" i="230"/>
  <c r="J10" i="230"/>
  <c r="I10" i="230"/>
  <c r="H10" i="230"/>
  <c r="G10" i="230"/>
  <c r="M48" i="231"/>
  <c r="L48" i="231"/>
  <c r="K48" i="231"/>
  <c r="F48" i="231"/>
  <c r="E48" i="231"/>
  <c r="D48" i="231"/>
  <c r="J47" i="231"/>
  <c r="I47" i="231"/>
  <c r="H47" i="231"/>
  <c r="G47" i="231"/>
  <c r="J46" i="231"/>
  <c r="I46" i="231"/>
  <c r="H46" i="231"/>
  <c r="G46" i="231"/>
  <c r="J45" i="231"/>
  <c r="I45" i="231"/>
  <c r="H45" i="231"/>
  <c r="G45" i="231"/>
  <c r="J44" i="231"/>
  <c r="I44" i="231"/>
  <c r="H44" i="231"/>
  <c r="G44" i="231"/>
  <c r="M38" i="231"/>
  <c r="L38" i="231"/>
  <c r="K38" i="231"/>
  <c r="F38" i="231"/>
  <c r="E38" i="231"/>
  <c r="D38" i="231"/>
  <c r="J37" i="231"/>
  <c r="I37" i="231"/>
  <c r="H37" i="231"/>
  <c r="G37" i="231"/>
  <c r="J36" i="231"/>
  <c r="I36" i="231"/>
  <c r="H36" i="231"/>
  <c r="G36" i="231"/>
  <c r="J35" i="231"/>
  <c r="I35" i="231"/>
  <c r="H35" i="231"/>
  <c r="G35" i="231"/>
  <c r="J34" i="231"/>
  <c r="I34" i="231"/>
  <c r="H34" i="231"/>
  <c r="G34" i="231"/>
  <c r="M32" i="231"/>
  <c r="L32" i="231"/>
  <c r="K32" i="231"/>
  <c r="F32" i="231"/>
  <c r="E32" i="231"/>
  <c r="D32" i="231"/>
  <c r="J31" i="231"/>
  <c r="I31" i="231"/>
  <c r="H31" i="231"/>
  <c r="G31" i="231"/>
  <c r="J30" i="231"/>
  <c r="I30" i="231"/>
  <c r="H30" i="231"/>
  <c r="G30" i="231"/>
  <c r="J29" i="231"/>
  <c r="I29" i="231"/>
  <c r="H29" i="231"/>
  <c r="G29" i="231"/>
  <c r="J28" i="231"/>
  <c r="I28" i="231"/>
  <c r="H28" i="231"/>
  <c r="G28" i="231"/>
  <c r="M26" i="231"/>
  <c r="L26" i="231"/>
  <c r="K26" i="231"/>
  <c r="F26" i="231"/>
  <c r="E26" i="231"/>
  <c r="D26" i="231"/>
  <c r="J25" i="231"/>
  <c r="I25" i="231"/>
  <c r="H25" i="231"/>
  <c r="G25" i="231"/>
  <c r="J24" i="231"/>
  <c r="I24" i="231"/>
  <c r="H24" i="231"/>
  <c r="G24" i="231"/>
  <c r="J23" i="231"/>
  <c r="I23" i="231"/>
  <c r="H23" i="231"/>
  <c r="G23" i="231"/>
  <c r="J22" i="231"/>
  <c r="I22" i="231"/>
  <c r="H22" i="231"/>
  <c r="G22" i="231"/>
  <c r="M20" i="231"/>
  <c r="L20" i="231"/>
  <c r="K20" i="231"/>
  <c r="F20" i="231"/>
  <c r="E20" i="231"/>
  <c r="D20" i="231"/>
  <c r="J19" i="231"/>
  <c r="I19" i="231"/>
  <c r="H19" i="231"/>
  <c r="G19" i="231"/>
  <c r="J18" i="231"/>
  <c r="I18" i="231"/>
  <c r="H18" i="231"/>
  <c r="G18" i="231"/>
  <c r="J17" i="231"/>
  <c r="I17" i="231"/>
  <c r="H17" i="231"/>
  <c r="G17" i="231"/>
  <c r="J16" i="231"/>
  <c r="I16" i="231"/>
  <c r="H16" i="231"/>
  <c r="G16" i="231"/>
  <c r="M14" i="231"/>
  <c r="L14" i="231"/>
  <c r="K14" i="231"/>
  <c r="F14" i="231"/>
  <c r="E14" i="231"/>
  <c r="D14" i="231"/>
  <c r="J13" i="231"/>
  <c r="I13" i="231"/>
  <c r="H13" i="231"/>
  <c r="G13" i="231"/>
  <c r="J12" i="231"/>
  <c r="I12" i="231"/>
  <c r="H12" i="231"/>
  <c r="G12" i="231"/>
  <c r="J11" i="231"/>
  <c r="I11" i="231"/>
  <c r="H11" i="231"/>
  <c r="G11" i="231"/>
  <c r="J10" i="231"/>
  <c r="I10" i="231"/>
  <c r="H10" i="231"/>
  <c r="G10" i="231"/>
  <c r="M48" i="232"/>
  <c r="L48" i="232"/>
  <c r="K48" i="232"/>
  <c r="F48" i="232"/>
  <c r="E48" i="232"/>
  <c r="D48" i="232"/>
  <c r="J47" i="232"/>
  <c r="I47" i="232"/>
  <c r="H47" i="232"/>
  <c r="G47" i="232"/>
  <c r="J46" i="232"/>
  <c r="I46" i="232"/>
  <c r="H46" i="232"/>
  <c r="G46" i="232"/>
  <c r="J45" i="232"/>
  <c r="I45" i="232"/>
  <c r="H45" i="232"/>
  <c r="G45" i="232"/>
  <c r="J44" i="232"/>
  <c r="I44" i="232"/>
  <c r="H44" i="232"/>
  <c r="G44" i="232"/>
  <c r="M38" i="232"/>
  <c r="L38" i="232"/>
  <c r="K38" i="232"/>
  <c r="F38" i="232"/>
  <c r="E38" i="232"/>
  <c r="D38" i="232"/>
  <c r="J37" i="232"/>
  <c r="I37" i="232"/>
  <c r="H37" i="232"/>
  <c r="G37" i="232"/>
  <c r="J36" i="232"/>
  <c r="I36" i="232"/>
  <c r="H36" i="232"/>
  <c r="G36" i="232"/>
  <c r="J35" i="232"/>
  <c r="I35" i="232"/>
  <c r="H35" i="232"/>
  <c r="G35" i="232"/>
  <c r="J34" i="232"/>
  <c r="I34" i="232"/>
  <c r="H34" i="232"/>
  <c r="G34" i="232"/>
  <c r="M32" i="232"/>
  <c r="L32" i="232"/>
  <c r="K32" i="232"/>
  <c r="F32" i="232"/>
  <c r="E32" i="232"/>
  <c r="D32" i="232"/>
  <c r="J31" i="232"/>
  <c r="I31" i="232"/>
  <c r="H31" i="232"/>
  <c r="G31" i="232"/>
  <c r="J30" i="232"/>
  <c r="I30" i="232"/>
  <c r="H30" i="232"/>
  <c r="G30" i="232"/>
  <c r="J29" i="232"/>
  <c r="I29" i="232"/>
  <c r="H29" i="232"/>
  <c r="G29" i="232"/>
  <c r="J28" i="232"/>
  <c r="I28" i="232"/>
  <c r="H28" i="232"/>
  <c r="G28" i="232"/>
  <c r="M26" i="232"/>
  <c r="L26" i="232"/>
  <c r="K26" i="232"/>
  <c r="F26" i="232"/>
  <c r="E26" i="232"/>
  <c r="D26" i="232"/>
  <c r="J25" i="232"/>
  <c r="I25" i="232"/>
  <c r="H25" i="232"/>
  <c r="G25" i="232"/>
  <c r="J24" i="232"/>
  <c r="I24" i="232"/>
  <c r="H24" i="232"/>
  <c r="G24" i="232"/>
  <c r="J23" i="232"/>
  <c r="I23" i="232"/>
  <c r="H23" i="232"/>
  <c r="G23" i="232"/>
  <c r="J22" i="232"/>
  <c r="I22" i="232"/>
  <c r="H22" i="232"/>
  <c r="G22" i="232"/>
  <c r="M20" i="232"/>
  <c r="L20" i="232"/>
  <c r="K20" i="232"/>
  <c r="F20" i="232"/>
  <c r="E20" i="232"/>
  <c r="D20" i="232"/>
  <c r="J19" i="232"/>
  <c r="I19" i="232"/>
  <c r="H19" i="232"/>
  <c r="G19" i="232"/>
  <c r="J18" i="232"/>
  <c r="I18" i="232"/>
  <c r="H18" i="232"/>
  <c r="G18" i="232"/>
  <c r="J17" i="232"/>
  <c r="I17" i="232"/>
  <c r="H17" i="232"/>
  <c r="G17" i="232"/>
  <c r="J16" i="232"/>
  <c r="I16" i="232"/>
  <c r="H16" i="232"/>
  <c r="G16" i="232"/>
  <c r="M14" i="232"/>
  <c r="L14" i="232"/>
  <c r="K14" i="232"/>
  <c r="F14" i="232"/>
  <c r="E14" i="232"/>
  <c r="D14" i="232"/>
  <c r="J13" i="232"/>
  <c r="I13" i="232"/>
  <c r="H13" i="232"/>
  <c r="G13" i="232"/>
  <c r="J12" i="232"/>
  <c r="I12" i="232"/>
  <c r="H12" i="232"/>
  <c r="G12" i="232"/>
  <c r="J11" i="232"/>
  <c r="I11" i="232"/>
  <c r="H11" i="232"/>
  <c r="G11" i="232"/>
  <c r="J10" i="232"/>
  <c r="I10" i="232"/>
  <c r="H10" i="232"/>
  <c r="G10" i="232"/>
  <c r="M48" i="233"/>
  <c r="L48" i="233"/>
  <c r="K48" i="233"/>
  <c r="F48" i="233"/>
  <c r="E48" i="233"/>
  <c r="D48" i="233"/>
  <c r="J47" i="233"/>
  <c r="I47" i="233"/>
  <c r="H47" i="233"/>
  <c r="G47" i="233"/>
  <c r="J46" i="233"/>
  <c r="I46" i="233"/>
  <c r="H46" i="233"/>
  <c r="G46" i="233"/>
  <c r="J45" i="233"/>
  <c r="I45" i="233"/>
  <c r="H45" i="233"/>
  <c r="G45" i="233"/>
  <c r="J44" i="233"/>
  <c r="I44" i="233"/>
  <c r="H44" i="233"/>
  <c r="G44" i="233"/>
  <c r="M38" i="233"/>
  <c r="L38" i="233"/>
  <c r="K38" i="233"/>
  <c r="F38" i="233"/>
  <c r="E38" i="233"/>
  <c r="D38" i="233"/>
  <c r="J37" i="233"/>
  <c r="I37" i="233"/>
  <c r="H37" i="233"/>
  <c r="G37" i="233"/>
  <c r="J36" i="233"/>
  <c r="I36" i="233"/>
  <c r="H36" i="233"/>
  <c r="G36" i="233"/>
  <c r="J35" i="233"/>
  <c r="I35" i="233"/>
  <c r="H35" i="233"/>
  <c r="G35" i="233"/>
  <c r="J34" i="233"/>
  <c r="I34" i="233"/>
  <c r="H34" i="233"/>
  <c r="G34" i="233"/>
  <c r="M32" i="233"/>
  <c r="L32" i="233"/>
  <c r="K32" i="233"/>
  <c r="F32" i="233"/>
  <c r="E32" i="233"/>
  <c r="D32" i="233"/>
  <c r="J31" i="233"/>
  <c r="I31" i="233"/>
  <c r="H31" i="233"/>
  <c r="G31" i="233"/>
  <c r="J30" i="233"/>
  <c r="I30" i="233"/>
  <c r="H30" i="233"/>
  <c r="G30" i="233"/>
  <c r="J29" i="233"/>
  <c r="I29" i="233"/>
  <c r="H29" i="233"/>
  <c r="G29" i="233"/>
  <c r="J28" i="233"/>
  <c r="I28" i="233"/>
  <c r="H28" i="233"/>
  <c r="G28" i="233"/>
  <c r="M26" i="233"/>
  <c r="L26" i="233"/>
  <c r="K26" i="233"/>
  <c r="F26" i="233"/>
  <c r="E26" i="233"/>
  <c r="D26" i="233"/>
  <c r="J25" i="233"/>
  <c r="I25" i="233"/>
  <c r="H25" i="233"/>
  <c r="G25" i="233"/>
  <c r="J24" i="233"/>
  <c r="I24" i="233"/>
  <c r="H24" i="233"/>
  <c r="G24" i="233"/>
  <c r="J23" i="233"/>
  <c r="I23" i="233"/>
  <c r="H23" i="233"/>
  <c r="G23" i="233"/>
  <c r="J22" i="233"/>
  <c r="I22" i="233"/>
  <c r="H22" i="233"/>
  <c r="G22" i="233"/>
  <c r="M20" i="233"/>
  <c r="L20" i="233"/>
  <c r="K20" i="233"/>
  <c r="F20" i="233"/>
  <c r="E20" i="233"/>
  <c r="D20" i="233"/>
  <c r="J19" i="233"/>
  <c r="I19" i="233"/>
  <c r="H19" i="233"/>
  <c r="G19" i="233"/>
  <c r="J18" i="233"/>
  <c r="I18" i="233"/>
  <c r="H18" i="233"/>
  <c r="G18" i="233"/>
  <c r="J17" i="233"/>
  <c r="I17" i="233"/>
  <c r="H17" i="233"/>
  <c r="G17" i="233"/>
  <c r="J16" i="233"/>
  <c r="I16" i="233"/>
  <c r="H16" i="233"/>
  <c r="G16" i="233"/>
  <c r="M14" i="233"/>
  <c r="L14" i="233"/>
  <c r="K14" i="233"/>
  <c r="F14" i="233"/>
  <c r="E14" i="233"/>
  <c r="D14" i="233"/>
  <c r="J13" i="233"/>
  <c r="I13" i="233"/>
  <c r="H13" i="233"/>
  <c r="G13" i="233"/>
  <c r="J12" i="233"/>
  <c r="I12" i="233"/>
  <c r="H12" i="233"/>
  <c r="G12" i="233"/>
  <c r="J11" i="233"/>
  <c r="I11" i="233"/>
  <c r="H11" i="233"/>
  <c r="G11" i="233"/>
  <c r="J10" i="233"/>
  <c r="I10" i="233"/>
  <c r="H10" i="233"/>
  <c r="G10" i="233"/>
  <c r="M48" i="234"/>
  <c r="L48" i="234"/>
  <c r="K48" i="234"/>
  <c r="F48" i="234"/>
  <c r="E48" i="234"/>
  <c r="D48" i="234"/>
  <c r="J47" i="234"/>
  <c r="I47" i="234"/>
  <c r="H47" i="234"/>
  <c r="G47" i="234"/>
  <c r="J46" i="234"/>
  <c r="I46" i="234"/>
  <c r="H46" i="234"/>
  <c r="G46" i="234"/>
  <c r="J45" i="234"/>
  <c r="I45" i="234"/>
  <c r="H45" i="234"/>
  <c r="G45" i="234"/>
  <c r="J44" i="234"/>
  <c r="I44" i="234"/>
  <c r="H44" i="234"/>
  <c r="G44" i="234"/>
  <c r="M38" i="234"/>
  <c r="L38" i="234"/>
  <c r="K38" i="234"/>
  <c r="F38" i="234"/>
  <c r="E38" i="234"/>
  <c r="D38" i="234"/>
  <c r="J37" i="234"/>
  <c r="I37" i="234"/>
  <c r="H37" i="234"/>
  <c r="G37" i="234"/>
  <c r="J36" i="234"/>
  <c r="I36" i="234"/>
  <c r="H36" i="234"/>
  <c r="G36" i="234"/>
  <c r="J35" i="234"/>
  <c r="I35" i="234"/>
  <c r="H35" i="234"/>
  <c r="G35" i="234"/>
  <c r="J34" i="234"/>
  <c r="I34" i="234"/>
  <c r="H34" i="234"/>
  <c r="G34" i="234"/>
  <c r="M32" i="234"/>
  <c r="L32" i="234"/>
  <c r="K32" i="234"/>
  <c r="F32" i="234"/>
  <c r="E32" i="234"/>
  <c r="D32" i="234"/>
  <c r="J31" i="234"/>
  <c r="I31" i="234"/>
  <c r="H31" i="234"/>
  <c r="G31" i="234"/>
  <c r="J30" i="234"/>
  <c r="I30" i="234"/>
  <c r="H30" i="234"/>
  <c r="G30" i="234"/>
  <c r="J29" i="234"/>
  <c r="I29" i="234"/>
  <c r="H29" i="234"/>
  <c r="G29" i="234"/>
  <c r="J28" i="234"/>
  <c r="I28" i="234"/>
  <c r="H28" i="234"/>
  <c r="G28" i="234"/>
  <c r="M26" i="234"/>
  <c r="L26" i="234"/>
  <c r="K26" i="234"/>
  <c r="F26" i="234"/>
  <c r="E26" i="234"/>
  <c r="D26" i="234"/>
  <c r="J25" i="234"/>
  <c r="I25" i="234"/>
  <c r="H25" i="234"/>
  <c r="G25" i="234"/>
  <c r="J24" i="234"/>
  <c r="I24" i="234"/>
  <c r="H24" i="234"/>
  <c r="G24" i="234"/>
  <c r="J23" i="234"/>
  <c r="I23" i="234"/>
  <c r="H23" i="234"/>
  <c r="G23" i="234"/>
  <c r="J22" i="234"/>
  <c r="I22" i="234"/>
  <c r="H22" i="234"/>
  <c r="G22" i="234"/>
  <c r="M20" i="234"/>
  <c r="L20" i="234"/>
  <c r="K20" i="234"/>
  <c r="F20" i="234"/>
  <c r="E20" i="234"/>
  <c r="D20" i="234"/>
  <c r="J19" i="234"/>
  <c r="I19" i="234"/>
  <c r="H19" i="234"/>
  <c r="G19" i="234"/>
  <c r="J18" i="234"/>
  <c r="I18" i="234"/>
  <c r="H18" i="234"/>
  <c r="G18" i="234"/>
  <c r="J17" i="234"/>
  <c r="I17" i="234"/>
  <c r="H17" i="234"/>
  <c r="G17" i="234"/>
  <c r="J16" i="234"/>
  <c r="I16" i="234"/>
  <c r="H16" i="234"/>
  <c r="G16" i="234"/>
  <c r="M14" i="234"/>
  <c r="L14" i="234"/>
  <c r="K14" i="234"/>
  <c r="F14" i="234"/>
  <c r="E14" i="234"/>
  <c r="D14" i="234"/>
  <c r="J13" i="234"/>
  <c r="I13" i="234"/>
  <c r="H13" i="234"/>
  <c r="G13" i="234"/>
  <c r="J12" i="234"/>
  <c r="I12" i="234"/>
  <c r="H12" i="234"/>
  <c r="G12" i="234"/>
  <c r="J11" i="234"/>
  <c r="I11" i="234"/>
  <c r="H11" i="234"/>
  <c r="G11" i="234"/>
  <c r="J10" i="234"/>
  <c r="I10" i="234"/>
  <c r="H10" i="234"/>
  <c r="G10" i="234"/>
  <c r="M48" i="236"/>
  <c r="L48" i="236"/>
  <c r="K48" i="236"/>
  <c r="F48" i="236"/>
  <c r="E48" i="236"/>
  <c r="D48" i="236"/>
  <c r="J47" i="236"/>
  <c r="I47" i="236"/>
  <c r="H47" i="236"/>
  <c r="G47" i="236"/>
  <c r="J46" i="236"/>
  <c r="I46" i="236"/>
  <c r="H46" i="236"/>
  <c r="G46" i="236"/>
  <c r="J45" i="236"/>
  <c r="I45" i="236"/>
  <c r="H45" i="236"/>
  <c r="G45" i="236"/>
  <c r="J44" i="236"/>
  <c r="I44" i="236"/>
  <c r="H44" i="236"/>
  <c r="G44" i="236"/>
  <c r="M38" i="236"/>
  <c r="L38" i="236"/>
  <c r="K38" i="236"/>
  <c r="F38" i="236"/>
  <c r="E38" i="236"/>
  <c r="D38" i="236"/>
  <c r="J37" i="236"/>
  <c r="I37" i="236"/>
  <c r="H37" i="236"/>
  <c r="G37" i="236"/>
  <c r="J36" i="236"/>
  <c r="I36" i="236"/>
  <c r="H36" i="236"/>
  <c r="G36" i="236"/>
  <c r="J35" i="236"/>
  <c r="I35" i="236"/>
  <c r="H35" i="236"/>
  <c r="G35" i="236"/>
  <c r="J34" i="236"/>
  <c r="I34" i="236"/>
  <c r="H34" i="236"/>
  <c r="G34" i="236"/>
  <c r="M32" i="236"/>
  <c r="L32" i="236"/>
  <c r="K32" i="236"/>
  <c r="F32" i="236"/>
  <c r="E32" i="236"/>
  <c r="D32" i="236"/>
  <c r="J31" i="236"/>
  <c r="I31" i="236"/>
  <c r="H31" i="236"/>
  <c r="G31" i="236"/>
  <c r="J30" i="236"/>
  <c r="I30" i="236"/>
  <c r="H30" i="236"/>
  <c r="G30" i="236"/>
  <c r="J29" i="236"/>
  <c r="I29" i="236"/>
  <c r="H29" i="236"/>
  <c r="G29" i="236"/>
  <c r="J28" i="236"/>
  <c r="I28" i="236"/>
  <c r="H28" i="236"/>
  <c r="G28" i="236"/>
  <c r="M26" i="236"/>
  <c r="L26" i="236"/>
  <c r="K26" i="236"/>
  <c r="F26" i="236"/>
  <c r="E26" i="236"/>
  <c r="D26" i="236"/>
  <c r="J25" i="236"/>
  <c r="I25" i="236"/>
  <c r="H25" i="236"/>
  <c r="G25" i="236"/>
  <c r="J24" i="236"/>
  <c r="I24" i="236"/>
  <c r="H24" i="236"/>
  <c r="G24" i="236"/>
  <c r="J23" i="236"/>
  <c r="I23" i="236"/>
  <c r="H23" i="236"/>
  <c r="G23" i="236"/>
  <c r="J22" i="236"/>
  <c r="I22" i="236"/>
  <c r="H22" i="236"/>
  <c r="G22" i="236"/>
  <c r="M20" i="236"/>
  <c r="L20" i="236"/>
  <c r="K20" i="236"/>
  <c r="F20" i="236"/>
  <c r="E20" i="236"/>
  <c r="D20" i="236"/>
  <c r="J19" i="236"/>
  <c r="I19" i="236"/>
  <c r="H19" i="236"/>
  <c r="G19" i="236"/>
  <c r="J18" i="236"/>
  <c r="I18" i="236"/>
  <c r="H18" i="236"/>
  <c r="G18" i="236"/>
  <c r="J17" i="236"/>
  <c r="I17" i="236"/>
  <c r="H17" i="236"/>
  <c r="G17" i="236"/>
  <c r="J16" i="236"/>
  <c r="I16" i="236"/>
  <c r="H16" i="236"/>
  <c r="G16" i="236"/>
  <c r="M14" i="236"/>
  <c r="L14" i="236"/>
  <c r="K14" i="236"/>
  <c r="F14" i="236"/>
  <c r="E14" i="236"/>
  <c r="D14" i="236"/>
  <c r="J13" i="236"/>
  <c r="I13" i="236"/>
  <c r="H13" i="236"/>
  <c r="G13" i="236"/>
  <c r="J12" i="236"/>
  <c r="I12" i="236"/>
  <c r="H12" i="236"/>
  <c r="G12" i="236"/>
  <c r="J11" i="236"/>
  <c r="I11" i="236"/>
  <c r="H11" i="236"/>
  <c r="G11" i="236"/>
  <c r="J10" i="236"/>
  <c r="I10" i="236"/>
  <c r="H10" i="236"/>
  <c r="G10" i="236"/>
  <c r="M48" i="237"/>
  <c r="L48" i="237"/>
  <c r="K48" i="237"/>
  <c r="F48" i="237"/>
  <c r="E48" i="237"/>
  <c r="D48" i="237"/>
  <c r="J47" i="237"/>
  <c r="I47" i="237"/>
  <c r="H47" i="237"/>
  <c r="G47" i="237"/>
  <c r="J46" i="237"/>
  <c r="I46" i="237"/>
  <c r="H46" i="237"/>
  <c r="G46" i="237"/>
  <c r="J45" i="237"/>
  <c r="I45" i="237"/>
  <c r="H45" i="237"/>
  <c r="G45" i="237"/>
  <c r="J44" i="237"/>
  <c r="I44" i="237"/>
  <c r="H44" i="237"/>
  <c r="G44" i="237"/>
  <c r="M38" i="237"/>
  <c r="L38" i="237"/>
  <c r="K38" i="237"/>
  <c r="F38" i="237"/>
  <c r="E38" i="237"/>
  <c r="D38" i="237"/>
  <c r="J37" i="237"/>
  <c r="I37" i="237"/>
  <c r="H37" i="237"/>
  <c r="G37" i="237"/>
  <c r="J36" i="237"/>
  <c r="I36" i="237"/>
  <c r="H36" i="237"/>
  <c r="G36" i="237"/>
  <c r="J35" i="237"/>
  <c r="I35" i="237"/>
  <c r="H35" i="237"/>
  <c r="G35" i="237"/>
  <c r="J34" i="237"/>
  <c r="I34" i="237"/>
  <c r="H34" i="237"/>
  <c r="G34" i="237"/>
  <c r="M32" i="237"/>
  <c r="L32" i="237"/>
  <c r="K32" i="237"/>
  <c r="F32" i="237"/>
  <c r="E32" i="237"/>
  <c r="D32" i="237"/>
  <c r="J31" i="237"/>
  <c r="I31" i="237"/>
  <c r="H31" i="237"/>
  <c r="G31" i="237"/>
  <c r="J30" i="237"/>
  <c r="I30" i="237"/>
  <c r="H30" i="237"/>
  <c r="G30" i="237"/>
  <c r="J29" i="237"/>
  <c r="I29" i="237"/>
  <c r="H29" i="237"/>
  <c r="G29" i="237"/>
  <c r="J28" i="237"/>
  <c r="I28" i="237"/>
  <c r="H28" i="237"/>
  <c r="G28" i="237"/>
  <c r="M26" i="237"/>
  <c r="L26" i="237"/>
  <c r="K26" i="237"/>
  <c r="F26" i="237"/>
  <c r="E26" i="237"/>
  <c r="D26" i="237"/>
  <c r="J25" i="237"/>
  <c r="I25" i="237"/>
  <c r="H25" i="237"/>
  <c r="G25" i="237"/>
  <c r="J24" i="237"/>
  <c r="I24" i="237"/>
  <c r="H24" i="237"/>
  <c r="G24" i="237"/>
  <c r="J23" i="237"/>
  <c r="I23" i="237"/>
  <c r="H23" i="237"/>
  <c r="G23" i="237"/>
  <c r="J22" i="237"/>
  <c r="I22" i="237"/>
  <c r="H22" i="237"/>
  <c r="G22" i="237"/>
  <c r="M20" i="237"/>
  <c r="L20" i="237"/>
  <c r="K20" i="237"/>
  <c r="F20" i="237"/>
  <c r="E20" i="237"/>
  <c r="D20" i="237"/>
  <c r="J19" i="237"/>
  <c r="I19" i="237"/>
  <c r="H19" i="237"/>
  <c r="G19" i="237"/>
  <c r="J18" i="237"/>
  <c r="I18" i="237"/>
  <c r="H18" i="237"/>
  <c r="G18" i="237"/>
  <c r="J17" i="237"/>
  <c r="I17" i="237"/>
  <c r="H17" i="237"/>
  <c r="G17" i="237"/>
  <c r="J16" i="237"/>
  <c r="I16" i="237"/>
  <c r="H16" i="237"/>
  <c r="G16" i="237"/>
  <c r="M14" i="237"/>
  <c r="L14" i="237"/>
  <c r="K14" i="237"/>
  <c r="F14" i="237"/>
  <c r="E14" i="237"/>
  <c r="D14" i="237"/>
  <c r="J13" i="237"/>
  <c r="I13" i="237"/>
  <c r="H13" i="237"/>
  <c r="G13" i="237"/>
  <c r="J12" i="237"/>
  <c r="I12" i="237"/>
  <c r="H12" i="237"/>
  <c r="G12" i="237"/>
  <c r="J11" i="237"/>
  <c r="I11" i="237"/>
  <c r="H11" i="237"/>
  <c r="G11" i="237"/>
  <c r="J10" i="237"/>
  <c r="I10" i="237"/>
  <c r="H10" i="237"/>
  <c r="G10" i="237"/>
  <c r="M48" i="238"/>
  <c r="L48" i="238"/>
  <c r="K48" i="238"/>
  <c r="F48" i="238"/>
  <c r="E48" i="238"/>
  <c r="D48" i="238"/>
  <c r="J47" i="238"/>
  <c r="I47" i="238"/>
  <c r="H47" i="238"/>
  <c r="G47" i="238"/>
  <c r="J46" i="238"/>
  <c r="I46" i="238"/>
  <c r="H46" i="238"/>
  <c r="G46" i="238"/>
  <c r="J45" i="238"/>
  <c r="I45" i="238"/>
  <c r="H45" i="238"/>
  <c r="G45" i="238"/>
  <c r="J44" i="238"/>
  <c r="I44" i="238"/>
  <c r="H44" i="238"/>
  <c r="G44" i="238"/>
  <c r="M38" i="238"/>
  <c r="L38" i="238"/>
  <c r="K38" i="238"/>
  <c r="F38" i="238"/>
  <c r="E38" i="238"/>
  <c r="D38" i="238"/>
  <c r="J37" i="238"/>
  <c r="I37" i="238"/>
  <c r="H37" i="238"/>
  <c r="G37" i="238"/>
  <c r="J36" i="238"/>
  <c r="I36" i="238"/>
  <c r="H36" i="238"/>
  <c r="G36" i="238"/>
  <c r="J35" i="238"/>
  <c r="I35" i="238"/>
  <c r="H35" i="238"/>
  <c r="G35" i="238"/>
  <c r="J34" i="238"/>
  <c r="I34" i="238"/>
  <c r="H34" i="238"/>
  <c r="G34" i="238"/>
  <c r="M32" i="238"/>
  <c r="L32" i="238"/>
  <c r="K32" i="238"/>
  <c r="F32" i="238"/>
  <c r="E32" i="238"/>
  <c r="D32" i="238"/>
  <c r="J31" i="238"/>
  <c r="I31" i="238"/>
  <c r="H31" i="238"/>
  <c r="G31" i="238"/>
  <c r="J30" i="238"/>
  <c r="I30" i="238"/>
  <c r="H30" i="238"/>
  <c r="G30" i="238"/>
  <c r="J29" i="238"/>
  <c r="I29" i="238"/>
  <c r="H29" i="238"/>
  <c r="G29" i="238"/>
  <c r="J28" i="238"/>
  <c r="I28" i="238"/>
  <c r="H28" i="238"/>
  <c r="G28" i="238"/>
  <c r="M26" i="238"/>
  <c r="L26" i="238"/>
  <c r="K26" i="238"/>
  <c r="F26" i="238"/>
  <c r="E26" i="238"/>
  <c r="D26" i="238"/>
  <c r="J25" i="238"/>
  <c r="I25" i="238"/>
  <c r="H25" i="238"/>
  <c r="G25" i="238"/>
  <c r="J24" i="238"/>
  <c r="I24" i="238"/>
  <c r="H24" i="238"/>
  <c r="G24" i="238"/>
  <c r="J23" i="238"/>
  <c r="I23" i="238"/>
  <c r="H23" i="238"/>
  <c r="G23" i="238"/>
  <c r="J22" i="238"/>
  <c r="I22" i="238"/>
  <c r="H22" i="238"/>
  <c r="G22" i="238"/>
  <c r="M20" i="238"/>
  <c r="L20" i="238"/>
  <c r="K20" i="238"/>
  <c r="F20" i="238"/>
  <c r="E20" i="238"/>
  <c r="D20" i="238"/>
  <c r="J19" i="238"/>
  <c r="I19" i="238"/>
  <c r="H19" i="238"/>
  <c r="G19" i="238"/>
  <c r="J18" i="238"/>
  <c r="I18" i="238"/>
  <c r="H18" i="238"/>
  <c r="G18" i="238"/>
  <c r="J17" i="238"/>
  <c r="I17" i="238"/>
  <c r="H17" i="238"/>
  <c r="G17" i="238"/>
  <c r="J16" i="238"/>
  <c r="I16" i="238"/>
  <c r="H16" i="238"/>
  <c r="G16" i="238"/>
  <c r="M14" i="238"/>
  <c r="L14" i="238"/>
  <c r="K14" i="238"/>
  <c r="F14" i="238"/>
  <c r="E14" i="238"/>
  <c r="D14" i="238"/>
  <c r="J13" i="238"/>
  <c r="I13" i="238"/>
  <c r="H13" i="238"/>
  <c r="G13" i="238"/>
  <c r="J12" i="238"/>
  <c r="I12" i="238"/>
  <c r="H12" i="238"/>
  <c r="G12" i="238"/>
  <c r="J11" i="238"/>
  <c r="I11" i="238"/>
  <c r="H11" i="238"/>
  <c r="G11" i="238"/>
  <c r="J10" i="238"/>
  <c r="I10" i="238"/>
  <c r="H10" i="238"/>
  <c r="G10" i="238"/>
  <c r="M48" i="239"/>
  <c r="L48" i="239"/>
  <c r="K48" i="239"/>
  <c r="F48" i="239"/>
  <c r="E48" i="239"/>
  <c r="D48" i="239"/>
  <c r="J47" i="239"/>
  <c r="I47" i="239"/>
  <c r="H47" i="239"/>
  <c r="G47" i="239"/>
  <c r="J46" i="239"/>
  <c r="I46" i="239"/>
  <c r="H46" i="239"/>
  <c r="G46" i="239"/>
  <c r="J45" i="239"/>
  <c r="I45" i="239"/>
  <c r="H45" i="239"/>
  <c r="G45" i="239"/>
  <c r="J44" i="239"/>
  <c r="I44" i="239"/>
  <c r="H44" i="239"/>
  <c r="G44" i="239"/>
  <c r="M38" i="239"/>
  <c r="L38" i="239"/>
  <c r="K38" i="239"/>
  <c r="F38" i="239"/>
  <c r="E38" i="239"/>
  <c r="D38" i="239"/>
  <c r="J37" i="239"/>
  <c r="I37" i="239"/>
  <c r="H37" i="239"/>
  <c r="G37" i="239"/>
  <c r="J36" i="239"/>
  <c r="I36" i="239"/>
  <c r="H36" i="239"/>
  <c r="G36" i="239"/>
  <c r="J35" i="239"/>
  <c r="I35" i="239"/>
  <c r="H35" i="239"/>
  <c r="G35" i="239"/>
  <c r="J34" i="239"/>
  <c r="I34" i="239"/>
  <c r="H34" i="239"/>
  <c r="G34" i="239"/>
  <c r="M32" i="239"/>
  <c r="L32" i="239"/>
  <c r="K32" i="239"/>
  <c r="F32" i="239"/>
  <c r="E32" i="239"/>
  <c r="D32" i="239"/>
  <c r="J31" i="239"/>
  <c r="I31" i="239"/>
  <c r="H31" i="239"/>
  <c r="G31" i="239"/>
  <c r="J30" i="239"/>
  <c r="I30" i="239"/>
  <c r="H30" i="239"/>
  <c r="G30" i="239"/>
  <c r="J29" i="239"/>
  <c r="I29" i="239"/>
  <c r="H29" i="239"/>
  <c r="G29" i="239"/>
  <c r="J28" i="239"/>
  <c r="I28" i="239"/>
  <c r="H28" i="239"/>
  <c r="G28" i="239"/>
  <c r="M26" i="239"/>
  <c r="L26" i="239"/>
  <c r="K26" i="239"/>
  <c r="F26" i="239"/>
  <c r="E26" i="239"/>
  <c r="D26" i="239"/>
  <c r="J25" i="239"/>
  <c r="I25" i="239"/>
  <c r="H25" i="239"/>
  <c r="G25" i="239"/>
  <c r="J24" i="239"/>
  <c r="I24" i="239"/>
  <c r="H24" i="239"/>
  <c r="G24" i="239"/>
  <c r="J23" i="239"/>
  <c r="I23" i="239"/>
  <c r="H23" i="239"/>
  <c r="G23" i="239"/>
  <c r="J22" i="239"/>
  <c r="I22" i="239"/>
  <c r="H22" i="239"/>
  <c r="G22" i="239"/>
  <c r="M20" i="239"/>
  <c r="L20" i="239"/>
  <c r="K20" i="239"/>
  <c r="F20" i="239"/>
  <c r="E20" i="239"/>
  <c r="D20" i="239"/>
  <c r="J19" i="239"/>
  <c r="I19" i="239"/>
  <c r="H19" i="239"/>
  <c r="G19" i="239"/>
  <c r="J18" i="239"/>
  <c r="I18" i="239"/>
  <c r="H18" i="239"/>
  <c r="G18" i="239"/>
  <c r="J17" i="239"/>
  <c r="I17" i="239"/>
  <c r="H17" i="239"/>
  <c r="G17" i="239"/>
  <c r="J16" i="239"/>
  <c r="I16" i="239"/>
  <c r="H16" i="239"/>
  <c r="G16" i="239"/>
  <c r="M14" i="239"/>
  <c r="L14" i="239"/>
  <c r="K14" i="239"/>
  <c r="F14" i="239"/>
  <c r="E14" i="239"/>
  <c r="D14" i="239"/>
  <c r="J13" i="239"/>
  <c r="I13" i="239"/>
  <c r="H13" i="239"/>
  <c r="G13" i="239"/>
  <c r="J12" i="239"/>
  <c r="I12" i="239"/>
  <c r="H12" i="239"/>
  <c r="G12" i="239"/>
  <c r="J11" i="239"/>
  <c r="I11" i="239"/>
  <c r="H11" i="239"/>
  <c r="G11" i="239"/>
  <c r="J10" i="239"/>
  <c r="I10" i="239"/>
  <c r="H10" i="239"/>
  <c r="G10" i="239"/>
  <c r="M48" i="240"/>
  <c r="L48" i="240"/>
  <c r="K48" i="240"/>
  <c r="F48" i="240"/>
  <c r="E48" i="240"/>
  <c r="D48" i="240"/>
  <c r="J47" i="240"/>
  <c r="I47" i="240"/>
  <c r="H47" i="240"/>
  <c r="G47" i="240"/>
  <c r="J46" i="240"/>
  <c r="I46" i="240"/>
  <c r="H46" i="240"/>
  <c r="G46" i="240"/>
  <c r="J45" i="240"/>
  <c r="I45" i="240"/>
  <c r="H45" i="240"/>
  <c r="G45" i="240"/>
  <c r="J44" i="240"/>
  <c r="I44" i="240"/>
  <c r="H44" i="240"/>
  <c r="G44" i="240"/>
  <c r="M38" i="240"/>
  <c r="L38" i="240"/>
  <c r="K38" i="240"/>
  <c r="F38" i="240"/>
  <c r="E38" i="240"/>
  <c r="D38" i="240"/>
  <c r="J37" i="240"/>
  <c r="I37" i="240"/>
  <c r="H37" i="240"/>
  <c r="G37" i="240"/>
  <c r="J36" i="240"/>
  <c r="I36" i="240"/>
  <c r="H36" i="240"/>
  <c r="G36" i="240"/>
  <c r="J35" i="240"/>
  <c r="I35" i="240"/>
  <c r="H35" i="240"/>
  <c r="G35" i="240"/>
  <c r="J34" i="240"/>
  <c r="I34" i="240"/>
  <c r="H34" i="240"/>
  <c r="G34" i="240"/>
  <c r="M32" i="240"/>
  <c r="L32" i="240"/>
  <c r="K32" i="240"/>
  <c r="F32" i="240"/>
  <c r="E32" i="240"/>
  <c r="D32" i="240"/>
  <c r="J31" i="240"/>
  <c r="I31" i="240"/>
  <c r="H31" i="240"/>
  <c r="G31" i="240"/>
  <c r="J30" i="240"/>
  <c r="I30" i="240"/>
  <c r="H30" i="240"/>
  <c r="G30" i="240"/>
  <c r="J29" i="240"/>
  <c r="I29" i="240"/>
  <c r="H29" i="240"/>
  <c r="G29" i="240"/>
  <c r="J28" i="240"/>
  <c r="I28" i="240"/>
  <c r="H28" i="240"/>
  <c r="G28" i="240"/>
  <c r="M26" i="240"/>
  <c r="L26" i="240"/>
  <c r="K26" i="240"/>
  <c r="F26" i="240"/>
  <c r="E26" i="240"/>
  <c r="D26" i="240"/>
  <c r="J25" i="240"/>
  <c r="I25" i="240"/>
  <c r="H25" i="240"/>
  <c r="G25" i="240"/>
  <c r="J24" i="240"/>
  <c r="I24" i="240"/>
  <c r="H24" i="240"/>
  <c r="G24" i="240"/>
  <c r="J23" i="240"/>
  <c r="I23" i="240"/>
  <c r="H23" i="240"/>
  <c r="G23" i="240"/>
  <c r="J22" i="240"/>
  <c r="I22" i="240"/>
  <c r="H22" i="240"/>
  <c r="G22" i="240"/>
  <c r="M20" i="240"/>
  <c r="L20" i="240"/>
  <c r="K20" i="240"/>
  <c r="F20" i="240"/>
  <c r="I20" i="240"/>
  <c r="E20" i="240"/>
  <c r="D20" i="240"/>
  <c r="J19" i="240"/>
  <c r="I19" i="240"/>
  <c r="H19" i="240"/>
  <c r="G19" i="240"/>
  <c r="J18" i="240"/>
  <c r="I18" i="240"/>
  <c r="H18" i="240"/>
  <c r="G18" i="240"/>
  <c r="J17" i="240"/>
  <c r="I17" i="240"/>
  <c r="H17" i="240"/>
  <c r="G17" i="240"/>
  <c r="J16" i="240"/>
  <c r="I16" i="240"/>
  <c r="H16" i="240"/>
  <c r="G16" i="240"/>
  <c r="M14" i="240"/>
  <c r="L14" i="240"/>
  <c r="K14" i="240"/>
  <c r="F14" i="240"/>
  <c r="E14" i="240"/>
  <c r="D14" i="240"/>
  <c r="J13" i="240"/>
  <c r="I13" i="240"/>
  <c r="H13" i="240"/>
  <c r="G13" i="240"/>
  <c r="J12" i="240"/>
  <c r="I12" i="240"/>
  <c r="H12" i="240"/>
  <c r="G12" i="240"/>
  <c r="J11" i="240"/>
  <c r="I11" i="240"/>
  <c r="H11" i="240"/>
  <c r="G11" i="240"/>
  <c r="J10" i="240"/>
  <c r="I10" i="240"/>
  <c r="H10" i="240"/>
  <c r="G10" i="240"/>
  <c r="M48" i="241"/>
  <c r="L48" i="241"/>
  <c r="K48" i="241"/>
  <c r="F48" i="241"/>
  <c r="E48" i="241"/>
  <c r="D48" i="241"/>
  <c r="J47" i="241"/>
  <c r="I47" i="241"/>
  <c r="H47" i="241"/>
  <c r="G47" i="241"/>
  <c r="J46" i="241"/>
  <c r="I46" i="241"/>
  <c r="H46" i="241"/>
  <c r="G46" i="241"/>
  <c r="J45" i="241"/>
  <c r="I45" i="241"/>
  <c r="H45" i="241"/>
  <c r="G45" i="241"/>
  <c r="J44" i="241"/>
  <c r="I44" i="241"/>
  <c r="H44" i="241"/>
  <c r="G44" i="241"/>
  <c r="L38" i="241"/>
  <c r="K38" i="241"/>
  <c r="F38" i="241"/>
  <c r="I38" i="241"/>
  <c r="E38" i="241"/>
  <c r="D38" i="241"/>
  <c r="J37" i="241"/>
  <c r="I37" i="241"/>
  <c r="H37" i="241"/>
  <c r="G37" i="241"/>
  <c r="J36" i="241"/>
  <c r="I36" i="241"/>
  <c r="H36" i="241"/>
  <c r="G36" i="241"/>
  <c r="J35" i="241"/>
  <c r="I35" i="241"/>
  <c r="H35" i="241"/>
  <c r="G35" i="241"/>
  <c r="J34" i="241"/>
  <c r="I34" i="241"/>
  <c r="H34" i="241"/>
  <c r="G34" i="241"/>
  <c r="L32" i="241"/>
  <c r="K32" i="241"/>
  <c r="F32" i="241"/>
  <c r="I32" i="241"/>
  <c r="E32" i="241"/>
  <c r="D32" i="241"/>
  <c r="J31" i="241"/>
  <c r="I31" i="241"/>
  <c r="H31" i="241"/>
  <c r="G31" i="241"/>
  <c r="J30" i="241"/>
  <c r="I30" i="241"/>
  <c r="H30" i="241"/>
  <c r="G30" i="241"/>
  <c r="J29" i="241"/>
  <c r="I29" i="241"/>
  <c r="H29" i="241"/>
  <c r="G29" i="241"/>
  <c r="J28" i="241"/>
  <c r="I28" i="241"/>
  <c r="H28" i="241"/>
  <c r="G28" i="241"/>
  <c r="L26" i="241"/>
  <c r="K26" i="241"/>
  <c r="F26" i="241"/>
  <c r="E26" i="241"/>
  <c r="D26" i="241"/>
  <c r="J25" i="241"/>
  <c r="I25" i="241"/>
  <c r="H25" i="241"/>
  <c r="G25" i="241"/>
  <c r="J24" i="241"/>
  <c r="I24" i="241"/>
  <c r="H24" i="241"/>
  <c r="G24" i="241"/>
  <c r="J23" i="241"/>
  <c r="I23" i="241"/>
  <c r="H23" i="241"/>
  <c r="G23" i="241"/>
  <c r="J22" i="241"/>
  <c r="I22" i="241"/>
  <c r="H22" i="241"/>
  <c r="G22" i="241"/>
  <c r="L20" i="241"/>
  <c r="K20" i="241"/>
  <c r="F20" i="241"/>
  <c r="I20" i="241"/>
  <c r="E20" i="241"/>
  <c r="D20" i="241"/>
  <c r="J19" i="241"/>
  <c r="I19" i="241"/>
  <c r="H19" i="241"/>
  <c r="G19" i="241"/>
  <c r="J18" i="241"/>
  <c r="I18" i="241"/>
  <c r="H18" i="241"/>
  <c r="G18" i="241"/>
  <c r="J17" i="241"/>
  <c r="I17" i="241"/>
  <c r="H17" i="241"/>
  <c r="G17" i="241"/>
  <c r="J16" i="241"/>
  <c r="I16" i="241"/>
  <c r="H16" i="241"/>
  <c r="G16" i="241"/>
  <c r="L14" i="241"/>
  <c r="K14" i="241"/>
  <c r="F14" i="241"/>
  <c r="I14" i="241"/>
  <c r="E14" i="241"/>
  <c r="D14" i="241"/>
  <c r="J13" i="241"/>
  <c r="I13" i="241"/>
  <c r="H13" i="241"/>
  <c r="G13" i="241"/>
  <c r="J12" i="241"/>
  <c r="I12" i="241"/>
  <c r="H12" i="241"/>
  <c r="G12" i="241"/>
  <c r="J11" i="241"/>
  <c r="I11" i="241"/>
  <c r="H11" i="241"/>
  <c r="G11" i="241"/>
  <c r="J10" i="241"/>
  <c r="I10" i="241"/>
  <c r="H10" i="241"/>
  <c r="G10" i="241"/>
  <c r="M48" i="242"/>
  <c r="L48" i="242"/>
  <c r="K48" i="242"/>
  <c r="F48" i="242"/>
  <c r="E48" i="242"/>
  <c r="D48" i="242"/>
  <c r="J47" i="242"/>
  <c r="I47" i="242"/>
  <c r="H47" i="242"/>
  <c r="G47" i="242"/>
  <c r="J46" i="242"/>
  <c r="I46" i="242"/>
  <c r="H46" i="242"/>
  <c r="G46" i="242"/>
  <c r="J45" i="242"/>
  <c r="I45" i="242"/>
  <c r="H45" i="242"/>
  <c r="G45" i="242"/>
  <c r="J44" i="242"/>
  <c r="I44" i="242"/>
  <c r="H44" i="242"/>
  <c r="G44" i="242"/>
  <c r="M38" i="242"/>
  <c r="L38" i="242"/>
  <c r="K38" i="242"/>
  <c r="F38" i="242"/>
  <c r="E38" i="242"/>
  <c r="D38" i="242"/>
  <c r="J37" i="242"/>
  <c r="I37" i="242"/>
  <c r="H37" i="242"/>
  <c r="G37" i="242"/>
  <c r="J36" i="242"/>
  <c r="I36" i="242"/>
  <c r="H36" i="242"/>
  <c r="G36" i="242"/>
  <c r="J35" i="242"/>
  <c r="I35" i="242"/>
  <c r="H35" i="242"/>
  <c r="G35" i="242"/>
  <c r="J34" i="242"/>
  <c r="I34" i="242"/>
  <c r="H34" i="242"/>
  <c r="G34" i="242"/>
  <c r="M32" i="242"/>
  <c r="L32" i="242"/>
  <c r="K32" i="242"/>
  <c r="F32" i="242"/>
  <c r="E32" i="242"/>
  <c r="D32" i="242"/>
  <c r="J31" i="242"/>
  <c r="I31" i="242"/>
  <c r="H31" i="242"/>
  <c r="G31" i="242"/>
  <c r="J30" i="242"/>
  <c r="I30" i="242"/>
  <c r="H30" i="242"/>
  <c r="G30" i="242"/>
  <c r="J29" i="242"/>
  <c r="I29" i="242"/>
  <c r="H29" i="242"/>
  <c r="G29" i="242"/>
  <c r="J28" i="242"/>
  <c r="I28" i="242"/>
  <c r="H28" i="242"/>
  <c r="G28" i="242"/>
  <c r="M26" i="242"/>
  <c r="L26" i="242"/>
  <c r="K26" i="242"/>
  <c r="F26" i="242"/>
  <c r="E26" i="242"/>
  <c r="D26" i="242"/>
  <c r="J25" i="242"/>
  <c r="I25" i="242"/>
  <c r="H25" i="242"/>
  <c r="G25" i="242"/>
  <c r="J24" i="242"/>
  <c r="I24" i="242"/>
  <c r="H24" i="242"/>
  <c r="G24" i="242"/>
  <c r="J23" i="242"/>
  <c r="I23" i="242"/>
  <c r="H23" i="242"/>
  <c r="G23" i="242"/>
  <c r="J22" i="242"/>
  <c r="I22" i="242"/>
  <c r="H22" i="242"/>
  <c r="G22" i="242"/>
  <c r="M20" i="242"/>
  <c r="L20" i="242"/>
  <c r="K20" i="242"/>
  <c r="F20" i="242"/>
  <c r="E20" i="242"/>
  <c r="D20" i="242"/>
  <c r="J19" i="242"/>
  <c r="I19" i="242"/>
  <c r="H19" i="242"/>
  <c r="G19" i="242"/>
  <c r="J18" i="242"/>
  <c r="I18" i="242"/>
  <c r="H18" i="242"/>
  <c r="G18" i="242"/>
  <c r="J17" i="242"/>
  <c r="I17" i="242"/>
  <c r="H17" i="242"/>
  <c r="G17" i="242"/>
  <c r="J16" i="242"/>
  <c r="I16" i="242"/>
  <c r="H16" i="242"/>
  <c r="G16" i="242"/>
  <c r="M14" i="242"/>
  <c r="L14" i="242"/>
  <c r="K14" i="242"/>
  <c r="F14" i="242"/>
  <c r="E14" i="242"/>
  <c r="D14" i="242"/>
  <c r="J13" i="242"/>
  <c r="I13" i="242"/>
  <c r="H13" i="242"/>
  <c r="G13" i="242"/>
  <c r="J12" i="242"/>
  <c r="I12" i="242"/>
  <c r="H12" i="242"/>
  <c r="G12" i="242"/>
  <c r="J11" i="242"/>
  <c r="I11" i="242"/>
  <c r="H11" i="242"/>
  <c r="G11" i="242"/>
  <c r="J10" i="242"/>
  <c r="I10" i="242"/>
  <c r="H10" i="242"/>
  <c r="G10" i="242"/>
  <c r="M48" i="243"/>
  <c r="L48" i="243"/>
  <c r="K48" i="243"/>
  <c r="F48" i="243"/>
  <c r="E48" i="243"/>
  <c r="D48" i="243"/>
  <c r="J47" i="243"/>
  <c r="I47" i="243"/>
  <c r="H47" i="243"/>
  <c r="G47" i="243"/>
  <c r="J46" i="243"/>
  <c r="I46" i="243"/>
  <c r="H46" i="243"/>
  <c r="G46" i="243"/>
  <c r="J45" i="243"/>
  <c r="I45" i="243"/>
  <c r="H45" i="243"/>
  <c r="G45" i="243"/>
  <c r="J44" i="243"/>
  <c r="I44" i="243"/>
  <c r="H44" i="243"/>
  <c r="G44" i="243"/>
  <c r="M38" i="243"/>
  <c r="L38" i="243"/>
  <c r="K38" i="243"/>
  <c r="F38" i="243"/>
  <c r="E38" i="243"/>
  <c r="D38" i="243"/>
  <c r="J37" i="243"/>
  <c r="I37" i="243"/>
  <c r="H37" i="243"/>
  <c r="G37" i="243"/>
  <c r="J36" i="243"/>
  <c r="I36" i="243"/>
  <c r="H36" i="243"/>
  <c r="G36" i="243"/>
  <c r="J35" i="243"/>
  <c r="I35" i="243"/>
  <c r="H35" i="243"/>
  <c r="G35" i="243"/>
  <c r="J34" i="243"/>
  <c r="I34" i="243"/>
  <c r="H34" i="243"/>
  <c r="G34" i="243"/>
  <c r="M32" i="243"/>
  <c r="L32" i="243"/>
  <c r="K32" i="243"/>
  <c r="F32" i="243"/>
  <c r="E32" i="243"/>
  <c r="D32" i="243"/>
  <c r="J31" i="243"/>
  <c r="I31" i="243"/>
  <c r="H31" i="243"/>
  <c r="G31" i="243"/>
  <c r="J30" i="243"/>
  <c r="I30" i="243"/>
  <c r="H30" i="243"/>
  <c r="G30" i="243"/>
  <c r="J29" i="243"/>
  <c r="I29" i="243"/>
  <c r="H29" i="243"/>
  <c r="G29" i="243"/>
  <c r="J28" i="243"/>
  <c r="I28" i="243"/>
  <c r="H28" i="243"/>
  <c r="G28" i="243"/>
  <c r="M26" i="243"/>
  <c r="L26" i="243"/>
  <c r="K26" i="243"/>
  <c r="F26" i="243"/>
  <c r="E26" i="243"/>
  <c r="D26" i="243"/>
  <c r="J25" i="243"/>
  <c r="I25" i="243"/>
  <c r="H25" i="243"/>
  <c r="G25" i="243"/>
  <c r="J24" i="243"/>
  <c r="I24" i="243"/>
  <c r="H24" i="243"/>
  <c r="G24" i="243"/>
  <c r="J23" i="243"/>
  <c r="I23" i="243"/>
  <c r="H23" i="243"/>
  <c r="G23" i="243"/>
  <c r="J22" i="243"/>
  <c r="I22" i="243"/>
  <c r="H22" i="243"/>
  <c r="G22" i="243"/>
  <c r="M20" i="243"/>
  <c r="L20" i="243"/>
  <c r="K20" i="243"/>
  <c r="F20" i="243"/>
  <c r="E20" i="243"/>
  <c r="D20" i="243"/>
  <c r="J19" i="243"/>
  <c r="I19" i="243"/>
  <c r="H19" i="243"/>
  <c r="G19" i="243"/>
  <c r="J18" i="243"/>
  <c r="I18" i="243"/>
  <c r="H18" i="243"/>
  <c r="G18" i="243"/>
  <c r="J17" i="243"/>
  <c r="I17" i="243"/>
  <c r="H17" i="243"/>
  <c r="G17" i="243"/>
  <c r="J16" i="243"/>
  <c r="I16" i="243"/>
  <c r="H16" i="243"/>
  <c r="G16" i="243"/>
  <c r="M14" i="243"/>
  <c r="L14" i="243"/>
  <c r="K14" i="243"/>
  <c r="F14" i="243"/>
  <c r="E14" i="243"/>
  <c r="D14" i="243"/>
  <c r="J13" i="243"/>
  <c r="I13" i="243"/>
  <c r="H13" i="243"/>
  <c r="G13" i="243"/>
  <c r="J12" i="243"/>
  <c r="I12" i="243"/>
  <c r="H12" i="243"/>
  <c r="G12" i="243"/>
  <c r="J11" i="243"/>
  <c r="I11" i="243"/>
  <c r="H11" i="243"/>
  <c r="G11" i="243"/>
  <c r="J10" i="243"/>
  <c r="I10" i="243"/>
  <c r="H10" i="243"/>
  <c r="G10" i="243"/>
  <c r="M48" i="244"/>
  <c r="L48" i="244"/>
  <c r="K48" i="244"/>
  <c r="F48" i="244"/>
  <c r="E48" i="244"/>
  <c r="D48" i="244"/>
  <c r="J47" i="244"/>
  <c r="I47" i="244"/>
  <c r="H47" i="244"/>
  <c r="G47" i="244"/>
  <c r="J46" i="244"/>
  <c r="I46" i="244"/>
  <c r="H46" i="244"/>
  <c r="G46" i="244"/>
  <c r="J45" i="244"/>
  <c r="I45" i="244"/>
  <c r="H45" i="244"/>
  <c r="G45" i="244"/>
  <c r="J44" i="244"/>
  <c r="I44" i="244"/>
  <c r="H44" i="244"/>
  <c r="G44" i="244"/>
  <c r="M38" i="244"/>
  <c r="L38" i="244"/>
  <c r="K38" i="244"/>
  <c r="F38" i="244"/>
  <c r="E38" i="244"/>
  <c r="D38" i="244"/>
  <c r="J37" i="244"/>
  <c r="I37" i="244"/>
  <c r="H37" i="244"/>
  <c r="G37" i="244"/>
  <c r="J36" i="244"/>
  <c r="I36" i="244"/>
  <c r="H36" i="244"/>
  <c r="G36" i="244"/>
  <c r="J35" i="244"/>
  <c r="I35" i="244"/>
  <c r="H35" i="244"/>
  <c r="G35" i="244"/>
  <c r="J34" i="244"/>
  <c r="I34" i="244"/>
  <c r="H34" i="244"/>
  <c r="G34" i="244"/>
  <c r="M32" i="244"/>
  <c r="L32" i="244"/>
  <c r="K32" i="244"/>
  <c r="F32" i="244"/>
  <c r="E32" i="244"/>
  <c r="D32" i="244"/>
  <c r="J31" i="244"/>
  <c r="I31" i="244"/>
  <c r="H31" i="244"/>
  <c r="G31" i="244"/>
  <c r="J30" i="244"/>
  <c r="I30" i="244"/>
  <c r="H30" i="244"/>
  <c r="G30" i="244"/>
  <c r="J29" i="244"/>
  <c r="I29" i="244"/>
  <c r="H29" i="244"/>
  <c r="G29" i="244"/>
  <c r="J28" i="244"/>
  <c r="I28" i="244"/>
  <c r="H28" i="244"/>
  <c r="G28" i="244"/>
  <c r="M26" i="244"/>
  <c r="L26" i="244"/>
  <c r="K26" i="244"/>
  <c r="F26" i="244"/>
  <c r="E26" i="244"/>
  <c r="D26" i="244"/>
  <c r="J25" i="244"/>
  <c r="I25" i="244"/>
  <c r="H25" i="244"/>
  <c r="G25" i="244"/>
  <c r="J24" i="244"/>
  <c r="I24" i="244"/>
  <c r="H24" i="244"/>
  <c r="G24" i="244"/>
  <c r="J23" i="244"/>
  <c r="I23" i="244"/>
  <c r="H23" i="244"/>
  <c r="G23" i="244"/>
  <c r="J22" i="244"/>
  <c r="I22" i="244"/>
  <c r="H22" i="244"/>
  <c r="G22" i="244"/>
  <c r="M20" i="244"/>
  <c r="L20" i="244"/>
  <c r="K20" i="244"/>
  <c r="F20" i="244"/>
  <c r="E20" i="244"/>
  <c r="D20" i="244"/>
  <c r="J19" i="244"/>
  <c r="I19" i="244"/>
  <c r="H19" i="244"/>
  <c r="G19" i="244"/>
  <c r="J18" i="244"/>
  <c r="I18" i="244"/>
  <c r="H18" i="244"/>
  <c r="G18" i="244"/>
  <c r="J17" i="244"/>
  <c r="I17" i="244"/>
  <c r="H17" i="244"/>
  <c r="G17" i="244"/>
  <c r="J16" i="244"/>
  <c r="I16" i="244"/>
  <c r="H16" i="244"/>
  <c r="G16" i="244"/>
  <c r="M14" i="244"/>
  <c r="L14" i="244"/>
  <c r="K14" i="244"/>
  <c r="F14" i="244"/>
  <c r="E14" i="244"/>
  <c r="D14" i="244"/>
  <c r="J13" i="244"/>
  <c r="I13" i="244"/>
  <c r="H13" i="244"/>
  <c r="G13" i="244"/>
  <c r="J12" i="244"/>
  <c r="I12" i="244"/>
  <c r="H12" i="244"/>
  <c r="G12" i="244"/>
  <c r="J11" i="244"/>
  <c r="I11" i="244"/>
  <c r="H11" i="244"/>
  <c r="G11" i="244"/>
  <c r="J10" i="244"/>
  <c r="I10" i="244"/>
  <c r="H10" i="244"/>
  <c r="G10" i="244"/>
  <c r="M48" i="245"/>
  <c r="L48" i="245"/>
  <c r="K48" i="245"/>
  <c r="F48" i="245"/>
  <c r="E48" i="245"/>
  <c r="D48" i="245"/>
  <c r="J47" i="245"/>
  <c r="I47" i="245"/>
  <c r="H47" i="245"/>
  <c r="G47" i="245"/>
  <c r="J46" i="245"/>
  <c r="I46" i="245"/>
  <c r="H46" i="245"/>
  <c r="G46" i="245"/>
  <c r="J45" i="245"/>
  <c r="I45" i="245"/>
  <c r="H45" i="245"/>
  <c r="G45" i="245"/>
  <c r="J44" i="245"/>
  <c r="I44" i="245"/>
  <c r="H44" i="245"/>
  <c r="G44" i="245"/>
  <c r="M38" i="245"/>
  <c r="L38" i="245"/>
  <c r="K38" i="245"/>
  <c r="F38" i="245"/>
  <c r="E38" i="245"/>
  <c r="D38" i="245"/>
  <c r="J37" i="245"/>
  <c r="I37" i="245"/>
  <c r="H37" i="245"/>
  <c r="G37" i="245"/>
  <c r="J36" i="245"/>
  <c r="I36" i="245"/>
  <c r="H36" i="245"/>
  <c r="G36" i="245"/>
  <c r="J35" i="245"/>
  <c r="I35" i="245"/>
  <c r="H35" i="245"/>
  <c r="G35" i="245"/>
  <c r="J34" i="245"/>
  <c r="I34" i="245"/>
  <c r="H34" i="245"/>
  <c r="G34" i="245"/>
  <c r="M32" i="245"/>
  <c r="L32" i="245"/>
  <c r="K32" i="245"/>
  <c r="F32" i="245"/>
  <c r="E32" i="245"/>
  <c r="D32" i="245"/>
  <c r="J31" i="245"/>
  <c r="I31" i="245"/>
  <c r="H31" i="245"/>
  <c r="G31" i="245"/>
  <c r="J30" i="245"/>
  <c r="I30" i="245"/>
  <c r="H30" i="245"/>
  <c r="G30" i="245"/>
  <c r="J29" i="245"/>
  <c r="I29" i="245"/>
  <c r="H29" i="245"/>
  <c r="G29" i="245"/>
  <c r="J28" i="245"/>
  <c r="I28" i="245"/>
  <c r="H28" i="245"/>
  <c r="G28" i="245"/>
  <c r="M26" i="245"/>
  <c r="L26" i="245"/>
  <c r="K26" i="245"/>
  <c r="F26" i="245"/>
  <c r="E26" i="245"/>
  <c r="D26" i="245"/>
  <c r="J25" i="245"/>
  <c r="I25" i="245"/>
  <c r="H25" i="245"/>
  <c r="G25" i="245"/>
  <c r="J24" i="245"/>
  <c r="I24" i="245"/>
  <c r="H24" i="245"/>
  <c r="G24" i="245"/>
  <c r="J23" i="245"/>
  <c r="I23" i="245"/>
  <c r="H23" i="245"/>
  <c r="G23" i="245"/>
  <c r="J22" i="245"/>
  <c r="I22" i="245"/>
  <c r="H22" i="245"/>
  <c r="G22" i="245"/>
  <c r="M20" i="245"/>
  <c r="L20" i="245"/>
  <c r="K20" i="245"/>
  <c r="F20" i="245"/>
  <c r="E20" i="245"/>
  <c r="D20" i="245"/>
  <c r="J19" i="245"/>
  <c r="I19" i="245"/>
  <c r="H19" i="245"/>
  <c r="G19" i="245"/>
  <c r="J18" i="245"/>
  <c r="I18" i="245"/>
  <c r="H18" i="245"/>
  <c r="G18" i="245"/>
  <c r="J17" i="245"/>
  <c r="I17" i="245"/>
  <c r="H17" i="245"/>
  <c r="G17" i="245"/>
  <c r="J16" i="245"/>
  <c r="I16" i="245"/>
  <c r="H16" i="245"/>
  <c r="G16" i="245"/>
  <c r="M14" i="245"/>
  <c r="L14" i="245"/>
  <c r="K14" i="245"/>
  <c r="F14" i="245"/>
  <c r="E14" i="245"/>
  <c r="D14" i="245"/>
  <c r="J13" i="245"/>
  <c r="I13" i="245"/>
  <c r="H13" i="245"/>
  <c r="G13" i="245"/>
  <c r="J12" i="245"/>
  <c r="I12" i="245"/>
  <c r="H12" i="245"/>
  <c r="G12" i="245"/>
  <c r="J11" i="245"/>
  <c r="I11" i="245"/>
  <c r="H11" i="245"/>
  <c r="G11" i="245"/>
  <c r="J10" i="245"/>
  <c r="I10" i="245"/>
  <c r="H10" i="245"/>
  <c r="G10" i="245"/>
  <c r="M48" i="246"/>
  <c r="L48" i="246"/>
  <c r="K48" i="246"/>
  <c r="F48" i="246"/>
  <c r="E48" i="246"/>
  <c r="D48" i="246"/>
  <c r="J47" i="246"/>
  <c r="I47" i="246"/>
  <c r="H47" i="246"/>
  <c r="G47" i="246"/>
  <c r="J46" i="246"/>
  <c r="I46" i="246"/>
  <c r="H46" i="246"/>
  <c r="G46" i="246"/>
  <c r="J45" i="246"/>
  <c r="I45" i="246"/>
  <c r="H45" i="246"/>
  <c r="G45" i="246"/>
  <c r="J44" i="246"/>
  <c r="I44" i="246"/>
  <c r="H44" i="246"/>
  <c r="G44" i="246"/>
  <c r="M38" i="246"/>
  <c r="L38" i="246"/>
  <c r="K38" i="246"/>
  <c r="F38" i="246"/>
  <c r="E38" i="246"/>
  <c r="D38" i="246"/>
  <c r="J37" i="246"/>
  <c r="I37" i="246"/>
  <c r="H37" i="246"/>
  <c r="G37" i="246"/>
  <c r="J36" i="246"/>
  <c r="I36" i="246"/>
  <c r="H36" i="246"/>
  <c r="G36" i="246"/>
  <c r="J35" i="246"/>
  <c r="I35" i="246"/>
  <c r="H35" i="246"/>
  <c r="G35" i="246"/>
  <c r="J34" i="246"/>
  <c r="I34" i="246"/>
  <c r="H34" i="246"/>
  <c r="G34" i="246"/>
  <c r="M32" i="246"/>
  <c r="L32" i="246"/>
  <c r="K32" i="246"/>
  <c r="F32" i="246"/>
  <c r="E32" i="246"/>
  <c r="D32" i="246"/>
  <c r="J31" i="246"/>
  <c r="I31" i="246"/>
  <c r="H31" i="246"/>
  <c r="G31" i="246"/>
  <c r="J30" i="246"/>
  <c r="I30" i="246"/>
  <c r="H30" i="246"/>
  <c r="G30" i="246"/>
  <c r="J29" i="246"/>
  <c r="I29" i="246"/>
  <c r="H29" i="246"/>
  <c r="G29" i="246"/>
  <c r="J28" i="246"/>
  <c r="I28" i="246"/>
  <c r="H28" i="246"/>
  <c r="G28" i="246"/>
  <c r="M26" i="246"/>
  <c r="L26" i="246"/>
  <c r="K26" i="246"/>
  <c r="F26" i="246"/>
  <c r="E26" i="246"/>
  <c r="D26" i="246"/>
  <c r="J25" i="246"/>
  <c r="I25" i="246"/>
  <c r="H25" i="246"/>
  <c r="G25" i="246"/>
  <c r="J24" i="246"/>
  <c r="I24" i="246"/>
  <c r="H24" i="246"/>
  <c r="G24" i="246"/>
  <c r="J23" i="246"/>
  <c r="I23" i="246"/>
  <c r="H23" i="246"/>
  <c r="G23" i="246"/>
  <c r="J22" i="246"/>
  <c r="I22" i="246"/>
  <c r="H22" i="246"/>
  <c r="G22" i="246"/>
  <c r="M20" i="246"/>
  <c r="L20" i="246"/>
  <c r="K20" i="246"/>
  <c r="F20" i="246"/>
  <c r="E20" i="246"/>
  <c r="D20" i="246"/>
  <c r="J19" i="246"/>
  <c r="I19" i="246"/>
  <c r="H19" i="246"/>
  <c r="G19" i="246"/>
  <c r="J18" i="246"/>
  <c r="I18" i="246"/>
  <c r="H18" i="246"/>
  <c r="G18" i="246"/>
  <c r="J17" i="246"/>
  <c r="I17" i="246"/>
  <c r="H17" i="246"/>
  <c r="G17" i="246"/>
  <c r="J16" i="246"/>
  <c r="I16" i="246"/>
  <c r="H16" i="246"/>
  <c r="G16" i="246"/>
  <c r="M14" i="246"/>
  <c r="L14" i="246"/>
  <c r="K14" i="246"/>
  <c r="F14" i="246"/>
  <c r="E14" i="246"/>
  <c r="D14" i="246"/>
  <c r="J13" i="246"/>
  <c r="I13" i="246"/>
  <c r="H13" i="246"/>
  <c r="G13" i="246"/>
  <c r="J12" i="246"/>
  <c r="I12" i="246"/>
  <c r="H12" i="246"/>
  <c r="G12" i="246"/>
  <c r="J11" i="246"/>
  <c r="I11" i="246"/>
  <c r="H11" i="246"/>
  <c r="G11" i="246"/>
  <c r="J10" i="246"/>
  <c r="I10" i="246"/>
  <c r="H10" i="246"/>
  <c r="G10" i="246"/>
  <c r="M48" i="247"/>
  <c r="L48" i="247"/>
  <c r="K48" i="247"/>
  <c r="F48" i="247"/>
  <c r="E48" i="247"/>
  <c r="D48" i="247"/>
  <c r="J47" i="247"/>
  <c r="I47" i="247"/>
  <c r="H47" i="247"/>
  <c r="G47" i="247"/>
  <c r="J46" i="247"/>
  <c r="I46" i="247"/>
  <c r="H46" i="247"/>
  <c r="G46" i="247"/>
  <c r="J45" i="247"/>
  <c r="I45" i="247"/>
  <c r="H45" i="247"/>
  <c r="G45" i="247"/>
  <c r="J44" i="247"/>
  <c r="I44" i="247"/>
  <c r="H44" i="247"/>
  <c r="G44" i="247"/>
  <c r="M38" i="247"/>
  <c r="L38" i="247"/>
  <c r="K38" i="247"/>
  <c r="F38" i="247"/>
  <c r="E38" i="247"/>
  <c r="D38" i="247"/>
  <c r="J37" i="247"/>
  <c r="I37" i="247"/>
  <c r="H37" i="247"/>
  <c r="G37" i="247"/>
  <c r="J36" i="247"/>
  <c r="I36" i="247"/>
  <c r="H36" i="247"/>
  <c r="G36" i="247"/>
  <c r="J35" i="247"/>
  <c r="I35" i="247"/>
  <c r="H35" i="247"/>
  <c r="G35" i="247"/>
  <c r="J34" i="247"/>
  <c r="I34" i="247"/>
  <c r="H34" i="247"/>
  <c r="G34" i="247"/>
  <c r="M32" i="247"/>
  <c r="L32" i="247"/>
  <c r="K32" i="247"/>
  <c r="F32" i="247"/>
  <c r="E32" i="247"/>
  <c r="D32" i="247"/>
  <c r="J31" i="247"/>
  <c r="I31" i="247"/>
  <c r="H31" i="247"/>
  <c r="G31" i="247"/>
  <c r="J30" i="247"/>
  <c r="I30" i="247"/>
  <c r="H30" i="247"/>
  <c r="G30" i="247"/>
  <c r="J29" i="247"/>
  <c r="I29" i="247"/>
  <c r="H29" i="247"/>
  <c r="G29" i="247"/>
  <c r="J28" i="247"/>
  <c r="I28" i="247"/>
  <c r="H28" i="247"/>
  <c r="G28" i="247"/>
  <c r="M26" i="247"/>
  <c r="L26" i="247"/>
  <c r="K26" i="247"/>
  <c r="F26" i="247"/>
  <c r="E26" i="247"/>
  <c r="D26" i="247"/>
  <c r="J25" i="247"/>
  <c r="I25" i="247"/>
  <c r="H25" i="247"/>
  <c r="G25" i="247"/>
  <c r="J24" i="247"/>
  <c r="I24" i="247"/>
  <c r="H24" i="247"/>
  <c r="G24" i="247"/>
  <c r="J23" i="247"/>
  <c r="I23" i="247"/>
  <c r="H23" i="247"/>
  <c r="G23" i="247"/>
  <c r="J22" i="247"/>
  <c r="I22" i="247"/>
  <c r="H22" i="247"/>
  <c r="G22" i="247"/>
  <c r="M20" i="247"/>
  <c r="L20" i="247"/>
  <c r="K20" i="247"/>
  <c r="F20" i="247"/>
  <c r="E20" i="247"/>
  <c r="D20" i="247"/>
  <c r="J19" i="247"/>
  <c r="I19" i="247"/>
  <c r="H19" i="247"/>
  <c r="G19" i="247"/>
  <c r="J18" i="247"/>
  <c r="I18" i="247"/>
  <c r="H18" i="247"/>
  <c r="G18" i="247"/>
  <c r="J17" i="247"/>
  <c r="I17" i="247"/>
  <c r="H17" i="247"/>
  <c r="G17" i="247"/>
  <c r="J16" i="247"/>
  <c r="I16" i="247"/>
  <c r="H16" i="247"/>
  <c r="G16" i="247"/>
  <c r="M14" i="247"/>
  <c r="L14" i="247"/>
  <c r="K14" i="247"/>
  <c r="F14" i="247"/>
  <c r="E14" i="247"/>
  <c r="D14" i="247"/>
  <c r="J13" i="247"/>
  <c r="I13" i="247"/>
  <c r="H13" i="247"/>
  <c r="G13" i="247"/>
  <c r="J12" i="247"/>
  <c r="I12" i="247"/>
  <c r="H12" i="247"/>
  <c r="G12" i="247"/>
  <c r="J11" i="247"/>
  <c r="I11" i="247"/>
  <c r="H11" i="247"/>
  <c r="G11" i="247"/>
  <c r="J10" i="247"/>
  <c r="I10" i="247"/>
  <c r="H10" i="247"/>
  <c r="G10" i="247"/>
  <c r="M48" i="248"/>
  <c r="L48" i="248"/>
  <c r="K48" i="248"/>
  <c r="F48" i="248"/>
  <c r="E48" i="248"/>
  <c r="D48" i="248"/>
  <c r="J47" i="248"/>
  <c r="I47" i="248"/>
  <c r="H47" i="248"/>
  <c r="G47" i="248"/>
  <c r="J46" i="248"/>
  <c r="I46" i="248"/>
  <c r="H46" i="248"/>
  <c r="G46" i="248"/>
  <c r="J45" i="248"/>
  <c r="I45" i="248"/>
  <c r="H45" i="248"/>
  <c r="G45" i="248"/>
  <c r="J44" i="248"/>
  <c r="I44" i="248"/>
  <c r="H44" i="248"/>
  <c r="G44" i="248"/>
  <c r="M38" i="248"/>
  <c r="L38" i="248"/>
  <c r="K38" i="248"/>
  <c r="F38" i="248"/>
  <c r="E38" i="248"/>
  <c r="D38" i="248"/>
  <c r="J37" i="248"/>
  <c r="I37" i="248"/>
  <c r="H37" i="248"/>
  <c r="G37" i="248"/>
  <c r="J36" i="248"/>
  <c r="I36" i="248"/>
  <c r="H36" i="248"/>
  <c r="G36" i="248"/>
  <c r="J35" i="248"/>
  <c r="I35" i="248"/>
  <c r="H35" i="248"/>
  <c r="G35" i="248"/>
  <c r="J34" i="248"/>
  <c r="I34" i="248"/>
  <c r="H34" i="248"/>
  <c r="G34" i="248"/>
  <c r="M32" i="248"/>
  <c r="L32" i="248"/>
  <c r="K32" i="248"/>
  <c r="F32" i="248"/>
  <c r="E32" i="248"/>
  <c r="D32" i="248"/>
  <c r="J31" i="248"/>
  <c r="I31" i="248"/>
  <c r="H31" i="248"/>
  <c r="G31" i="248"/>
  <c r="J30" i="248"/>
  <c r="I30" i="248"/>
  <c r="H30" i="248"/>
  <c r="G30" i="248"/>
  <c r="J29" i="248"/>
  <c r="I29" i="248"/>
  <c r="H29" i="248"/>
  <c r="G29" i="248"/>
  <c r="J28" i="248"/>
  <c r="I28" i="248"/>
  <c r="H28" i="248"/>
  <c r="G28" i="248"/>
  <c r="M26" i="248"/>
  <c r="L26" i="248"/>
  <c r="K26" i="248"/>
  <c r="F26" i="248"/>
  <c r="E26" i="248"/>
  <c r="D26" i="248"/>
  <c r="J25" i="248"/>
  <c r="I25" i="248"/>
  <c r="H25" i="248"/>
  <c r="G25" i="248"/>
  <c r="J24" i="248"/>
  <c r="I24" i="248"/>
  <c r="H24" i="248"/>
  <c r="G24" i="248"/>
  <c r="J23" i="248"/>
  <c r="I23" i="248"/>
  <c r="H23" i="248"/>
  <c r="G23" i="248"/>
  <c r="J22" i="248"/>
  <c r="I22" i="248"/>
  <c r="H22" i="248"/>
  <c r="G22" i="248"/>
  <c r="M20" i="248"/>
  <c r="L20" i="248"/>
  <c r="K20" i="248"/>
  <c r="F20" i="248"/>
  <c r="E20" i="248"/>
  <c r="D20" i="248"/>
  <c r="J19" i="248"/>
  <c r="I19" i="248"/>
  <c r="H19" i="248"/>
  <c r="G19" i="248"/>
  <c r="J18" i="248"/>
  <c r="I18" i="248"/>
  <c r="H18" i="248"/>
  <c r="G18" i="248"/>
  <c r="J17" i="248"/>
  <c r="I17" i="248"/>
  <c r="H17" i="248"/>
  <c r="G17" i="248"/>
  <c r="J16" i="248"/>
  <c r="I16" i="248"/>
  <c r="H16" i="248"/>
  <c r="G16" i="248"/>
  <c r="M14" i="248"/>
  <c r="L14" i="248"/>
  <c r="K14" i="248"/>
  <c r="F14" i="248"/>
  <c r="E14" i="248"/>
  <c r="D14" i="248"/>
  <c r="J13" i="248"/>
  <c r="I13" i="248"/>
  <c r="H13" i="248"/>
  <c r="G13" i="248"/>
  <c r="J12" i="248"/>
  <c r="I12" i="248"/>
  <c r="H12" i="248"/>
  <c r="G12" i="248"/>
  <c r="J11" i="248"/>
  <c r="I11" i="248"/>
  <c r="H11" i="248"/>
  <c r="G11" i="248"/>
  <c r="J10" i="248"/>
  <c r="I10" i="248"/>
  <c r="H10" i="248"/>
  <c r="G10" i="248"/>
  <c r="M48" i="249"/>
  <c r="L48" i="249"/>
  <c r="K48" i="249"/>
  <c r="F48" i="249"/>
  <c r="E48" i="249"/>
  <c r="D48" i="249"/>
  <c r="J47" i="249"/>
  <c r="I47" i="249"/>
  <c r="H47" i="249"/>
  <c r="G47" i="249"/>
  <c r="J46" i="249"/>
  <c r="I46" i="249"/>
  <c r="H46" i="249"/>
  <c r="G46" i="249"/>
  <c r="J45" i="249"/>
  <c r="I45" i="249"/>
  <c r="H45" i="249"/>
  <c r="G45" i="249"/>
  <c r="J44" i="249"/>
  <c r="I44" i="249"/>
  <c r="H44" i="249"/>
  <c r="G44" i="249"/>
  <c r="M38" i="249"/>
  <c r="L38" i="249"/>
  <c r="K38" i="249"/>
  <c r="F38" i="249"/>
  <c r="E38" i="249"/>
  <c r="D38" i="249"/>
  <c r="J37" i="249"/>
  <c r="I37" i="249"/>
  <c r="H37" i="249"/>
  <c r="G37" i="249"/>
  <c r="J36" i="249"/>
  <c r="I36" i="249"/>
  <c r="H36" i="249"/>
  <c r="G36" i="249"/>
  <c r="J35" i="249"/>
  <c r="I35" i="249"/>
  <c r="H35" i="249"/>
  <c r="G35" i="249"/>
  <c r="J34" i="249"/>
  <c r="I34" i="249"/>
  <c r="H34" i="249"/>
  <c r="G34" i="249"/>
  <c r="M32" i="249"/>
  <c r="L32" i="249"/>
  <c r="K32" i="249"/>
  <c r="F32" i="249"/>
  <c r="E32" i="249"/>
  <c r="D32" i="249"/>
  <c r="J31" i="249"/>
  <c r="I31" i="249"/>
  <c r="H31" i="249"/>
  <c r="G31" i="249"/>
  <c r="J30" i="249"/>
  <c r="I30" i="249"/>
  <c r="H30" i="249"/>
  <c r="G30" i="249"/>
  <c r="J29" i="249"/>
  <c r="I29" i="249"/>
  <c r="H29" i="249"/>
  <c r="G29" i="249"/>
  <c r="J28" i="249"/>
  <c r="I28" i="249"/>
  <c r="H28" i="249"/>
  <c r="G28" i="249"/>
  <c r="M26" i="249"/>
  <c r="L26" i="249"/>
  <c r="K26" i="249"/>
  <c r="F26" i="249"/>
  <c r="E26" i="249"/>
  <c r="D26" i="249"/>
  <c r="J25" i="249"/>
  <c r="I25" i="249"/>
  <c r="H25" i="249"/>
  <c r="G25" i="249"/>
  <c r="J24" i="249"/>
  <c r="I24" i="249"/>
  <c r="H24" i="249"/>
  <c r="G24" i="249"/>
  <c r="J23" i="249"/>
  <c r="I23" i="249"/>
  <c r="H23" i="249"/>
  <c r="G23" i="249"/>
  <c r="J22" i="249"/>
  <c r="I22" i="249"/>
  <c r="H22" i="249"/>
  <c r="G22" i="249"/>
  <c r="M20" i="249"/>
  <c r="L20" i="249"/>
  <c r="K20" i="249"/>
  <c r="F20" i="249"/>
  <c r="E20" i="249"/>
  <c r="D20" i="249"/>
  <c r="J19" i="249"/>
  <c r="I19" i="249"/>
  <c r="H19" i="249"/>
  <c r="G19" i="249"/>
  <c r="J18" i="249"/>
  <c r="I18" i="249"/>
  <c r="H18" i="249"/>
  <c r="G18" i="249"/>
  <c r="J17" i="249"/>
  <c r="I17" i="249"/>
  <c r="H17" i="249"/>
  <c r="G17" i="249"/>
  <c r="J16" i="249"/>
  <c r="I16" i="249"/>
  <c r="H16" i="249"/>
  <c r="G16" i="249"/>
  <c r="M14" i="249"/>
  <c r="L14" i="249"/>
  <c r="K14" i="249"/>
  <c r="F14" i="249"/>
  <c r="E14" i="249"/>
  <c r="D14" i="249"/>
  <c r="J13" i="249"/>
  <c r="I13" i="249"/>
  <c r="H13" i="249"/>
  <c r="G13" i="249"/>
  <c r="J12" i="249"/>
  <c r="I12" i="249"/>
  <c r="H12" i="249"/>
  <c r="G12" i="249"/>
  <c r="J11" i="249"/>
  <c r="I11" i="249"/>
  <c r="H11" i="249"/>
  <c r="G11" i="249"/>
  <c r="J10" i="249"/>
  <c r="I10" i="249"/>
  <c r="H10" i="249"/>
  <c r="G10" i="249"/>
  <c r="M48" i="250"/>
  <c r="L48" i="250"/>
  <c r="K48" i="250"/>
  <c r="F48" i="250"/>
  <c r="E48" i="250"/>
  <c r="D48" i="250"/>
  <c r="J47" i="250"/>
  <c r="I47" i="250"/>
  <c r="H47" i="250"/>
  <c r="G47" i="250"/>
  <c r="J46" i="250"/>
  <c r="I46" i="250"/>
  <c r="H46" i="250"/>
  <c r="G46" i="250"/>
  <c r="J45" i="250"/>
  <c r="I45" i="250"/>
  <c r="H45" i="250"/>
  <c r="G45" i="250"/>
  <c r="J44" i="250"/>
  <c r="I44" i="250"/>
  <c r="H44" i="250"/>
  <c r="G44" i="250"/>
  <c r="M38" i="250"/>
  <c r="L38" i="250"/>
  <c r="K38" i="250"/>
  <c r="F38" i="250"/>
  <c r="E38" i="250"/>
  <c r="D38" i="250"/>
  <c r="J37" i="250"/>
  <c r="I37" i="250"/>
  <c r="H37" i="250"/>
  <c r="G37" i="250"/>
  <c r="J36" i="250"/>
  <c r="I36" i="250"/>
  <c r="H36" i="250"/>
  <c r="G36" i="250"/>
  <c r="J35" i="250"/>
  <c r="I35" i="250"/>
  <c r="H35" i="250"/>
  <c r="G35" i="250"/>
  <c r="J34" i="250"/>
  <c r="I34" i="250"/>
  <c r="H34" i="250"/>
  <c r="G34" i="250"/>
  <c r="M32" i="250"/>
  <c r="L32" i="250"/>
  <c r="K32" i="250"/>
  <c r="F32" i="250"/>
  <c r="E32" i="250"/>
  <c r="D32" i="250"/>
  <c r="J31" i="250"/>
  <c r="I31" i="250"/>
  <c r="H31" i="250"/>
  <c r="G31" i="250"/>
  <c r="J30" i="250"/>
  <c r="I30" i="250"/>
  <c r="H30" i="250"/>
  <c r="G30" i="250"/>
  <c r="J29" i="250"/>
  <c r="I29" i="250"/>
  <c r="H29" i="250"/>
  <c r="G29" i="250"/>
  <c r="J28" i="250"/>
  <c r="I28" i="250"/>
  <c r="H28" i="250"/>
  <c r="G28" i="250"/>
  <c r="M26" i="250"/>
  <c r="L26" i="250"/>
  <c r="K26" i="250"/>
  <c r="F26" i="250"/>
  <c r="E26" i="250"/>
  <c r="D26" i="250"/>
  <c r="J25" i="250"/>
  <c r="I25" i="250"/>
  <c r="H25" i="250"/>
  <c r="G25" i="250"/>
  <c r="J24" i="250"/>
  <c r="I24" i="250"/>
  <c r="H24" i="250"/>
  <c r="G24" i="250"/>
  <c r="J23" i="250"/>
  <c r="I23" i="250"/>
  <c r="H23" i="250"/>
  <c r="G23" i="250"/>
  <c r="J22" i="250"/>
  <c r="I22" i="250"/>
  <c r="H22" i="250"/>
  <c r="G22" i="250"/>
  <c r="M20" i="250"/>
  <c r="L20" i="250"/>
  <c r="K20" i="250"/>
  <c r="F20" i="250"/>
  <c r="E20" i="250"/>
  <c r="D20" i="250"/>
  <c r="J19" i="250"/>
  <c r="I19" i="250"/>
  <c r="H19" i="250"/>
  <c r="G19" i="250"/>
  <c r="J18" i="250"/>
  <c r="I18" i="250"/>
  <c r="H18" i="250"/>
  <c r="G18" i="250"/>
  <c r="J17" i="250"/>
  <c r="I17" i="250"/>
  <c r="H17" i="250"/>
  <c r="G17" i="250"/>
  <c r="J16" i="250"/>
  <c r="I16" i="250"/>
  <c r="H16" i="250"/>
  <c r="G16" i="250"/>
  <c r="M14" i="250"/>
  <c r="L14" i="250"/>
  <c r="K14" i="250"/>
  <c r="F14" i="250"/>
  <c r="E14" i="250"/>
  <c r="D14" i="250"/>
  <c r="J13" i="250"/>
  <c r="I13" i="250"/>
  <c r="H13" i="250"/>
  <c r="G13" i="250"/>
  <c r="J12" i="250"/>
  <c r="I12" i="250"/>
  <c r="H12" i="250"/>
  <c r="G12" i="250"/>
  <c r="J11" i="250"/>
  <c r="I11" i="250"/>
  <c r="H11" i="250"/>
  <c r="G11" i="250"/>
  <c r="J10" i="250"/>
  <c r="I10" i="250"/>
  <c r="H10" i="250"/>
  <c r="G10" i="250"/>
  <c r="M48" i="251"/>
  <c r="L48" i="251"/>
  <c r="K48" i="251"/>
  <c r="F48" i="251"/>
  <c r="E48" i="251"/>
  <c r="D48" i="251"/>
  <c r="J47" i="251"/>
  <c r="I47" i="251"/>
  <c r="H47" i="251"/>
  <c r="G47" i="251"/>
  <c r="J46" i="251"/>
  <c r="I46" i="251"/>
  <c r="H46" i="251"/>
  <c r="G46" i="251"/>
  <c r="J45" i="251"/>
  <c r="I45" i="251"/>
  <c r="H45" i="251"/>
  <c r="G45" i="251"/>
  <c r="J44" i="251"/>
  <c r="I44" i="251"/>
  <c r="H44" i="251"/>
  <c r="G44" i="251"/>
  <c r="M38" i="251"/>
  <c r="L38" i="251"/>
  <c r="K38" i="251"/>
  <c r="F38" i="251"/>
  <c r="E38" i="251"/>
  <c r="D38" i="251"/>
  <c r="J37" i="251"/>
  <c r="I37" i="251"/>
  <c r="H37" i="251"/>
  <c r="G37" i="251"/>
  <c r="J36" i="251"/>
  <c r="I36" i="251"/>
  <c r="H36" i="251"/>
  <c r="G36" i="251"/>
  <c r="J35" i="251"/>
  <c r="I35" i="251"/>
  <c r="H35" i="251"/>
  <c r="G35" i="251"/>
  <c r="J34" i="251"/>
  <c r="I34" i="251"/>
  <c r="H34" i="251"/>
  <c r="G34" i="251"/>
  <c r="M32" i="251"/>
  <c r="L32" i="251"/>
  <c r="K32" i="251"/>
  <c r="F32" i="251"/>
  <c r="E32" i="251"/>
  <c r="D32" i="251"/>
  <c r="J31" i="251"/>
  <c r="I31" i="251"/>
  <c r="H31" i="251"/>
  <c r="G31" i="251"/>
  <c r="J30" i="251"/>
  <c r="I30" i="251"/>
  <c r="H30" i="251"/>
  <c r="G30" i="251"/>
  <c r="J29" i="251"/>
  <c r="I29" i="251"/>
  <c r="H29" i="251"/>
  <c r="G29" i="251"/>
  <c r="J28" i="251"/>
  <c r="I28" i="251"/>
  <c r="H28" i="251"/>
  <c r="G28" i="251"/>
  <c r="M26" i="251"/>
  <c r="L26" i="251"/>
  <c r="K26" i="251"/>
  <c r="F26" i="251"/>
  <c r="E26" i="251"/>
  <c r="D26" i="251"/>
  <c r="J25" i="251"/>
  <c r="I25" i="251"/>
  <c r="H25" i="251"/>
  <c r="G25" i="251"/>
  <c r="J24" i="251"/>
  <c r="I24" i="251"/>
  <c r="H24" i="251"/>
  <c r="G24" i="251"/>
  <c r="J23" i="251"/>
  <c r="I23" i="251"/>
  <c r="H23" i="251"/>
  <c r="G23" i="251"/>
  <c r="J22" i="251"/>
  <c r="I22" i="251"/>
  <c r="H22" i="251"/>
  <c r="G22" i="251"/>
  <c r="M20" i="251"/>
  <c r="L20" i="251"/>
  <c r="K20" i="251"/>
  <c r="F20" i="251"/>
  <c r="E20" i="251"/>
  <c r="D20" i="251"/>
  <c r="J19" i="251"/>
  <c r="I19" i="251"/>
  <c r="H19" i="251"/>
  <c r="G19" i="251"/>
  <c r="J18" i="251"/>
  <c r="I18" i="251"/>
  <c r="H18" i="251"/>
  <c r="G18" i="251"/>
  <c r="J17" i="251"/>
  <c r="I17" i="251"/>
  <c r="H17" i="251"/>
  <c r="G17" i="251"/>
  <c r="J16" i="251"/>
  <c r="I16" i="251"/>
  <c r="H16" i="251"/>
  <c r="G16" i="251"/>
  <c r="M14" i="251"/>
  <c r="L14" i="251"/>
  <c r="K14" i="251"/>
  <c r="F14" i="251"/>
  <c r="E14" i="251"/>
  <c r="D14" i="251"/>
  <c r="J13" i="251"/>
  <c r="I13" i="251"/>
  <c r="H13" i="251"/>
  <c r="G13" i="251"/>
  <c r="J12" i="251"/>
  <c r="I12" i="251"/>
  <c r="H12" i="251"/>
  <c r="G12" i="251"/>
  <c r="J11" i="251"/>
  <c r="I11" i="251"/>
  <c r="H11" i="251"/>
  <c r="G11" i="251"/>
  <c r="J10" i="251"/>
  <c r="I10" i="251"/>
  <c r="H10" i="251"/>
  <c r="G10" i="251"/>
  <c r="M48" i="252"/>
  <c r="L48" i="252"/>
  <c r="K48" i="252"/>
  <c r="F48" i="252"/>
  <c r="E48" i="252"/>
  <c r="D48" i="252"/>
  <c r="J47" i="252"/>
  <c r="I47" i="252"/>
  <c r="H47" i="252"/>
  <c r="G47" i="252"/>
  <c r="J46" i="252"/>
  <c r="I46" i="252"/>
  <c r="H46" i="252"/>
  <c r="G46" i="252"/>
  <c r="J45" i="252"/>
  <c r="I45" i="252"/>
  <c r="H45" i="252"/>
  <c r="G45" i="252"/>
  <c r="J44" i="252"/>
  <c r="I44" i="252"/>
  <c r="H44" i="252"/>
  <c r="G44" i="252"/>
  <c r="M38" i="252"/>
  <c r="L38" i="252"/>
  <c r="K38" i="252"/>
  <c r="F38" i="252"/>
  <c r="E38" i="252"/>
  <c r="D38" i="252"/>
  <c r="J37" i="252"/>
  <c r="I37" i="252"/>
  <c r="H37" i="252"/>
  <c r="G37" i="252"/>
  <c r="J36" i="252"/>
  <c r="I36" i="252"/>
  <c r="H36" i="252"/>
  <c r="G36" i="252"/>
  <c r="J35" i="252"/>
  <c r="I35" i="252"/>
  <c r="H35" i="252"/>
  <c r="G35" i="252"/>
  <c r="J34" i="252"/>
  <c r="I34" i="252"/>
  <c r="H34" i="252"/>
  <c r="G34" i="252"/>
  <c r="M32" i="252"/>
  <c r="L32" i="252"/>
  <c r="K32" i="252"/>
  <c r="F32" i="252"/>
  <c r="E32" i="252"/>
  <c r="D32" i="252"/>
  <c r="J31" i="252"/>
  <c r="I31" i="252"/>
  <c r="H31" i="252"/>
  <c r="G31" i="252"/>
  <c r="J30" i="252"/>
  <c r="I30" i="252"/>
  <c r="H30" i="252"/>
  <c r="G30" i="252"/>
  <c r="J29" i="252"/>
  <c r="I29" i="252"/>
  <c r="H29" i="252"/>
  <c r="G29" i="252"/>
  <c r="J28" i="252"/>
  <c r="I28" i="252"/>
  <c r="H28" i="252"/>
  <c r="G28" i="252"/>
  <c r="M26" i="252"/>
  <c r="L26" i="252"/>
  <c r="K26" i="252"/>
  <c r="F26" i="252"/>
  <c r="E26" i="252"/>
  <c r="D26" i="252"/>
  <c r="J25" i="252"/>
  <c r="I25" i="252"/>
  <c r="H25" i="252"/>
  <c r="G25" i="252"/>
  <c r="J24" i="252"/>
  <c r="I24" i="252"/>
  <c r="H24" i="252"/>
  <c r="G24" i="252"/>
  <c r="J23" i="252"/>
  <c r="I23" i="252"/>
  <c r="H23" i="252"/>
  <c r="G23" i="252"/>
  <c r="J22" i="252"/>
  <c r="I22" i="252"/>
  <c r="H22" i="252"/>
  <c r="G22" i="252"/>
  <c r="M20" i="252"/>
  <c r="L20" i="252"/>
  <c r="K20" i="252"/>
  <c r="F20" i="252"/>
  <c r="E20" i="252"/>
  <c r="D20" i="252"/>
  <c r="J19" i="252"/>
  <c r="I19" i="252"/>
  <c r="H19" i="252"/>
  <c r="G19" i="252"/>
  <c r="J18" i="252"/>
  <c r="I18" i="252"/>
  <c r="H18" i="252"/>
  <c r="G18" i="252"/>
  <c r="J17" i="252"/>
  <c r="I17" i="252"/>
  <c r="H17" i="252"/>
  <c r="G17" i="252"/>
  <c r="J16" i="252"/>
  <c r="I16" i="252"/>
  <c r="H16" i="252"/>
  <c r="G16" i="252"/>
  <c r="M14" i="252"/>
  <c r="L14" i="252"/>
  <c r="K14" i="252"/>
  <c r="F14" i="252"/>
  <c r="E14" i="252"/>
  <c r="D14" i="252"/>
  <c r="J13" i="252"/>
  <c r="I13" i="252"/>
  <c r="H13" i="252"/>
  <c r="G13" i="252"/>
  <c r="J12" i="252"/>
  <c r="I12" i="252"/>
  <c r="H12" i="252"/>
  <c r="G12" i="252"/>
  <c r="J11" i="252"/>
  <c r="I11" i="252"/>
  <c r="H11" i="252"/>
  <c r="G11" i="252"/>
  <c r="J10" i="252"/>
  <c r="I10" i="252"/>
  <c r="H10" i="252"/>
  <c r="G10" i="252"/>
  <c r="M48" i="253"/>
  <c r="L48" i="253"/>
  <c r="K48" i="253"/>
  <c r="F48" i="253"/>
  <c r="E48" i="253"/>
  <c r="D48" i="253"/>
  <c r="J47" i="253"/>
  <c r="I47" i="253"/>
  <c r="H47" i="253"/>
  <c r="G47" i="253"/>
  <c r="J46" i="253"/>
  <c r="I46" i="253"/>
  <c r="H46" i="253"/>
  <c r="G46" i="253"/>
  <c r="J45" i="253"/>
  <c r="I45" i="253"/>
  <c r="H45" i="253"/>
  <c r="G45" i="253"/>
  <c r="J44" i="253"/>
  <c r="I44" i="253"/>
  <c r="H44" i="253"/>
  <c r="G44" i="253"/>
  <c r="L38" i="253"/>
  <c r="K38" i="253"/>
  <c r="F38" i="253"/>
  <c r="I38" i="253"/>
  <c r="E38" i="253"/>
  <c r="D38" i="253"/>
  <c r="J37" i="253"/>
  <c r="I37" i="253"/>
  <c r="H37" i="253"/>
  <c r="G37" i="253"/>
  <c r="J36" i="253"/>
  <c r="I36" i="253"/>
  <c r="H36" i="253"/>
  <c r="G36" i="253"/>
  <c r="J35" i="253"/>
  <c r="I35" i="253"/>
  <c r="H35" i="253"/>
  <c r="G35" i="253"/>
  <c r="J34" i="253"/>
  <c r="I34" i="253"/>
  <c r="H34" i="253"/>
  <c r="G34" i="253"/>
  <c r="L32" i="253"/>
  <c r="K32" i="253"/>
  <c r="F32" i="253"/>
  <c r="E32" i="253"/>
  <c r="D32" i="253"/>
  <c r="J31" i="253"/>
  <c r="I31" i="253"/>
  <c r="H31" i="253"/>
  <c r="G31" i="253"/>
  <c r="J30" i="253"/>
  <c r="I30" i="253"/>
  <c r="H30" i="253"/>
  <c r="G30" i="253"/>
  <c r="J29" i="253"/>
  <c r="I29" i="253"/>
  <c r="H29" i="253"/>
  <c r="G29" i="253"/>
  <c r="J28" i="253"/>
  <c r="I28" i="253"/>
  <c r="H28" i="253"/>
  <c r="G28" i="253"/>
  <c r="L26" i="253"/>
  <c r="K26" i="253"/>
  <c r="F26" i="253"/>
  <c r="E26" i="253"/>
  <c r="D26" i="253"/>
  <c r="J25" i="253"/>
  <c r="I25" i="253"/>
  <c r="H25" i="253"/>
  <c r="G25" i="253"/>
  <c r="J24" i="253"/>
  <c r="I24" i="253"/>
  <c r="H24" i="253"/>
  <c r="G24" i="253"/>
  <c r="J23" i="253"/>
  <c r="I23" i="253"/>
  <c r="H23" i="253"/>
  <c r="G23" i="253"/>
  <c r="J22" i="253"/>
  <c r="I22" i="253"/>
  <c r="H22" i="253"/>
  <c r="G22" i="253"/>
  <c r="L20" i="253"/>
  <c r="K20" i="253"/>
  <c r="F20" i="253"/>
  <c r="I20" i="253"/>
  <c r="E20" i="253"/>
  <c r="D20" i="253"/>
  <c r="J19" i="253"/>
  <c r="I19" i="253"/>
  <c r="H19" i="253"/>
  <c r="G19" i="253"/>
  <c r="J18" i="253"/>
  <c r="I18" i="253"/>
  <c r="H18" i="253"/>
  <c r="G18" i="253"/>
  <c r="J17" i="253"/>
  <c r="I17" i="253"/>
  <c r="H17" i="253"/>
  <c r="G17" i="253"/>
  <c r="J16" i="253"/>
  <c r="I16" i="253"/>
  <c r="H16" i="253"/>
  <c r="G16" i="253"/>
  <c r="L14" i="253"/>
  <c r="K14" i="253"/>
  <c r="F14" i="253"/>
  <c r="I14" i="253"/>
  <c r="E14" i="253"/>
  <c r="D14" i="253"/>
  <c r="J13" i="253"/>
  <c r="I13" i="253"/>
  <c r="H13" i="253"/>
  <c r="G13" i="253"/>
  <c r="J12" i="253"/>
  <c r="I12" i="253"/>
  <c r="H12" i="253"/>
  <c r="G12" i="253"/>
  <c r="J11" i="253"/>
  <c r="I11" i="253"/>
  <c r="H11" i="253"/>
  <c r="G11" i="253"/>
  <c r="J10" i="253"/>
  <c r="I10" i="253"/>
  <c r="H10" i="253"/>
  <c r="G10" i="253"/>
  <c r="M48" i="254"/>
  <c r="L48" i="254"/>
  <c r="K48" i="254"/>
  <c r="F48" i="254"/>
  <c r="E48" i="254"/>
  <c r="D48" i="254"/>
  <c r="J47" i="254"/>
  <c r="I47" i="254"/>
  <c r="H47" i="254"/>
  <c r="G47" i="254"/>
  <c r="J46" i="254"/>
  <c r="I46" i="254"/>
  <c r="H46" i="254"/>
  <c r="G46" i="254"/>
  <c r="J45" i="254"/>
  <c r="I45" i="254"/>
  <c r="H45" i="254"/>
  <c r="G45" i="254"/>
  <c r="J44" i="254"/>
  <c r="I44" i="254"/>
  <c r="H44" i="254"/>
  <c r="G44" i="254"/>
  <c r="M38" i="254"/>
  <c r="L38" i="254"/>
  <c r="K38" i="254"/>
  <c r="F38" i="254"/>
  <c r="E38" i="254"/>
  <c r="D38" i="254"/>
  <c r="J37" i="254"/>
  <c r="I37" i="254"/>
  <c r="H37" i="254"/>
  <c r="G37" i="254"/>
  <c r="J36" i="254"/>
  <c r="I36" i="254"/>
  <c r="H36" i="254"/>
  <c r="G36" i="254"/>
  <c r="J35" i="254"/>
  <c r="I35" i="254"/>
  <c r="H35" i="254"/>
  <c r="G35" i="254"/>
  <c r="J34" i="254"/>
  <c r="I34" i="254"/>
  <c r="H34" i="254"/>
  <c r="G34" i="254"/>
  <c r="M32" i="254"/>
  <c r="L32" i="254"/>
  <c r="K32" i="254"/>
  <c r="F32" i="254"/>
  <c r="E32" i="254"/>
  <c r="D32" i="254"/>
  <c r="J31" i="254"/>
  <c r="I31" i="254"/>
  <c r="H31" i="254"/>
  <c r="G31" i="254"/>
  <c r="J30" i="254"/>
  <c r="I30" i="254"/>
  <c r="H30" i="254"/>
  <c r="G30" i="254"/>
  <c r="J29" i="254"/>
  <c r="I29" i="254"/>
  <c r="H29" i="254"/>
  <c r="G29" i="254"/>
  <c r="J28" i="254"/>
  <c r="I28" i="254"/>
  <c r="H28" i="254"/>
  <c r="G28" i="254"/>
  <c r="M26" i="254"/>
  <c r="L26" i="254"/>
  <c r="K26" i="254"/>
  <c r="F26" i="254"/>
  <c r="E26" i="254"/>
  <c r="D26" i="254"/>
  <c r="J25" i="254"/>
  <c r="I25" i="254"/>
  <c r="H25" i="254"/>
  <c r="G25" i="254"/>
  <c r="J24" i="254"/>
  <c r="I24" i="254"/>
  <c r="H24" i="254"/>
  <c r="G24" i="254"/>
  <c r="J23" i="254"/>
  <c r="I23" i="254"/>
  <c r="H23" i="254"/>
  <c r="G23" i="254"/>
  <c r="J22" i="254"/>
  <c r="I22" i="254"/>
  <c r="H22" i="254"/>
  <c r="G22" i="254"/>
  <c r="M20" i="254"/>
  <c r="L20" i="254"/>
  <c r="K20" i="254"/>
  <c r="F20" i="254"/>
  <c r="E20" i="254"/>
  <c r="D20" i="254"/>
  <c r="J19" i="254"/>
  <c r="I19" i="254"/>
  <c r="H19" i="254"/>
  <c r="G19" i="254"/>
  <c r="J18" i="254"/>
  <c r="I18" i="254"/>
  <c r="H18" i="254"/>
  <c r="G18" i="254"/>
  <c r="J17" i="254"/>
  <c r="I17" i="254"/>
  <c r="H17" i="254"/>
  <c r="G17" i="254"/>
  <c r="J16" i="254"/>
  <c r="I16" i="254"/>
  <c r="H16" i="254"/>
  <c r="G16" i="254"/>
  <c r="M14" i="254"/>
  <c r="L14" i="254"/>
  <c r="K14" i="254"/>
  <c r="F14" i="254"/>
  <c r="E14" i="254"/>
  <c r="D14" i="254"/>
  <c r="J13" i="254"/>
  <c r="I13" i="254"/>
  <c r="H13" i="254"/>
  <c r="G13" i="254"/>
  <c r="J12" i="254"/>
  <c r="I12" i="254"/>
  <c r="H12" i="254"/>
  <c r="G12" i="254"/>
  <c r="J11" i="254"/>
  <c r="I11" i="254"/>
  <c r="H11" i="254"/>
  <c r="G11" i="254"/>
  <c r="J10" i="254"/>
  <c r="I10" i="254"/>
  <c r="H10" i="254"/>
  <c r="G10" i="254"/>
  <c r="M48" i="255"/>
  <c r="L48" i="255"/>
  <c r="K48" i="255"/>
  <c r="F48" i="255"/>
  <c r="E48" i="255"/>
  <c r="D48" i="255"/>
  <c r="J47" i="255"/>
  <c r="I47" i="255"/>
  <c r="H47" i="255"/>
  <c r="G47" i="255"/>
  <c r="J46" i="255"/>
  <c r="I46" i="255"/>
  <c r="H46" i="255"/>
  <c r="G46" i="255"/>
  <c r="J45" i="255"/>
  <c r="I45" i="255"/>
  <c r="H45" i="255"/>
  <c r="G45" i="255"/>
  <c r="J44" i="255"/>
  <c r="I44" i="255"/>
  <c r="H44" i="255"/>
  <c r="G44" i="255"/>
  <c r="M38" i="255"/>
  <c r="L38" i="255"/>
  <c r="K38" i="255"/>
  <c r="F38" i="255"/>
  <c r="E38" i="255"/>
  <c r="D38" i="255"/>
  <c r="J37" i="255"/>
  <c r="I37" i="255"/>
  <c r="H37" i="255"/>
  <c r="G37" i="255"/>
  <c r="J36" i="255"/>
  <c r="I36" i="255"/>
  <c r="H36" i="255"/>
  <c r="G36" i="255"/>
  <c r="J35" i="255"/>
  <c r="I35" i="255"/>
  <c r="H35" i="255"/>
  <c r="G35" i="255"/>
  <c r="J34" i="255"/>
  <c r="I34" i="255"/>
  <c r="H34" i="255"/>
  <c r="G34" i="255"/>
  <c r="M32" i="255"/>
  <c r="L32" i="255"/>
  <c r="K32" i="255"/>
  <c r="F32" i="255"/>
  <c r="E32" i="255"/>
  <c r="D32" i="255"/>
  <c r="J31" i="255"/>
  <c r="I31" i="255"/>
  <c r="H31" i="255"/>
  <c r="G31" i="255"/>
  <c r="J30" i="255"/>
  <c r="I30" i="255"/>
  <c r="H30" i="255"/>
  <c r="G30" i="255"/>
  <c r="J29" i="255"/>
  <c r="I29" i="255"/>
  <c r="H29" i="255"/>
  <c r="G29" i="255"/>
  <c r="J28" i="255"/>
  <c r="I28" i="255"/>
  <c r="H28" i="255"/>
  <c r="G28" i="255"/>
  <c r="M26" i="255"/>
  <c r="L26" i="255"/>
  <c r="K26" i="255"/>
  <c r="F26" i="255"/>
  <c r="E26" i="255"/>
  <c r="D26" i="255"/>
  <c r="J25" i="255"/>
  <c r="I25" i="255"/>
  <c r="H25" i="255"/>
  <c r="G25" i="255"/>
  <c r="J24" i="255"/>
  <c r="I24" i="255"/>
  <c r="H24" i="255"/>
  <c r="G24" i="255"/>
  <c r="J23" i="255"/>
  <c r="I23" i="255"/>
  <c r="H23" i="255"/>
  <c r="G23" i="255"/>
  <c r="J22" i="255"/>
  <c r="I22" i="255"/>
  <c r="H22" i="255"/>
  <c r="G22" i="255"/>
  <c r="M20" i="255"/>
  <c r="L20" i="255"/>
  <c r="K20" i="255"/>
  <c r="F20" i="255"/>
  <c r="E20" i="255"/>
  <c r="D20" i="255"/>
  <c r="J19" i="255"/>
  <c r="I19" i="255"/>
  <c r="H19" i="255"/>
  <c r="G19" i="255"/>
  <c r="J18" i="255"/>
  <c r="I18" i="255"/>
  <c r="H18" i="255"/>
  <c r="G18" i="255"/>
  <c r="J17" i="255"/>
  <c r="I17" i="255"/>
  <c r="H17" i="255"/>
  <c r="G17" i="255"/>
  <c r="J16" i="255"/>
  <c r="I16" i="255"/>
  <c r="H16" i="255"/>
  <c r="G16" i="255"/>
  <c r="M14" i="255"/>
  <c r="L14" i="255"/>
  <c r="K14" i="255"/>
  <c r="F14" i="255"/>
  <c r="E14" i="255"/>
  <c r="D14" i="255"/>
  <c r="J13" i="255"/>
  <c r="I13" i="255"/>
  <c r="H13" i="255"/>
  <c r="G13" i="255"/>
  <c r="J12" i="255"/>
  <c r="I12" i="255"/>
  <c r="H12" i="255"/>
  <c r="G12" i="255"/>
  <c r="J11" i="255"/>
  <c r="I11" i="255"/>
  <c r="H11" i="255"/>
  <c r="G11" i="255"/>
  <c r="J10" i="255"/>
  <c r="I10" i="255"/>
  <c r="H10" i="255"/>
  <c r="G10" i="255"/>
  <c r="M48" i="256"/>
  <c r="L48" i="256"/>
  <c r="K48" i="256"/>
  <c r="F48" i="256"/>
  <c r="E48" i="256"/>
  <c r="D48" i="256"/>
  <c r="J47" i="256"/>
  <c r="I47" i="256"/>
  <c r="H47" i="256"/>
  <c r="G47" i="256"/>
  <c r="J46" i="256"/>
  <c r="I46" i="256"/>
  <c r="H46" i="256"/>
  <c r="G46" i="256"/>
  <c r="J45" i="256"/>
  <c r="I45" i="256"/>
  <c r="H45" i="256"/>
  <c r="G45" i="256"/>
  <c r="J44" i="256"/>
  <c r="I44" i="256"/>
  <c r="H44" i="256"/>
  <c r="G44" i="256"/>
  <c r="M38" i="256"/>
  <c r="L38" i="256"/>
  <c r="K38" i="256"/>
  <c r="F38" i="256"/>
  <c r="E38" i="256"/>
  <c r="D38" i="256"/>
  <c r="J37" i="256"/>
  <c r="I37" i="256"/>
  <c r="H37" i="256"/>
  <c r="G37" i="256"/>
  <c r="J36" i="256"/>
  <c r="I36" i="256"/>
  <c r="H36" i="256"/>
  <c r="G36" i="256"/>
  <c r="J35" i="256"/>
  <c r="I35" i="256"/>
  <c r="H35" i="256"/>
  <c r="G35" i="256"/>
  <c r="J34" i="256"/>
  <c r="I34" i="256"/>
  <c r="H34" i="256"/>
  <c r="G34" i="256"/>
  <c r="M32" i="256"/>
  <c r="L32" i="256"/>
  <c r="K32" i="256"/>
  <c r="F32" i="256"/>
  <c r="E32" i="256"/>
  <c r="D32" i="256"/>
  <c r="J31" i="256"/>
  <c r="I31" i="256"/>
  <c r="H31" i="256"/>
  <c r="G31" i="256"/>
  <c r="J30" i="256"/>
  <c r="I30" i="256"/>
  <c r="H30" i="256"/>
  <c r="G30" i="256"/>
  <c r="J29" i="256"/>
  <c r="I29" i="256"/>
  <c r="H29" i="256"/>
  <c r="G29" i="256"/>
  <c r="J28" i="256"/>
  <c r="I28" i="256"/>
  <c r="H28" i="256"/>
  <c r="G28" i="256"/>
  <c r="M26" i="256"/>
  <c r="L26" i="256"/>
  <c r="K26" i="256"/>
  <c r="F26" i="256"/>
  <c r="E26" i="256"/>
  <c r="D26" i="256"/>
  <c r="J25" i="256"/>
  <c r="I25" i="256"/>
  <c r="H25" i="256"/>
  <c r="G25" i="256"/>
  <c r="J24" i="256"/>
  <c r="I24" i="256"/>
  <c r="H24" i="256"/>
  <c r="G24" i="256"/>
  <c r="J23" i="256"/>
  <c r="I23" i="256"/>
  <c r="H23" i="256"/>
  <c r="G23" i="256"/>
  <c r="J22" i="256"/>
  <c r="I22" i="256"/>
  <c r="H22" i="256"/>
  <c r="G22" i="256"/>
  <c r="M20" i="256"/>
  <c r="L20" i="256"/>
  <c r="K20" i="256"/>
  <c r="F20" i="256"/>
  <c r="E20" i="256"/>
  <c r="D20" i="256"/>
  <c r="J19" i="256"/>
  <c r="I19" i="256"/>
  <c r="H19" i="256"/>
  <c r="G19" i="256"/>
  <c r="J18" i="256"/>
  <c r="I18" i="256"/>
  <c r="H18" i="256"/>
  <c r="G18" i="256"/>
  <c r="J17" i="256"/>
  <c r="I17" i="256"/>
  <c r="H17" i="256"/>
  <c r="G17" i="256"/>
  <c r="J16" i="256"/>
  <c r="I16" i="256"/>
  <c r="H16" i="256"/>
  <c r="G16" i="256"/>
  <c r="M14" i="256"/>
  <c r="L14" i="256"/>
  <c r="K14" i="256"/>
  <c r="F14" i="256"/>
  <c r="E14" i="256"/>
  <c r="D14" i="256"/>
  <c r="J13" i="256"/>
  <c r="I13" i="256"/>
  <c r="H13" i="256"/>
  <c r="G13" i="256"/>
  <c r="J12" i="256"/>
  <c r="I12" i="256"/>
  <c r="H12" i="256"/>
  <c r="G12" i="256"/>
  <c r="J11" i="256"/>
  <c r="I11" i="256"/>
  <c r="H11" i="256"/>
  <c r="G11" i="256"/>
  <c r="J10" i="256"/>
  <c r="I10" i="256"/>
  <c r="H10" i="256"/>
  <c r="G10" i="256"/>
  <c r="M48" i="257"/>
  <c r="L48" i="257"/>
  <c r="K48" i="257"/>
  <c r="F48" i="257"/>
  <c r="E48" i="257"/>
  <c r="D48" i="257"/>
  <c r="J47" i="257"/>
  <c r="I47" i="257"/>
  <c r="H47" i="257"/>
  <c r="G47" i="257"/>
  <c r="J46" i="257"/>
  <c r="I46" i="257"/>
  <c r="H46" i="257"/>
  <c r="G46" i="257"/>
  <c r="J45" i="257"/>
  <c r="I45" i="257"/>
  <c r="H45" i="257"/>
  <c r="G45" i="257"/>
  <c r="J44" i="257"/>
  <c r="I44" i="257"/>
  <c r="H44" i="257"/>
  <c r="G44" i="257"/>
  <c r="M38" i="257"/>
  <c r="L38" i="257"/>
  <c r="K38" i="257"/>
  <c r="F38" i="257"/>
  <c r="E38" i="257"/>
  <c r="D38" i="257"/>
  <c r="J37" i="257"/>
  <c r="I37" i="257"/>
  <c r="H37" i="257"/>
  <c r="G37" i="257"/>
  <c r="J36" i="257"/>
  <c r="I36" i="257"/>
  <c r="H36" i="257"/>
  <c r="G36" i="257"/>
  <c r="J35" i="257"/>
  <c r="I35" i="257"/>
  <c r="H35" i="257"/>
  <c r="G35" i="257"/>
  <c r="J34" i="257"/>
  <c r="I34" i="257"/>
  <c r="H34" i="257"/>
  <c r="G34" i="257"/>
  <c r="M32" i="257"/>
  <c r="L32" i="257"/>
  <c r="K32" i="257"/>
  <c r="F32" i="257"/>
  <c r="E32" i="257"/>
  <c r="D32" i="257"/>
  <c r="J31" i="257"/>
  <c r="I31" i="257"/>
  <c r="H31" i="257"/>
  <c r="G31" i="257"/>
  <c r="J30" i="257"/>
  <c r="I30" i="257"/>
  <c r="H30" i="257"/>
  <c r="G30" i="257"/>
  <c r="J29" i="257"/>
  <c r="I29" i="257"/>
  <c r="H29" i="257"/>
  <c r="G29" i="257"/>
  <c r="J28" i="257"/>
  <c r="I28" i="257"/>
  <c r="H28" i="257"/>
  <c r="G28" i="257"/>
  <c r="M26" i="257"/>
  <c r="L26" i="257"/>
  <c r="K26" i="257"/>
  <c r="F26" i="257"/>
  <c r="E26" i="257"/>
  <c r="D26" i="257"/>
  <c r="J25" i="257"/>
  <c r="I25" i="257"/>
  <c r="H25" i="257"/>
  <c r="G25" i="257"/>
  <c r="J24" i="257"/>
  <c r="I24" i="257"/>
  <c r="H24" i="257"/>
  <c r="G24" i="257"/>
  <c r="J23" i="257"/>
  <c r="I23" i="257"/>
  <c r="H23" i="257"/>
  <c r="G23" i="257"/>
  <c r="J22" i="257"/>
  <c r="I22" i="257"/>
  <c r="H22" i="257"/>
  <c r="G22" i="257"/>
  <c r="M20" i="257"/>
  <c r="L20" i="257"/>
  <c r="K20" i="257"/>
  <c r="F20" i="257"/>
  <c r="E20" i="257"/>
  <c r="D20" i="257"/>
  <c r="J19" i="257"/>
  <c r="I19" i="257"/>
  <c r="H19" i="257"/>
  <c r="G19" i="257"/>
  <c r="J18" i="257"/>
  <c r="I18" i="257"/>
  <c r="H18" i="257"/>
  <c r="G18" i="257"/>
  <c r="J17" i="257"/>
  <c r="I17" i="257"/>
  <c r="H17" i="257"/>
  <c r="G17" i="257"/>
  <c r="J16" i="257"/>
  <c r="I16" i="257"/>
  <c r="H16" i="257"/>
  <c r="G16" i="257"/>
  <c r="M14" i="257"/>
  <c r="L14" i="257"/>
  <c r="K14" i="257"/>
  <c r="F14" i="257"/>
  <c r="E14" i="257"/>
  <c r="D14" i="257"/>
  <c r="J13" i="257"/>
  <c r="I13" i="257"/>
  <c r="H13" i="257"/>
  <c r="G13" i="257"/>
  <c r="J12" i="257"/>
  <c r="I12" i="257"/>
  <c r="H12" i="257"/>
  <c r="G12" i="257"/>
  <c r="J11" i="257"/>
  <c r="I11" i="257"/>
  <c r="H11" i="257"/>
  <c r="G11" i="257"/>
  <c r="J10" i="257"/>
  <c r="I10" i="257"/>
  <c r="H10" i="257"/>
  <c r="G10" i="257"/>
  <c r="M48" i="258"/>
  <c r="L48" i="258"/>
  <c r="K48" i="258"/>
  <c r="F48" i="258"/>
  <c r="E48" i="258"/>
  <c r="D48" i="258"/>
  <c r="J47" i="258"/>
  <c r="I47" i="258"/>
  <c r="H47" i="258"/>
  <c r="G47" i="258"/>
  <c r="J46" i="258"/>
  <c r="I46" i="258"/>
  <c r="H46" i="258"/>
  <c r="G46" i="258"/>
  <c r="J45" i="258"/>
  <c r="I45" i="258"/>
  <c r="H45" i="258"/>
  <c r="G45" i="258"/>
  <c r="J44" i="258"/>
  <c r="I44" i="258"/>
  <c r="H44" i="258"/>
  <c r="G44" i="258"/>
  <c r="M38" i="258"/>
  <c r="L38" i="258"/>
  <c r="K38" i="258"/>
  <c r="F38" i="258"/>
  <c r="E38" i="258"/>
  <c r="D38" i="258"/>
  <c r="J37" i="258"/>
  <c r="I37" i="258"/>
  <c r="H37" i="258"/>
  <c r="G37" i="258"/>
  <c r="J36" i="258"/>
  <c r="I36" i="258"/>
  <c r="H36" i="258"/>
  <c r="G36" i="258"/>
  <c r="J35" i="258"/>
  <c r="I35" i="258"/>
  <c r="H35" i="258"/>
  <c r="G35" i="258"/>
  <c r="J34" i="258"/>
  <c r="I34" i="258"/>
  <c r="H34" i="258"/>
  <c r="G34" i="258"/>
  <c r="M32" i="258"/>
  <c r="L32" i="258"/>
  <c r="K32" i="258"/>
  <c r="F32" i="258"/>
  <c r="E32" i="258"/>
  <c r="D32" i="258"/>
  <c r="J31" i="258"/>
  <c r="I31" i="258"/>
  <c r="H31" i="258"/>
  <c r="G31" i="258"/>
  <c r="J30" i="258"/>
  <c r="I30" i="258"/>
  <c r="H30" i="258"/>
  <c r="G30" i="258"/>
  <c r="J29" i="258"/>
  <c r="I29" i="258"/>
  <c r="H29" i="258"/>
  <c r="G29" i="258"/>
  <c r="J28" i="258"/>
  <c r="I28" i="258"/>
  <c r="H28" i="258"/>
  <c r="G28" i="258"/>
  <c r="M26" i="258"/>
  <c r="L26" i="258"/>
  <c r="K26" i="258"/>
  <c r="F26" i="258"/>
  <c r="E26" i="258"/>
  <c r="D26" i="258"/>
  <c r="J25" i="258"/>
  <c r="I25" i="258"/>
  <c r="H25" i="258"/>
  <c r="G25" i="258"/>
  <c r="J24" i="258"/>
  <c r="I24" i="258"/>
  <c r="H24" i="258"/>
  <c r="G24" i="258"/>
  <c r="J23" i="258"/>
  <c r="I23" i="258"/>
  <c r="H23" i="258"/>
  <c r="G23" i="258"/>
  <c r="J22" i="258"/>
  <c r="I22" i="258"/>
  <c r="H22" i="258"/>
  <c r="G22" i="258"/>
  <c r="M20" i="258"/>
  <c r="L20" i="258"/>
  <c r="K20" i="258"/>
  <c r="F20" i="258"/>
  <c r="E20" i="258"/>
  <c r="D20" i="258"/>
  <c r="J19" i="258"/>
  <c r="I19" i="258"/>
  <c r="H19" i="258"/>
  <c r="G19" i="258"/>
  <c r="J18" i="258"/>
  <c r="I18" i="258"/>
  <c r="H18" i="258"/>
  <c r="G18" i="258"/>
  <c r="J17" i="258"/>
  <c r="I17" i="258"/>
  <c r="H17" i="258"/>
  <c r="G17" i="258"/>
  <c r="J16" i="258"/>
  <c r="I16" i="258"/>
  <c r="H16" i="258"/>
  <c r="G16" i="258"/>
  <c r="M14" i="258"/>
  <c r="L14" i="258"/>
  <c r="K14" i="258"/>
  <c r="F14" i="258"/>
  <c r="E14" i="258"/>
  <c r="D14" i="258"/>
  <c r="J13" i="258"/>
  <c r="I13" i="258"/>
  <c r="H13" i="258"/>
  <c r="G13" i="258"/>
  <c r="J12" i="258"/>
  <c r="I12" i="258"/>
  <c r="H12" i="258"/>
  <c r="G12" i="258"/>
  <c r="J11" i="258"/>
  <c r="I11" i="258"/>
  <c r="H11" i="258"/>
  <c r="G11" i="258"/>
  <c r="J10" i="258"/>
  <c r="I10" i="258"/>
  <c r="H10" i="258"/>
  <c r="G10" i="258"/>
  <c r="M48" i="259"/>
  <c r="L48" i="259"/>
  <c r="K48" i="259"/>
  <c r="F48" i="259"/>
  <c r="E48" i="259"/>
  <c r="D48" i="259"/>
  <c r="J47" i="259"/>
  <c r="I47" i="259"/>
  <c r="H47" i="259"/>
  <c r="G47" i="259"/>
  <c r="J46" i="259"/>
  <c r="I46" i="259"/>
  <c r="H46" i="259"/>
  <c r="G46" i="259"/>
  <c r="J45" i="259"/>
  <c r="I45" i="259"/>
  <c r="H45" i="259"/>
  <c r="G45" i="259"/>
  <c r="J44" i="259"/>
  <c r="I44" i="259"/>
  <c r="H44" i="259"/>
  <c r="G44" i="259"/>
  <c r="M38" i="259"/>
  <c r="L38" i="259"/>
  <c r="K38" i="259"/>
  <c r="F38" i="259"/>
  <c r="E38" i="259"/>
  <c r="D38" i="259"/>
  <c r="J37" i="259"/>
  <c r="I37" i="259"/>
  <c r="H37" i="259"/>
  <c r="G37" i="259"/>
  <c r="J36" i="259"/>
  <c r="I36" i="259"/>
  <c r="H36" i="259"/>
  <c r="G36" i="259"/>
  <c r="J35" i="259"/>
  <c r="I35" i="259"/>
  <c r="H35" i="259"/>
  <c r="G35" i="259"/>
  <c r="J34" i="259"/>
  <c r="I34" i="259"/>
  <c r="H34" i="259"/>
  <c r="G34" i="259"/>
  <c r="M32" i="259"/>
  <c r="L32" i="259"/>
  <c r="K32" i="259"/>
  <c r="F32" i="259"/>
  <c r="E32" i="259"/>
  <c r="D32" i="259"/>
  <c r="J31" i="259"/>
  <c r="I31" i="259"/>
  <c r="H31" i="259"/>
  <c r="G31" i="259"/>
  <c r="J30" i="259"/>
  <c r="I30" i="259"/>
  <c r="H30" i="259"/>
  <c r="G30" i="259"/>
  <c r="J29" i="259"/>
  <c r="I29" i="259"/>
  <c r="H29" i="259"/>
  <c r="G29" i="259"/>
  <c r="J28" i="259"/>
  <c r="I28" i="259"/>
  <c r="H28" i="259"/>
  <c r="G28" i="259"/>
  <c r="M26" i="259"/>
  <c r="L26" i="259"/>
  <c r="K26" i="259"/>
  <c r="F26" i="259"/>
  <c r="E26" i="259"/>
  <c r="D26" i="259"/>
  <c r="J25" i="259"/>
  <c r="I25" i="259"/>
  <c r="H25" i="259"/>
  <c r="G25" i="259"/>
  <c r="J24" i="259"/>
  <c r="I24" i="259"/>
  <c r="H24" i="259"/>
  <c r="G24" i="259"/>
  <c r="J23" i="259"/>
  <c r="I23" i="259"/>
  <c r="H23" i="259"/>
  <c r="G23" i="259"/>
  <c r="J22" i="259"/>
  <c r="I22" i="259"/>
  <c r="H22" i="259"/>
  <c r="G22" i="259"/>
  <c r="M20" i="259"/>
  <c r="L20" i="259"/>
  <c r="K20" i="259"/>
  <c r="F20" i="259"/>
  <c r="E20" i="259"/>
  <c r="G20" i="259"/>
  <c r="D20" i="259"/>
  <c r="J19" i="259"/>
  <c r="I19" i="259"/>
  <c r="H19" i="259"/>
  <c r="G19" i="259"/>
  <c r="J18" i="259"/>
  <c r="I18" i="259"/>
  <c r="H18" i="259"/>
  <c r="G18" i="259"/>
  <c r="J17" i="259"/>
  <c r="I17" i="259"/>
  <c r="H17" i="259"/>
  <c r="G17" i="259"/>
  <c r="J16" i="259"/>
  <c r="I16" i="259"/>
  <c r="H16" i="259"/>
  <c r="G16" i="259"/>
  <c r="M14" i="259"/>
  <c r="L14" i="259"/>
  <c r="K14" i="259"/>
  <c r="F14" i="259"/>
  <c r="E14" i="259"/>
  <c r="D14" i="259"/>
  <c r="J13" i="259"/>
  <c r="I13" i="259"/>
  <c r="H13" i="259"/>
  <c r="G13" i="259"/>
  <c r="J12" i="259"/>
  <c r="I12" i="259"/>
  <c r="H12" i="259"/>
  <c r="G12" i="259"/>
  <c r="J11" i="259"/>
  <c r="I11" i="259"/>
  <c r="H11" i="259"/>
  <c r="G11" i="259"/>
  <c r="J10" i="259"/>
  <c r="I10" i="259"/>
  <c r="H10" i="259"/>
  <c r="G10" i="259"/>
  <c r="M48" i="260"/>
  <c r="L48" i="260"/>
  <c r="K48" i="260"/>
  <c r="F48" i="260"/>
  <c r="E48" i="260"/>
  <c r="D48" i="260"/>
  <c r="J47" i="260"/>
  <c r="I47" i="260"/>
  <c r="H47" i="260"/>
  <c r="G47" i="260"/>
  <c r="J46" i="260"/>
  <c r="I46" i="260"/>
  <c r="H46" i="260"/>
  <c r="G46" i="260"/>
  <c r="J45" i="260"/>
  <c r="I45" i="260"/>
  <c r="H45" i="260"/>
  <c r="G45" i="260"/>
  <c r="J44" i="260"/>
  <c r="I44" i="260"/>
  <c r="H44" i="260"/>
  <c r="G44" i="260"/>
  <c r="M38" i="260"/>
  <c r="L38" i="260"/>
  <c r="K38" i="260"/>
  <c r="F38" i="260"/>
  <c r="E38" i="260"/>
  <c r="D38" i="260"/>
  <c r="J37" i="260"/>
  <c r="I37" i="260"/>
  <c r="H37" i="260"/>
  <c r="G37" i="260"/>
  <c r="J36" i="260"/>
  <c r="I36" i="260"/>
  <c r="H36" i="260"/>
  <c r="G36" i="260"/>
  <c r="J35" i="260"/>
  <c r="I35" i="260"/>
  <c r="H35" i="260"/>
  <c r="G35" i="260"/>
  <c r="J34" i="260"/>
  <c r="I34" i="260"/>
  <c r="H34" i="260"/>
  <c r="G34" i="260"/>
  <c r="M32" i="260"/>
  <c r="L32" i="260"/>
  <c r="K32" i="260"/>
  <c r="F32" i="260"/>
  <c r="E32" i="260"/>
  <c r="D32" i="260"/>
  <c r="J31" i="260"/>
  <c r="I31" i="260"/>
  <c r="H31" i="260"/>
  <c r="G31" i="260"/>
  <c r="J30" i="260"/>
  <c r="I30" i="260"/>
  <c r="H30" i="260"/>
  <c r="G30" i="260"/>
  <c r="J29" i="260"/>
  <c r="I29" i="260"/>
  <c r="H29" i="260"/>
  <c r="G29" i="260"/>
  <c r="J28" i="260"/>
  <c r="I28" i="260"/>
  <c r="H28" i="260"/>
  <c r="G28" i="260"/>
  <c r="M26" i="260"/>
  <c r="L26" i="260"/>
  <c r="K26" i="260"/>
  <c r="F26" i="260"/>
  <c r="E26" i="260"/>
  <c r="D26" i="260"/>
  <c r="J25" i="260"/>
  <c r="I25" i="260"/>
  <c r="H25" i="260"/>
  <c r="G25" i="260"/>
  <c r="J24" i="260"/>
  <c r="I24" i="260"/>
  <c r="H24" i="260"/>
  <c r="G24" i="260"/>
  <c r="J23" i="260"/>
  <c r="I23" i="260"/>
  <c r="H23" i="260"/>
  <c r="G23" i="260"/>
  <c r="J22" i="260"/>
  <c r="I22" i="260"/>
  <c r="H22" i="260"/>
  <c r="G22" i="260"/>
  <c r="M20" i="260"/>
  <c r="L20" i="260"/>
  <c r="K20" i="260"/>
  <c r="F20" i="260"/>
  <c r="E20" i="260"/>
  <c r="D20" i="260"/>
  <c r="J19" i="260"/>
  <c r="I19" i="260"/>
  <c r="H19" i="260"/>
  <c r="G19" i="260"/>
  <c r="J18" i="260"/>
  <c r="I18" i="260"/>
  <c r="H18" i="260"/>
  <c r="G18" i="260"/>
  <c r="J17" i="260"/>
  <c r="I17" i="260"/>
  <c r="H17" i="260"/>
  <c r="G17" i="260"/>
  <c r="J16" i="260"/>
  <c r="I16" i="260"/>
  <c r="H16" i="260"/>
  <c r="G16" i="260"/>
  <c r="M14" i="260"/>
  <c r="L14" i="260"/>
  <c r="K14" i="260"/>
  <c r="F14" i="260"/>
  <c r="E14" i="260"/>
  <c r="D14" i="260"/>
  <c r="J13" i="260"/>
  <c r="I13" i="260"/>
  <c r="H13" i="260"/>
  <c r="G13" i="260"/>
  <c r="J12" i="260"/>
  <c r="I12" i="260"/>
  <c r="H12" i="260"/>
  <c r="G12" i="260"/>
  <c r="J11" i="260"/>
  <c r="I11" i="260"/>
  <c r="H11" i="260"/>
  <c r="G11" i="260"/>
  <c r="J10" i="260"/>
  <c r="I10" i="260"/>
  <c r="H10" i="260"/>
  <c r="G10" i="260"/>
  <c r="M48" i="261"/>
  <c r="L48" i="261"/>
  <c r="K48" i="261"/>
  <c r="F48" i="261"/>
  <c r="E48" i="261"/>
  <c r="D48" i="261"/>
  <c r="J47" i="261"/>
  <c r="I47" i="261"/>
  <c r="H47" i="261"/>
  <c r="G47" i="261"/>
  <c r="J46" i="261"/>
  <c r="I46" i="261"/>
  <c r="H46" i="261"/>
  <c r="G46" i="261"/>
  <c r="J45" i="261"/>
  <c r="I45" i="261"/>
  <c r="H45" i="261"/>
  <c r="G45" i="261"/>
  <c r="J44" i="261"/>
  <c r="I44" i="261"/>
  <c r="H44" i="261"/>
  <c r="G44" i="261"/>
  <c r="M38" i="261"/>
  <c r="L38" i="261"/>
  <c r="K38" i="261"/>
  <c r="F38" i="261"/>
  <c r="E38" i="261"/>
  <c r="D38" i="261"/>
  <c r="J37" i="261"/>
  <c r="I37" i="261"/>
  <c r="H37" i="261"/>
  <c r="G37" i="261"/>
  <c r="J36" i="261"/>
  <c r="I36" i="261"/>
  <c r="H36" i="261"/>
  <c r="G36" i="261"/>
  <c r="J35" i="261"/>
  <c r="I35" i="261"/>
  <c r="H35" i="261"/>
  <c r="G35" i="261"/>
  <c r="J34" i="261"/>
  <c r="I34" i="261"/>
  <c r="H34" i="261"/>
  <c r="G34" i="261"/>
  <c r="M32" i="261"/>
  <c r="L32" i="261"/>
  <c r="K32" i="261"/>
  <c r="F32" i="261"/>
  <c r="E32" i="261"/>
  <c r="D32" i="261"/>
  <c r="J31" i="261"/>
  <c r="I31" i="261"/>
  <c r="H31" i="261"/>
  <c r="G31" i="261"/>
  <c r="J30" i="261"/>
  <c r="I30" i="261"/>
  <c r="H30" i="261"/>
  <c r="G30" i="261"/>
  <c r="J29" i="261"/>
  <c r="I29" i="261"/>
  <c r="H29" i="261"/>
  <c r="G29" i="261"/>
  <c r="J28" i="261"/>
  <c r="I28" i="261"/>
  <c r="H28" i="261"/>
  <c r="G28" i="261"/>
  <c r="M26" i="261"/>
  <c r="L26" i="261"/>
  <c r="K26" i="261"/>
  <c r="F26" i="261"/>
  <c r="E26" i="261"/>
  <c r="D26" i="261"/>
  <c r="J25" i="261"/>
  <c r="I25" i="261"/>
  <c r="H25" i="261"/>
  <c r="G25" i="261"/>
  <c r="J24" i="261"/>
  <c r="I24" i="261"/>
  <c r="H24" i="261"/>
  <c r="G24" i="261"/>
  <c r="J23" i="261"/>
  <c r="I23" i="261"/>
  <c r="H23" i="261"/>
  <c r="G23" i="261"/>
  <c r="J22" i="261"/>
  <c r="I22" i="261"/>
  <c r="H22" i="261"/>
  <c r="G22" i="261"/>
  <c r="M20" i="261"/>
  <c r="L20" i="261"/>
  <c r="K20" i="261"/>
  <c r="F20" i="261"/>
  <c r="E20" i="261"/>
  <c r="D20" i="261"/>
  <c r="J19" i="261"/>
  <c r="I19" i="261"/>
  <c r="H19" i="261"/>
  <c r="G19" i="261"/>
  <c r="J18" i="261"/>
  <c r="I18" i="261"/>
  <c r="H18" i="261"/>
  <c r="G18" i="261"/>
  <c r="J17" i="261"/>
  <c r="I17" i="261"/>
  <c r="H17" i="261"/>
  <c r="G17" i="261"/>
  <c r="J16" i="261"/>
  <c r="I16" i="261"/>
  <c r="H16" i="261"/>
  <c r="G16" i="261"/>
  <c r="M14" i="261"/>
  <c r="L14" i="261"/>
  <c r="K14" i="261"/>
  <c r="F14" i="261"/>
  <c r="E14" i="261"/>
  <c r="D14" i="261"/>
  <c r="J13" i="261"/>
  <c r="I13" i="261"/>
  <c r="H13" i="261"/>
  <c r="G13" i="261"/>
  <c r="J12" i="261"/>
  <c r="I12" i="261"/>
  <c r="H12" i="261"/>
  <c r="G12" i="261"/>
  <c r="J11" i="261"/>
  <c r="I11" i="261"/>
  <c r="H11" i="261"/>
  <c r="G11" i="261"/>
  <c r="J10" i="261"/>
  <c r="I10" i="261"/>
  <c r="H10" i="261"/>
  <c r="G10" i="261"/>
  <c r="M48" i="262"/>
  <c r="L48" i="262"/>
  <c r="K48" i="262"/>
  <c r="F48" i="262"/>
  <c r="E48" i="262"/>
  <c r="D48" i="262"/>
  <c r="J47" i="262"/>
  <c r="I47" i="262"/>
  <c r="H47" i="262"/>
  <c r="G47" i="262"/>
  <c r="J46" i="262"/>
  <c r="I46" i="262"/>
  <c r="H46" i="262"/>
  <c r="G46" i="262"/>
  <c r="J45" i="262"/>
  <c r="I45" i="262"/>
  <c r="H45" i="262"/>
  <c r="G45" i="262"/>
  <c r="J44" i="262"/>
  <c r="I44" i="262"/>
  <c r="H44" i="262"/>
  <c r="G44" i="262"/>
  <c r="M38" i="262"/>
  <c r="L38" i="262"/>
  <c r="K38" i="262"/>
  <c r="F38" i="262"/>
  <c r="E38" i="262"/>
  <c r="D38" i="262"/>
  <c r="J37" i="262"/>
  <c r="I37" i="262"/>
  <c r="H37" i="262"/>
  <c r="G37" i="262"/>
  <c r="J36" i="262"/>
  <c r="I36" i="262"/>
  <c r="H36" i="262"/>
  <c r="G36" i="262"/>
  <c r="J35" i="262"/>
  <c r="I35" i="262"/>
  <c r="H35" i="262"/>
  <c r="G35" i="262"/>
  <c r="J34" i="262"/>
  <c r="I34" i="262"/>
  <c r="H34" i="262"/>
  <c r="G34" i="262"/>
  <c r="M32" i="262"/>
  <c r="L32" i="262"/>
  <c r="K32" i="262"/>
  <c r="F32" i="262"/>
  <c r="E32" i="262"/>
  <c r="D32" i="262"/>
  <c r="J31" i="262"/>
  <c r="I31" i="262"/>
  <c r="H31" i="262"/>
  <c r="G31" i="262"/>
  <c r="J30" i="262"/>
  <c r="I30" i="262"/>
  <c r="H30" i="262"/>
  <c r="G30" i="262"/>
  <c r="J29" i="262"/>
  <c r="I29" i="262"/>
  <c r="H29" i="262"/>
  <c r="G29" i="262"/>
  <c r="J28" i="262"/>
  <c r="I28" i="262"/>
  <c r="H28" i="262"/>
  <c r="G28" i="262"/>
  <c r="M26" i="262"/>
  <c r="L26" i="262"/>
  <c r="K26" i="262"/>
  <c r="F26" i="262"/>
  <c r="E26" i="262"/>
  <c r="D26" i="262"/>
  <c r="J25" i="262"/>
  <c r="I25" i="262"/>
  <c r="H25" i="262"/>
  <c r="G25" i="262"/>
  <c r="J24" i="262"/>
  <c r="I24" i="262"/>
  <c r="H24" i="262"/>
  <c r="G24" i="262"/>
  <c r="J23" i="262"/>
  <c r="I23" i="262"/>
  <c r="H23" i="262"/>
  <c r="G23" i="262"/>
  <c r="J22" i="262"/>
  <c r="I22" i="262"/>
  <c r="H22" i="262"/>
  <c r="G22" i="262"/>
  <c r="M20" i="262"/>
  <c r="L20" i="262"/>
  <c r="K20" i="262"/>
  <c r="F20" i="262"/>
  <c r="E20" i="262"/>
  <c r="D20" i="262"/>
  <c r="J19" i="262"/>
  <c r="I19" i="262"/>
  <c r="H19" i="262"/>
  <c r="G19" i="262"/>
  <c r="J18" i="262"/>
  <c r="I18" i="262"/>
  <c r="H18" i="262"/>
  <c r="G18" i="262"/>
  <c r="J17" i="262"/>
  <c r="I17" i="262"/>
  <c r="H17" i="262"/>
  <c r="G17" i="262"/>
  <c r="J16" i="262"/>
  <c r="I16" i="262"/>
  <c r="H16" i="262"/>
  <c r="G16" i="262"/>
  <c r="M14" i="262"/>
  <c r="L14" i="262"/>
  <c r="K14" i="262"/>
  <c r="F14" i="262"/>
  <c r="E14" i="262"/>
  <c r="D14" i="262"/>
  <c r="J13" i="262"/>
  <c r="I13" i="262"/>
  <c r="H13" i="262"/>
  <c r="G13" i="262"/>
  <c r="J12" i="262"/>
  <c r="I12" i="262"/>
  <c r="H12" i="262"/>
  <c r="G12" i="262"/>
  <c r="J11" i="262"/>
  <c r="I11" i="262"/>
  <c r="H11" i="262"/>
  <c r="G11" i="262"/>
  <c r="J10" i="262"/>
  <c r="I10" i="262"/>
  <c r="H10" i="262"/>
  <c r="G10" i="262"/>
  <c r="M48" i="263"/>
  <c r="L48" i="263"/>
  <c r="K48" i="263"/>
  <c r="F48" i="263"/>
  <c r="E48" i="263"/>
  <c r="D48" i="263"/>
  <c r="J47" i="263"/>
  <c r="I47" i="263"/>
  <c r="H47" i="263"/>
  <c r="G47" i="263"/>
  <c r="J46" i="263"/>
  <c r="I46" i="263"/>
  <c r="H46" i="263"/>
  <c r="G46" i="263"/>
  <c r="J45" i="263"/>
  <c r="I45" i="263"/>
  <c r="H45" i="263"/>
  <c r="G45" i="263"/>
  <c r="J44" i="263"/>
  <c r="I44" i="263"/>
  <c r="H44" i="263"/>
  <c r="G44" i="263"/>
  <c r="M38" i="263"/>
  <c r="L38" i="263"/>
  <c r="K38" i="263"/>
  <c r="F38" i="263"/>
  <c r="E38" i="263"/>
  <c r="D38" i="263"/>
  <c r="J37" i="263"/>
  <c r="I37" i="263"/>
  <c r="H37" i="263"/>
  <c r="G37" i="263"/>
  <c r="J36" i="263"/>
  <c r="I36" i="263"/>
  <c r="H36" i="263"/>
  <c r="G36" i="263"/>
  <c r="J35" i="263"/>
  <c r="I35" i="263"/>
  <c r="H35" i="263"/>
  <c r="G35" i="263"/>
  <c r="J34" i="263"/>
  <c r="I34" i="263"/>
  <c r="H34" i="263"/>
  <c r="G34" i="263"/>
  <c r="M32" i="263"/>
  <c r="L32" i="263"/>
  <c r="K32" i="263"/>
  <c r="F32" i="263"/>
  <c r="E32" i="263"/>
  <c r="D32" i="263"/>
  <c r="J31" i="263"/>
  <c r="I31" i="263"/>
  <c r="H31" i="263"/>
  <c r="G31" i="263"/>
  <c r="J30" i="263"/>
  <c r="I30" i="263"/>
  <c r="H30" i="263"/>
  <c r="G30" i="263"/>
  <c r="J29" i="263"/>
  <c r="I29" i="263"/>
  <c r="H29" i="263"/>
  <c r="G29" i="263"/>
  <c r="J28" i="263"/>
  <c r="I28" i="263"/>
  <c r="H28" i="263"/>
  <c r="G28" i="263"/>
  <c r="M26" i="263"/>
  <c r="L26" i="263"/>
  <c r="K26" i="263"/>
  <c r="F26" i="263"/>
  <c r="E26" i="263"/>
  <c r="D26" i="263"/>
  <c r="J25" i="263"/>
  <c r="I25" i="263"/>
  <c r="H25" i="263"/>
  <c r="G25" i="263"/>
  <c r="J24" i="263"/>
  <c r="I24" i="263"/>
  <c r="H24" i="263"/>
  <c r="G24" i="263"/>
  <c r="J23" i="263"/>
  <c r="I23" i="263"/>
  <c r="H23" i="263"/>
  <c r="G23" i="263"/>
  <c r="J22" i="263"/>
  <c r="I22" i="263"/>
  <c r="H22" i="263"/>
  <c r="G22" i="263"/>
  <c r="M20" i="263"/>
  <c r="L20" i="263"/>
  <c r="K20" i="263"/>
  <c r="F20" i="263"/>
  <c r="E20" i="263"/>
  <c r="D20" i="263"/>
  <c r="J19" i="263"/>
  <c r="I19" i="263"/>
  <c r="H19" i="263"/>
  <c r="G19" i="263"/>
  <c r="J18" i="263"/>
  <c r="I18" i="263"/>
  <c r="H18" i="263"/>
  <c r="G18" i="263"/>
  <c r="J17" i="263"/>
  <c r="I17" i="263"/>
  <c r="H17" i="263"/>
  <c r="G17" i="263"/>
  <c r="J16" i="263"/>
  <c r="I16" i="263"/>
  <c r="H16" i="263"/>
  <c r="G16" i="263"/>
  <c r="M14" i="263"/>
  <c r="L14" i="263"/>
  <c r="K14" i="263"/>
  <c r="F14" i="263"/>
  <c r="E14" i="263"/>
  <c r="D14" i="263"/>
  <c r="J13" i="263"/>
  <c r="I13" i="263"/>
  <c r="H13" i="263"/>
  <c r="G13" i="263"/>
  <c r="J12" i="263"/>
  <c r="I12" i="263"/>
  <c r="H12" i="263"/>
  <c r="G12" i="263"/>
  <c r="J11" i="263"/>
  <c r="I11" i="263"/>
  <c r="H11" i="263"/>
  <c r="G11" i="263"/>
  <c r="J10" i="263"/>
  <c r="I10" i="263"/>
  <c r="H10" i="263"/>
  <c r="G10" i="263"/>
  <c r="M48" i="264"/>
  <c r="L48" i="264"/>
  <c r="K48" i="264"/>
  <c r="F48" i="264"/>
  <c r="E48" i="264"/>
  <c r="D48" i="264"/>
  <c r="J47" i="264"/>
  <c r="I47" i="264"/>
  <c r="H47" i="264"/>
  <c r="G47" i="264"/>
  <c r="J46" i="264"/>
  <c r="I46" i="264"/>
  <c r="H46" i="264"/>
  <c r="G46" i="264"/>
  <c r="J45" i="264"/>
  <c r="I45" i="264"/>
  <c r="H45" i="264"/>
  <c r="G45" i="264"/>
  <c r="J44" i="264"/>
  <c r="I44" i="264"/>
  <c r="H44" i="264"/>
  <c r="G44" i="264"/>
  <c r="M38" i="264"/>
  <c r="L38" i="264"/>
  <c r="K38" i="264"/>
  <c r="F38" i="264"/>
  <c r="E38" i="264"/>
  <c r="D38" i="264"/>
  <c r="J37" i="264"/>
  <c r="I37" i="264"/>
  <c r="H37" i="264"/>
  <c r="G37" i="264"/>
  <c r="J36" i="264"/>
  <c r="I36" i="264"/>
  <c r="H36" i="264"/>
  <c r="G36" i="264"/>
  <c r="J35" i="264"/>
  <c r="I35" i="264"/>
  <c r="H35" i="264"/>
  <c r="G35" i="264"/>
  <c r="J34" i="264"/>
  <c r="I34" i="264"/>
  <c r="H34" i="264"/>
  <c r="G34" i="264"/>
  <c r="M32" i="264"/>
  <c r="L32" i="264"/>
  <c r="K32" i="264"/>
  <c r="F32" i="264"/>
  <c r="E32" i="264"/>
  <c r="D32" i="264"/>
  <c r="J31" i="264"/>
  <c r="I31" i="264"/>
  <c r="H31" i="264"/>
  <c r="G31" i="264"/>
  <c r="J30" i="264"/>
  <c r="I30" i="264"/>
  <c r="H30" i="264"/>
  <c r="G30" i="264"/>
  <c r="J29" i="264"/>
  <c r="I29" i="264"/>
  <c r="H29" i="264"/>
  <c r="G29" i="264"/>
  <c r="J28" i="264"/>
  <c r="I28" i="264"/>
  <c r="H28" i="264"/>
  <c r="G28" i="264"/>
  <c r="M26" i="264"/>
  <c r="L26" i="264"/>
  <c r="K26" i="264"/>
  <c r="F26" i="264"/>
  <c r="E26" i="264"/>
  <c r="D26" i="264"/>
  <c r="J25" i="264"/>
  <c r="I25" i="264"/>
  <c r="H25" i="264"/>
  <c r="G25" i="264"/>
  <c r="J24" i="264"/>
  <c r="I24" i="264"/>
  <c r="H24" i="264"/>
  <c r="G24" i="264"/>
  <c r="J23" i="264"/>
  <c r="I23" i="264"/>
  <c r="H23" i="264"/>
  <c r="G23" i="264"/>
  <c r="J22" i="264"/>
  <c r="I22" i="264"/>
  <c r="H22" i="264"/>
  <c r="G22" i="264"/>
  <c r="M20" i="264"/>
  <c r="L20" i="264"/>
  <c r="K20" i="264"/>
  <c r="F20" i="264"/>
  <c r="E20" i="264"/>
  <c r="G20" i="264"/>
  <c r="D20" i="264"/>
  <c r="J19" i="264"/>
  <c r="I19" i="264"/>
  <c r="H19" i="264"/>
  <c r="G19" i="264"/>
  <c r="J18" i="264"/>
  <c r="I18" i="264"/>
  <c r="H18" i="264"/>
  <c r="G18" i="264"/>
  <c r="J17" i="264"/>
  <c r="I17" i="264"/>
  <c r="H17" i="264"/>
  <c r="G17" i="264"/>
  <c r="J16" i="264"/>
  <c r="I16" i="264"/>
  <c r="H16" i="264"/>
  <c r="G16" i="264"/>
  <c r="M14" i="264"/>
  <c r="L14" i="264"/>
  <c r="K14" i="264"/>
  <c r="F14" i="264"/>
  <c r="E14" i="264"/>
  <c r="D14" i="264"/>
  <c r="J13" i="264"/>
  <c r="I13" i="264"/>
  <c r="H13" i="264"/>
  <c r="G13" i="264"/>
  <c r="J12" i="264"/>
  <c r="I12" i="264"/>
  <c r="H12" i="264"/>
  <c r="G12" i="264"/>
  <c r="J11" i="264"/>
  <c r="I11" i="264"/>
  <c r="H11" i="264"/>
  <c r="G11" i="264"/>
  <c r="J10" i="264"/>
  <c r="I10" i="264"/>
  <c r="H10" i="264"/>
  <c r="G10" i="264"/>
  <c r="L48" i="265"/>
  <c r="K48" i="265"/>
  <c r="F48" i="265"/>
  <c r="I48" i="265"/>
  <c r="E48" i="265"/>
  <c r="D48" i="265"/>
  <c r="J47" i="265"/>
  <c r="I47" i="265"/>
  <c r="H47" i="265"/>
  <c r="G47" i="265"/>
  <c r="J46" i="265"/>
  <c r="I46" i="265"/>
  <c r="H46" i="265"/>
  <c r="G46" i="265"/>
  <c r="J45" i="265"/>
  <c r="I45" i="265"/>
  <c r="H45" i="265"/>
  <c r="G45" i="265"/>
  <c r="J44" i="265"/>
  <c r="I44" i="265"/>
  <c r="H44" i="265"/>
  <c r="G44" i="265"/>
  <c r="L38" i="265"/>
  <c r="K38" i="265"/>
  <c r="F38" i="265"/>
  <c r="E38" i="265"/>
  <c r="D38" i="265"/>
  <c r="J37" i="265"/>
  <c r="I37" i="265"/>
  <c r="H37" i="265"/>
  <c r="G37" i="265"/>
  <c r="J36" i="265"/>
  <c r="I36" i="265"/>
  <c r="H36" i="265"/>
  <c r="G36" i="265"/>
  <c r="J35" i="265"/>
  <c r="I35" i="265"/>
  <c r="H35" i="265"/>
  <c r="G35" i="265"/>
  <c r="J34" i="265"/>
  <c r="I34" i="265"/>
  <c r="H34" i="265"/>
  <c r="G34" i="265"/>
  <c r="L32" i="265"/>
  <c r="K32" i="265"/>
  <c r="F32" i="265"/>
  <c r="E32" i="265"/>
  <c r="D32" i="265"/>
  <c r="J31" i="265"/>
  <c r="I31" i="265"/>
  <c r="H31" i="265"/>
  <c r="G31" i="265"/>
  <c r="J30" i="265"/>
  <c r="I30" i="265"/>
  <c r="H30" i="265"/>
  <c r="G30" i="265"/>
  <c r="J29" i="265"/>
  <c r="I29" i="265"/>
  <c r="H29" i="265"/>
  <c r="G29" i="265"/>
  <c r="J28" i="265"/>
  <c r="I28" i="265"/>
  <c r="H28" i="265"/>
  <c r="G28" i="265"/>
  <c r="L26" i="265"/>
  <c r="K26" i="265"/>
  <c r="F26" i="265"/>
  <c r="I26" i="265"/>
  <c r="E26" i="265"/>
  <c r="D26" i="265"/>
  <c r="J25" i="265"/>
  <c r="I25" i="265"/>
  <c r="H25" i="265"/>
  <c r="G25" i="265"/>
  <c r="J24" i="265"/>
  <c r="I24" i="265"/>
  <c r="H24" i="265"/>
  <c r="G24" i="265"/>
  <c r="J23" i="265"/>
  <c r="I23" i="265"/>
  <c r="H23" i="265"/>
  <c r="G23" i="265"/>
  <c r="J22" i="265"/>
  <c r="I22" i="265"/>
  <c r="H22" i="265"/>
  <c r="G22" i="265"/>
  <c r="L20" i="265"/>
  <c r="K20" i="265"/>
  <c r="F20" i="265"/>
  <c r="E20" i="265"/>
  <c r="D20" i="265"/>
  <c r="J19" i="265"/>
  <c r="I19" i="265"/>
  <c r="H19" i="265"/>
  <c r="G19" i="265"/>
  <c r="J18" i="265"/>
  <c r="I18" i="265"/>
  <c r="H18" i="265"/>
  <c r="G18" i="265"/>
  <c r="J17" i="265"/>
  <c r="I17" i="265"/>
  <c r="H17" i="265"/>
  <c r="G17" i="265"/>
  <c r="J16" i="265"/>
  <c r="I16" i="265"/>
  <c r="H16" i="265"/>
  <c r="G16" i="265"/>
  <c r="L14" i="265"/>
  <c r="K14" i="265"/>
  <c r="F14" i="265"/>
  <c r="E14" i="265"/>
  <c r="D14" i="265"/>
  <c r="J13" i="265"/>
  <c r="I13" i="265"/>
  <c r="H13" i="265"/>
  <c r="G13" i="265"/>
  <c r="J12" i="265"/>
  <c r="I12" i="265"/>
  <c r="H12" i="265"/>
  <c r="G12" i="265"/>
  <c r="J11" i="265"/>
  <c r="I11" i="265"/>
  <c r="H11" i="265"/>
  <c r="G11" i="265"/>
  <c r="J10" i="265"/>
  <c r="I10" i="265"/>
  <c r="H10" i="265"/>
  <c r="G10" i="265"/>
  <c r="M48" i="266"/>
  <c r="L48" i="266"/>
  <c r="K48" i="266"/>
  <c r="F48" i="266"/>
  <c r="E48" i="266"/>
  <c r="D48" i="266"/>
  <c r="J47" i="266"/>
  <c r="I47" i="266"/>
  <c r="H47" i="266"/>
  <c r="G47" i="266"/>
  <c r="J46" i="266"/>
  <c r="I46" i="266"/>
  <c r="H46" i="266"/>
  <c r="G46" i="266"/>
  <c r="J45" i="266"/>
  <c r="I45" i="266"/>
  <c r="H45" i="266"/>
  <c r="G45" i="266"/>
  <c r="J44" i="266"/>
  <c r="I44" i="266"/>
  <c r="H44" i="266"/>
  <c r="G44" i="266"/>
  <c r="M38" i="266"/>
  <c r="L38" i="266"/>
  <c r="K38" i="266"/>
  <c r="F38" i="266"/>
  <c r="E38" i="266"/>
  <c r="D38" i="266"/>
  <c r="J37" i="266"/>
  <c r="I37" i="266"/>
  <c r="H37" i="266"/>
  <c r="G37" i="266"/>
  <c r="J36" i="266"/>
  <c r="I36" i="266"/>
  <c r="H36" i="266"/>
  <c r="G36" i="266"/>
  <c r="J35" i="266"/>
  <c r="I35" i="266"/>
  <c r="H35" i="266"/>
  <c r="G35" i="266"/>
  <c r="J34" i="266"/>
  <c r="I34" i="266"/>
  <c r="H34" i="266"/>
  <c r="G34" i="266"/>
  <c r="M32" i="266"/>
  <c r="L32" i="266"/>
  <c r="K32" i="266"/>
  <c r="F32" i="266"/>
  <c r="E32" i="266"/>
  <c r="D32" i="266"/>
  <c r="J31" i="266"/>
  <c r="I31" i="266"/>
  <c r="H31" i="266"/>
  <c r="G31" i="266"/>
  <c r="J30" i="266"/>
  <c r="I30" i="266"/>
  <c r="H30" i="266"/>
  <c r="G30" i="266"/>
  <c r="J29" i="266"/>
  <c r="I29" i="266"/>
  <c r="H29" i="266"/>
  <c r="G29" i="266"/>
  <c r="J28" i="266"/>
  <c r="I28" i="266"/>
  <c r="H28" i="266"/>
  <c r="G28" i="266"/>
  <c r="M26" i="266"/>
  <c r="L26" i="266"/>
  <c r="K26" i="266"/>
  <c r="F26" i="266"/>
  <c r="E26" i="266"/>
  <c r="D26" i="266"/>
  <c r="J25" i="266"/>
  <c r="I25" i="266"/>
  <c r="H25" i="266"/>
  <c r="G25" i="266"/>
  <c r="J24" i="266"/>
  <c r="I24" i="266"/>
  <c r="H24" i="266"/>
  <c r="G24" i="266"/>
  <c r="J23" i="266"/>
  <c r="I23" i="266"/>
  <c r="H23" i="266"/>
  <c r="G23" i="266"/>
  <c r="J22" i="266"/>
  <c r="I22" i="266"/>
  <c r="H22" i="266"/>
  <c r="G22" i="266"/>
  <c r="M20" i="266"/>
  <c r="L20" i="266"/>
  <c r="K20" i="266"/>
  <c r="F20" i="266"/>
  <c r="E20" i="266"/>
  <c r="D20" i="266"/>
  <c r="J19" i="266"/>
  <c r="I19" i="266"/>
  <c r="H19" i="266"/>
  <c r="G19" i="266"/>
  <c r="J18" i="266"/>
  <c r="I18" i="266"/>
  <c r="H18" i="266"/>
  <c r="G18" i="266"/>
  <c r="J17" i="266"/>
  <c r="I17" i="266"/>
  <c r="H17" i="266"/>
  <c r="G17" i="266"/>
  <c r="J16" i="266"/>
  <c r="I16" i="266"/>
  <c r="H16" i="266"/>
  <c r="G16" i="266"/>
  <c r="M14" i="266"/>
  <c r="L14" i="266"/>
  <c r="K14" i="266"/>
  <c r="F14" i="266"/>
  <c r="E14" i="266"/>
  <c r="D14" i="266"/>
  <c r="J13" i="266"/>
  <c r="I13" i="266"/>
  <c r="H13" i="266"/>
  <c r="G13" i="266"/>
  <c r="J12" i="266"/>
  <c r="I12" i="266"/>
  <c r="H12" i="266"/>
  <c r="G12" i="266"/>
  <c r="J11" i="266"/>
  <c r="I11" i="266"/>
  <c r="H11" i="266"/>
  <c r="G11" i="266"/>
  <c r="J10" i="266"/>
  <c r="I10" i="266"/>
  <c r="H10" i="266"/>
  <c r="G10" i="266"/>
  <c r="M48" i="267"/>
  <c r="L48" i="267"/>
  <c r="K48" i="267"/>
  <c r="F48" i="267"/>
  <c r="E48" i="267"/>
  <c r="D48" i="267"/>
  <c r="J47" i="267"/>
  <c r="I47" i="267"/>
  <c r="H47" i="267"/>
  <c r="G47" i="267"/>
  <c r="J46" i="267"/>
  <c r="I46" i="267"/>
  <c r="H46" i="267"/>
  <c r="G46" i="267"/>
  <c r="J45" i="267"/>
  <c r="I45" i="267"/>
  <c r="H45" i="267"/>
  <c r="G45" i="267"/>
  <c r="J44" i="267"/>
  <c r="I44" i="267"/>
  <c r="H44" i="267"/>
  <c r="G44" i="267"/>
  <c r="M38" i="267"/>
  <c r="L38" i="267"/>
  <c r="K38" i="267"/>
  <c r="F38" i="267"/>
  <c r="E38" i="267"/>
  <c r="D38" i="267"/>
  <c r="J37" i="267"/>
  <c r="I37" i="267"/>
  <c r="H37" i="267"/>
  <c r="G37" i="267"/>
  <c r="J36" i="267"/>
  <c r="I36" i="267"/>
  <c r="H36" i="267"/>
  <c r="G36" i="267"/>
  <c r="J35" i="267"/>
  <c r="I35" i="267"/>
  <c r="H35" i="267"/>
  <c r="G35" i="267"/>
  <c r="J34" i="267"/>
  <c r="I34" i="267"/>
  <c r="H34" i="267"/>
  <c r="G34" i="267"/>
  <c r="M32" i="267"/>
  <c r="L32" i="267"/>
  <c r="K32" i="267"/>
  <c r="F32" i="267"/>
  <c r="E32" i="267"/>
  <c r="D32" i="267"/>
  <c r="J31" i="267"/>
  <c r="I31" i="267"/>
  <c r="H31" i="267"/>
  <c r="G31" i="267"/>
  <c r="J30" i="267"/>
  <c r="I30" i="267"/>
  <c r="H30" i="267"/>
  <c r="G30" i="267"/>
  <c r="J29" i="267"/>
  <c r="I29" i="267"/>
  <c r="H29" i="267"/>
  <c r="G29" i="267"/>
  <c r="J28" i="267"/>
  <c r="I28" i="267"/>
  <c r="H28" i="267"/>
  <c r="G28" i="267"/>
  <c r="M26" i="267"/>
  <c r="L26" i="267"/>
  <c r="K26" i="267"/>
  <c r="F26" i="267"/>
  <c r="E26" i="267"/>
  <c r="D26" i="267"/>
  <c r="J25" i="267"/>
  <c r="I25" i="267"/>
  <c r="H25" i="267"/>
  <c r="G25" i="267"/>
  <c r="J24" i="267"/>
  <c r="I24" i="267"/>
  <c r="H24" i="267"/>
  <c r="G24" i="267"/>
  <c r="J23" i="267"/>
  <c r="I23" i="267"/>
  <c r="H23" i="267"/>
  <c r="G23" i="267"/>
  <c r="J22" i="267"/>
  <c r="I22" i="267"/>
  <c r="H22" i="267"/>
  <c r="G22" i="267"/>
  <c r="M20" i="267"/>
  <c r="L20" i="267"/>
  <c r="K20" i="267"/>
  <c r="F20" i="267"/>
  <c r="E20" i="267"/>
  <c r="D20" i="267"/>
  <c r="J19" i="267"/>
  <c r="I19" i="267"/>
  <c r="H19" i="267"/>
  <c r="G19" i="267"/>
  <c r="J18" i="267"/>
  <c r="I18" i="267"/>
  <c r="H18" i="267"/>
  <c r="G18" i="267"/>
  <c r="J17" i="267"/>
  <c r="I17" i="267"/>
  <c r="H17" i="267"/>
  <c r="G17" i="267"/>
  <c r="J16" i="267"/>
  <c r="I16" i="267"/>
  <c r="H16" i="267"/>
  <c r="G16" i="267"/>
  <c r="M14" i="267"/>
  <c r="L14" i="267"/>
  <c r="K14" i="267"/>
  <c r="F14" i="267"/>
  <c r="E14" i="267"/>
  <c r="D14" i="267"/>
  <c r="J13" i="267"/>
  <c r="I13" i="267"/>
  <c r="H13" i="267"/>
  <c r="G13" i="267"/>
  <c r="J12" i="267"/>
  <c r="I12" i="267"/>
  <c r="H12" i="267"/>
  <c r="G12" i="267"/>
  <c r="J11" i="267"/>
  <c r="I11" i="267"/>
  <c r="H11" i="267"/>
  <c r="G11" i="267"/>
  <c r="J10" i="267"/>
  <c r="I10" i="267"/>
  <c r="H10" i="267"/>
  <c r="G10" i="267"/>
  <c r="M48" i="268"/>
  <c r="L48" i="268"/>
  <c r="K48" i="268"/>
  <c r="F48" i="268"/>
  <c r="E48" i="268"/>
  <c r="D48" i="268"/>
  <c r="J47" i="268"/>
  <c r="I47" i="268"/>
  <c r="H47" i="268"/>
  <c r="G47" i="268"/>
  <c r="J46" i="268"/>
  <c r="I46" i="268"/>
  <c r="H46" i="268"/>
  <c r="G46" i="268"/>
  <c r="J45" i="268"/>
  <c r="I45" i="268"/>
  <c r="H45" i="268"/>
  <c r="G45" i="268"/>
  <c r="J44" i="268"/>
  <c r="I44" i="268"/>
  <c r="H44" i="268"/>
  <c r="G44" i="268"/>
  <c r="M38" i="268"/>
  <c r="L38" i="268"/>
  <c r="K38" i="268"/>
  <c r="F38" i="268"/>
  <c r="E38" i="268"/>
  <c r="D38" i="268"/>
  <c r="J37" i="268"/>
  <c r="I37" i="268"/>
  <c r="H37" i="268"/>
  <c r="G37" i="268"/>
  <c r="J36" i="268"/>
  <c r="I36" i="268"/>
  <c r="H36" i="268"/>
  <c r="G36" i="268"/>
  <c r="J35" i="268"/>
  <c r="I35" i="268"/>
  <c r="H35" i="268"/>
  <c r="G35" i="268"/>
  <c r="J34" i="268"/>
  <c r="I34" i="268"/>
  <c r="H34" i="268"/>
  <c r="G34" i="268"/>
  <c r="M32" i="268"/>
  <c r="L32" i="268"/>
  <c r="K32" i="268"/>
  <c r="F32" i="268"/>
  <c r="E32" i="268"/>
  <c r="D32" i="268"/>
  <c r="J31" i="268"/>
  <c r="I31" i="268"/>
  <c r="H31" i="268"/>
  <c r="G31" i="268"/>
  <c r="J30" i="268"/>
  <c r="I30" i="268"/>
  <c r="H30" i="268"/>
  <c r="G30" i="268"/>
  <c r="J29" i="268"/>
  <c r="I29" i="268"/>
  <c r="H29" i="268"/>
  <c r="G29" i="268"/>
  <c r="J28" i="268"/>
  <c r="I28" i="268"/>
  <c r="H28" i="268"/>
  <c r="G28" i="268"/>
  <c r="M26" i="268"/>
  <c r="L26" i="268"/>
  <c r="K26" i="268"/>
  <c r="F26" i="268"/>
  <c r="E26" i="268"/>
  <c r="D26" i="268"/>
  <c r="J25" i="268"/>
  <c r="I25" i="268"/>
  <c r="H25" i="268"/>
  <c r="G25" i="268"/>
  <c r="J24" i="268"/>
  <c r="I24" i="268"/>
  <c r="H24" i="268"/>
  <c r="G24" i="268"/>
  <c r="J23" i="268"/>
  <c r="I23" i="268"/>
  <c r="H23" i="268"/>
  <c r="G23" i="268"/>
  <c r="J22" i="268"/>
  <c r="I22" i="268"/>
  <c r="H22" i="268"/>
  <c r="G22" i="268"/>
  <c r="M20" i="268"/>
  <c r="L20" i="268"/>
  <c r="K20" i="268"/>
  <c r="F20" i="268"/>
  <c r="E20" i="268"/>
  <c r="D20" i="268"/>
  <c r="J19" i="268"/>
  <c r="I19" i="268"/>
  <c r="H19" i="268"/>
  <c r="G19" i="268"/>
  <c r="J18" i="268"/>
  <c r="I18" i="268"/>
  <c r="H18" i="268"/>
  <c r="G18" i="268"/>
  <c r="J17" i="268"/>
  <c r="I17" i="268"/>
  <c r="H17" i="268"/>
  <c r="G17" i="268"/>
  <c r="J16" i="268"/>
  <c r="I16" i="268"/>
  <c r="H16" i="268"/>
  <c r="G16" i="268"/>
  <c r="M14" i="268"/>
  <c r="L14" i="268"/>
  <c r="K14" i="268"/>
  <c r="F14" i="268"/>
  <c r="E14" i="268"/>
  <c r="D14" i="268"/>
  <c r="J13" i="268"/>
  <c r="I13" i="268"/>
  <c r="H13" i="268"/>
  <c r="G13" i="268"/>
  <c r="J12" i="268"/>
  <c r="I12" i="268"/>
  <c r="H12" i="268"/>
  <c r="G12" i="268"/>
  <c r="J11" i="268"/>
  <c r="I11" i="268"/>
  <c r="H11" i="268"/>
  <c r="G11" i="268"/>
  <c r="J10" i="268"/>
  <c r="I10" i="268"/>
  <c r="H10" i="268"/>
  <c r="G10" i="268"/>
  <c r="M48" i="270"/>
  <c r="L48" i="270"/>
  <c r="K48" i="270"/>
  <c r="F48" i="270"/>
  <c r="E48" i="270"/>
  <c r="D48" i="270"/>
  <c r="J47" i="270"/>
  <c r="I47" i="270"/>
  <c r="H47" i="270"/>
  <c r="G47" i="270"/>
  <c r="J46" i="270"/>
  <c r="I46" i="270"/>
  <c r="H46" i="270"/>
  <c r="G46" i="270"/>
  <c r="J45" i="270"/>
  <c r="I45" i="270"/>
  <c r="H45" i="270"/>
  <c r="G45" i="270"/>
  <c r="J44" i="270"/>
  <c r="I44" i="270"/>
  <c r="H44" i="270"/>
  <c r="G44" i="270"/>
  <c r="M38" i="270"/>
  <c r="L38" i="270"/>
  <c r="K38" i="270"/>
  <c r="F38" i="270"/>
  <c r="E38" i="270"/>
  <c r="D38" i="270"/>
  <c r="J37" i="270"/>
  <c r="I37" i="270"/>
  <c r="H37" i="270"/>
  <c r="G37" i="270"/>
  <c r="J36" i="270"/>
  <c r="I36" i="270"/>
  <c r="H36" i="270"/>
  <c r="G36" i="270"/>
  <c r="J35" i="270"/>
  <c r="I35" i="270"/>
  <c r="H35" i="270"/>
  <c r="G35" i="270"/>
  <c r="J34" i="270"/>
  <c r="I34" i="270"/>
  <c r="H34" i="270"/>
  <c r="G34" i="270"/>
  <c r="M32" i="270"/>
  <c r="L32" i="270"/>
  <c r="K32" i="270"/>
  <c r="F32" i="270"/>
  <c r="E32" i="270"/>
  <c r="D32" i="270"/>
  <c r="J31" i="270"/>
  <c r="I31" i="270"/>
  <c r="H31" i="270"/>
  <c r="G31" i="270"/>
  <c r="J30" i="270"/>
  <c r="I30" i="270"/>
  <c r="H30" i="270"/>
  <c r="G30" i="270"/>
  <c r="J29" i="270"/>
  <c r="I29" i="270"/>
  <c r="H29" i="270"/>
  <c r="G29" i="270"/>
  <c r="J28" i="270"/>
  <c r="I28" i="270"/>
  <c r="H28" i="270"/>
  <c r="G28" i="270"/>
  <c r="M26" i="270"/>
  <c r="L26" i="270"/>
  <c r="K26" i="270"/>
  <c r="F26" i="270"/>
  <c r="E26" i="270"/>
  <c r="D26" i="270"/>
  <c r="J25" i="270"/>
  <c r="I25" i="270"/>
  <c r="H25" i="270"/>
  <c r="G25" i="270"/>
  <c r="J24" i="270"/>
  <c r="I24" i="270"/>
  <c r="H24" i="270"/>
  <c r="G24" i="270"/>
  <c r="J23" i="270"/>
  <c r="I23" i="270"/>
  <c r="H23" i="270"/>
  <c r="G23" i="270"/>
  <c r="J22" i="270"/>
  <c r="I22" i="270"/>
  <c r="H22" i="270"/>
  <c r="G22" i="270"/>
  <c r="M20" i="270"/>
  <c r="L20" i="270"/>
  <c r="K20" i="270"/>
  <c r="F20" i="270"/>
  <c r="E20" i="270"/>
  <c r="D20" i="270"/>
  <c r="J19" i="270"/>
  <c r="I19" i="270"/>
  <c r="H19" i="270"/>
  <c r="G19" i="270"/>
  <c r="J18" i="270"/>
  <c r="I18" i="270"/>
  <c r="H18" i="270"/>
  <c r="G18" i="270"/>
  <c r="J17" i="270"/>
  <c r="I17" i="270"/>
  <c r="H17" i="270"/>
  <c r="G17" i="270"/>
  <c r="J16" i="270"/>
  <c r="I16" i="270"/>
  <c r="H16" i="270"/>
  <c r="G16" i="270"/>
  <c r="M14" i="270"/>
  <c r="L14" i="270"/>
  <c r="K14" i="270"/>
  <c r="F14" i="270"/>
  <c r="E14" i="270"/>
  <c r="D14" i="270"/>
  <c r="J13" i="270"/>
  <c r="I13" i="270"/>
  <c r="H13" i="270"/>
  <c r="G13" i="270"/>
  <c r="J12" i="270"/>
  <c r="I12" i="270"/>
  <c r="H12" i="270"/>
  <c r="G12" i="270"/>
  <c r="J11" i="270"/>
  <c r="I11" i="270"/>
  <c r="H11" i="270"/>
  <c r="G11" i="270"/>
  <c r="J10" i="270"/>
  <c r="I10" i="270"/>
  <c r="H10" i="270"/>
  <c r="G10" i="270"/>
  <c r="M48" i="271"/>
  <c r="L48" i="271"/>
  <c r="K48" i="271"/>
  <c r="F48" i="271"/>
  <c r="E48" i="271"/>
  <c r="D48" i="271"/>
  <c r="J47" i="271"/>
  <c r="I47" i="271"/>
  <c r="H47" i="271"/>
  <c r="G47" i="271"/>
  <c r="J46" i="271"/>
  <c r="I46" i="271"/>
  <c r="H46" i="271"/>
  <c r="G46" i="271"/>
  <c r="J45" i="271"/>
  <c r="I45" i="271"/>
  <c r="H45" i="271"/>
  <c r="G45" i="271"/>
  <c r="J44" i="271"/>
  <c r="I44" i="271"/>
  <c r="H44" i="271"/>
  <c r="G44" i="271"/>
  <c r="M38" i="271"/>
  <c r="L38" i="271"/>
  <c r="K38" i="271"/>
  <c r="F38" i="271"/>
  <c r="E38" i="271"/>
  <c r="D38" i="271"/>
  <c r="J37" i="271"/>
  <c r="I37" i="271"/>
  <c r="H37" i="271"/>
  <c r="G37" i="271"/>
  <c r="J36" i="271"/>
  <c r="I36" i="271"/>
  <c r="H36" i="271"/>
  <c r="G36" i="271"/>
  <c r="J35" i="271"/>
  <c r="I35" i="271"/>
  <c r="H35" i="271"/>
  <c r="G35" i="271"/>
  <c r="J34" i="271"/>
  <c r="I34" i="271"/>
  <c r="H34" i="271"/>
  <c r="G34" i="271"/>
  <c r="M32" i="271"/>
  <c r="L32" i="271"/>
  <c r="K32" i="271"/>
  <c r="F32" i="271"/>
  <c r="E32" i="271"/>
  <c r="D32" i="271"/>
  <c r="J31" i="271"/>
  <c r="I31" i="271"/>
  <c r="H31" i="271"/>
  <c r="G31" i="271"/>
  <c r="J30" i="271"/>
  <c r="I30" i="271"/>
  <c r="H30" i="271"/>
  <c r="G30" i="271"/>
  <c r="J29" i="271"/>
  <c r="I29" i="271"/>
  <c r="H29" i="271"/>
  <c r="G29" i="271"/>
  <c r="J28" i="271"/>
  <c r="I28" i="271"/>
  <c r="H28" i="271"/>
  <c r="G28" i="271"/>
  <c r="M26" i="271"/>
  <c r="L26" i="271"/>
  <c r="K26" i="271"/>
  <c r="F26" i="271"/>
  <c r="E26" i="271"/>
  <c r="D26" i="271"/>
  <c r="J25" i="271"/>
  <c r="I25" i="271"/>
  <c r="H25" i="271"/>
  <c r="G25" i="271"/>
  <c r="J24" i="271"/>
  <c r="I24" i="271"/>
  <c r="H24" i="271"/>
  <c r="G24" i="271"/>
  <c r="J23" i="271"/>
  <c r="I23" i="271"/>
  <c r="H23" i="271"/>
  <c r="G23" i="271"/>
  <c r="J22" i="271"/>
  <c r="I22" i="271"/>
  <c r="H22" i="271"/>
  <c r="G22" i="271"/>
  <c r="M20" i="271"/>
  <c r="L20" i="271"/>
  <c r="K20" i="271"/>
  <c r="F20" i="271"/>
  <c r="E20" i="271"/>
  <c r="D20" i="271"/>
  <c r="J19" i="271"/>
  <c r="I19" i="271"/>
  <c r="H19" i="271"/>
  <c r="G19" i="271"/>
  <c r="J18" i="271"/>
  <c r="I18" i="271"/>
  <c r="H18" i="271"/>
  <c r="G18" i="271"/>
  <c r="J17" i="271"/>
  <c r="I17" i="271"/>
  <c r="H17" i="271"/>
  <c r="G17" i="271"/>
  <c r="J16" i="271"/>
  <c r="I16" i="271"/>
  <c r="H16" i="271"/>
  <c r="G16" i="271"/>
  <c r="M14" i="271"/>
  <c r="L14" i="271"/>
  <c r="K14" i="271"/>
  <c r="F14" i="271"/>
  <c r="E14" i="271"/>
  <c r="D14" i="271"/>
  <c r="J13" i="271"/>
  <c r="I13" i="271"/>
  <c r="H13" i="271"/>
  <c r="G13" i="271"/>
  <c r="J12" i="271"/>
  <c r="I12" i="271"/>
  <c r="H12" i="271"/>
  <c r="G12" i="271"/>
  <c r="J11" i="271"/>
  <c r="I11" i="271"/>
  <c r="H11" i="271"/>
  <c r="G11" i="271"/>
  <c r="J10" i="271"/>
  <c r="I10" i="271"/>
  <c r="H10" i="271"/>
  <c r="G10" i="271"/>
  <c r="M48" i="273"/>
  <c r="L48" i="273"/>
  <c r="K48" i="273"/>
  <c r="F48" i="273"/>
  <c r="E48" i="273"/>
  <c r="D48" i="273"/>
  <c r="J47" i="273"/>
  <c r="I47" i="273"/>
  <c r="H47" i="273"/>
  <c r="G47" i="273"/>
  <c r="J46" i="273"/>
  <c r="I46" i="273"/>
  <c r="H46" i="273"/>
  <c r="G46" i="273"/>
  <c r="J45" i="273"/>
  <c r="I45" i="273"/>
  <c r="H45" i="273"/>
  <c r="G45" i="273"/>
  <c r="J44" i="273"/>
  <c r="I44" i="273"/>
  <c r="H44" i="273"/>
  <c r="G44" i="273"/>
  <c r="M38" i="273"/>
  <c r="L38" i="273"/>
  <c r="K38" i="273"/>
  <c r="F38" i="273"/>
  <c r="E38" i="273"/>
  <c r="D38" i="273"/>
  <c r="J37" i="273"/>
  <c r="I37" i="273"/>
  <c r="H37" i="273"/>
  <c r="G37" i="273"/>
  <c r="J36" i="273"/>
  <c r="I36" i="273"/>
  <c r="H36" i="273"/>
  <c r="G36" i="273"/>
  <c r="J35" i="273"/>
  <c r="I35" i="273"/>
  <c r="H35" i="273"/>
  <c r="G35" i="273"/>
  <c r="J34" i="273"/>
  <c r="I34" i="273"/>
  <c r="H34" i="273"/>
  <c r="G34" i="273"/>
  <c r="M32" i="273"/>
  <c r="L32" i="273"/>
  <c r="K32" i="273"/>
  <c r="F32" i="273"/>
  <c r="E32" i="273"/>
  <c r="D32" i="273"/>
  <c r="J31" i="273"/>
  <c r="I31" i="273"/>
  <c r="H31" i="273"/>
  <c r="G31" i="273"/>
  <c r="J30" i="273"/>
  <c r="I30" i="273"/>
  <c r="H30" i="273"/>
  <c r="G30" i="273"/>
  <c r="J29" i="273"/>
  <c r="I29" i="273"/>
  <c r="H29" i="273"/>
  <c r="G29" i="273"/>
  <c r="J28" i="273"/>
  <c r="I28" i="273"/>
  <c r="H28" i="273"/>
  <c r="G28" i="273"/>
  <c r="M26" i="273"/>
  <c r="L26" i="273"/>
  <c r="K26" i="273"/>
  <c r="F26" i="273"/>
  <c r="E26" i="273"/>
  <c r="D26" i="273"/>
  <c r="J25" i="273"/>
  <c r="I25" i="273"/>
  <c r="H25" i="273"/>
  <c r="G25" i="273"/>
  <c r="J24" i="273"/>
  <c r="I24" i="273"/>
  <c r="H24" i="273"/>
  <c r="G24" i="273"/>
  <c r="J23" i="273"/>
  <c r="I23" i="273"/>
  <c r="H23" i="273"/>
  <c r="G23" i="273"/>
  <c r="J22" i="273"/>
  <c r="I22" i="273"/>
  <c r="H22" i="273"/>
  <c r="G22" i="273"/>
  <c r="M20" i="273"/>
  <c r="L20" i="273"/>
  <c r="K20" i="273"/>
  <c r="F20" i="273"/>
  <c r="E20" i="273"/>
  <c r="D20" i="273"/>
  <c r="J19" i="273"/>
  <c r="I19" i="273"/>
  <c r="H19" i="273"/>
  <c r="G19" i="273"/>
  <c r="J18" i="273"/>
  <c r="I18" i="273"/>
  <c r="H18" i="273"/>
  <c r="G18" i="273"/>
  <c r="J17" i="273"/>
  <c r="I17" i="273"/>
  <c r="H17" i="273"/>
  <c r="G17" i="273"/>
  <c r="J16" i="273"/>
  <c r="I16" i="273"/>
  <c r="H16" i="273"/>
  <c r="G16" i="273"/>
  <c r="M14" i="273"/>
  <c r="L14" i="273"/>
  <c r="K14" i="273"/>
  <c r="F14" i="273"/>
  <c r="E14" i="273"/>
  <c r="D14" i="273"/>
  <c r="J13" i="273"/>
  <c r="I13" i="273"/>
  <c r="H13" i="273"/>
  <c r="G13" i="273"/>
  <c r="J12" i="273"/>
  <c r="I12" i="273"/>
  <c r="H12" i="273"/>
  <c r="G12" i="273"/>
  <c r="J11" i="273"/>
  <c r="I11" i="273"/>
  <c r="H11" i="273"/>
  <c r="G11" i="273"/>
  <c r="J10" i="273"/>
  <c r="I10" i="273"/>
  <c r="H10" i="273"/>
  <c r="G10" i="273"/>
  <c r="M48" i="274"/>
  <c r="L48" i="274"/>
  <c r="K48" i="274"/>
  <c r="F48" i="274"/>
  <c r="E48" i="274"/>
  <c r="D48" i="274"/>
  <c r="J47" i="274"/>
  <c r="I47" i="274"/>
  <c r="H47" i="274"/>
  <c r="G47" i="274"/>
  <c r="J46" i="274"/>
  <c r="I46" i="274"/>
  <c r="H46" i="274"/>
  <c r="G46" i="274"/>
  <c r="J45" i="274"/>
  <c r="I45" i="274"/>
  <c r="H45" i="274"/>
  <c r="G45" i="274"/>
  <c r="J44" i="274"/>
  <c r="I44" i="274"/>
  <c r="H44" i="274"/>
  <c r="G44" i="274"/>
  <c r="M38" i="274"/>
  <c r="L38" i="274"/>
  <c r="K38" i="274"/>
  <c r="F38" i="274"/>
  <c r="E38" i="274"/>
  <c r="D38" i="274"/>
  <c r="J37" i="274"/>
  <c r="I37" i="274"/>
  <c r="H37" i="274"/>
  <c r="G37" i="274"/>
  <c r="J36" i="274"/>
  <c r="I36" i="274"/>
  <c r="H36" i="274"/>
  <c r="G36" i="274"/>
  <c r="J35" i="274"/>
  <c r="I35" i="274"/>
  <c r="H35" i="274"/>
  <c r="G35" i="274"/>
  <c r="J34" i="274"/>
  <c r="I34" i="274"/>
  <c r="H34" i="274"/>
  <c r="G34" i="274"/>
  <c r="M32" i="274"/>
  <c r="L32" i="274"/>
  <c r="K32" i="274"/>
  <c r="F32" i="274"/>
  <c r="E32" i="274"/>
  <c r="D32" i="274"/>
  <c r="J31" i="274"/>
  <c r="I31" i="274"/>
  <c r="H31" i="274"/>
  <c r="G31" i="274"/>
  <c r="J30" i="274"/>
  <c r="I30" i="274"/>
  <c r="H30" i="274"/>
  <c r="G30" i="274"/>
  <c r="J29" i="274"/>
  <c r="I29" i="274"/>
  <c r="H29" i="274"/>
  <c r="G29" i="274"/>
  <c r="J28" i="274"/>
  <c r="I28" i="274"/>
  <c r="H28" i="274"/>
  <c r="G28" i="274"/>
  <c r="M26" i="274"/>
  <c r="L26" i="274"/>
  <c r="K26" i="274"/>
  <c r="F26" i="274"/>
  <c r="E26" i="274"/>
  <c r="D26" i="274"/>
  <c r="J25" i="274"/>
  <c r="I25" i="274"/>
  <c r="H25" i="274"/>
  <c r="G25" i="274"/>
  <c r="J24" i="274"/>
  <c r="I24" i="274"/>
  <c r="H24" i="274"/>
  <c r="G24" i="274"/>
  <c r="J23" i="274"/>
  <c r="I23" i="274"/>
  <c r="H23" i="274"/>
  <c r="G23" i="274"/>
  <c r="J22" i="274"/>
  <c r="I22" i="274"/>
  <c r="H22" i="274"/>
  <c r="G22" i="274"/>
  <c r="M20" i="274"/>
  <c r="L20" i="274"/>
  <c r="K20" i="274"/>
  <c r="F20" i="274"/>
  <c r="E20" i="274"/>
  <c r="D20" i="274"/>
  <c r="J19" i="274"/>
  <c r="I19" i="274"/>
  <c r="H19" i="274"/>
  <c r="G19" i="274"/>
  <c r="J18" i="274"/>
  <c r="I18" i="274"/>
  <c r="H18" i="274"/>
  <c r="G18" i="274"/>
  <c r="J17" i="274"/>
  <c r="I17" i="274"/>
  <c r="H17" i="274"/>
  <c r="G17" i="274"/>
  <c r="J16" i="274"/>
  <c r="I16" i="274"/>
  <c r="H16" i="274"/>
  <c r="G16" i="274"/>
  <c r="M14" i="274"/>
  <c r="L14" i="274"/>
  <c r="K14" i="274"/>
  <c r="F14" i="274"/>
  <c r="E14" i="274"/>
  <c r="D14" i="274"/>
  <c r="J13" i="274"/>
  <c r="I13" i="274"/>
  <c r="H13" i="274"/>
  <c r="G13" i="274"/>
  <c r="J12" i="274"/>
  <c r="I12" i="274"/>
  <c r="H12" i="274"/>
  <c r="G12" i="274"/>
  <c r="J11" i="274"/>
  <c r="I11" i="274"/>
  <c r="H11" i="274"/>
  <c r="G11" i="274"/>
  <c r="J10" i="274"/>
  <c r="I10" i="274"/>
  <c r="H10" i="274"/>
  <c r="G10" i="274"/>
  <c r="M48" i="275"/>
  <c r="L48" i="275"/>
  <c r="K48" i="275"/>
  <c r="F48" i="275"/>
  <c r="J48" i="275"/>
  <c r="E48" i="275"/>
  <c r="D48" i="275"/>
  <c r="J47" i="275"/>
  <c r="I47" i="275"/>
  <c r="H47" i="275"/>
  <c r="G47" i="275"/>
  <c r="J46" i="275"/>
  <c r="I46" i="275"/>
  <c r="H46" i="275"/>
  <c r="G46" i="275"/>
  <c r="J45" i="275"/>
  <c r="I45" i="275"/>
  <c r="H45" i="275"/>
  <c r="G45" i="275"/>
  <c r="J44" i="275"/>
  <c r="I44" i="275"/>
  <c r="H44" i="275"/>
  <c r="G44" i="275"/>
  <c r="M38" i="275"/>
  <c r="L38" i="275"/>
  <c r="K38" i="275"/>
  <c r="F38" i="275"/>
  <c r="E38" i="275"/>
  <c r="D38" i="275"/>
  <c r="J37" i="275"/>
  <c r="I37" i="275"/>
  <c r="H37" i="275"/>
  <c r="G37" i="275"/>
  <c r="J36" i="275"/>
  <c r="I36" i="275"/>
  <c r="H36" i="275"/>
  <c r="G36" i="275"/>
  <c r="J35" i="275"/>
  <c r="I35" i="275"/>
  <c r="H35" i="275"/>
  <c r="G35" i="275"/>
  <c r="J34" i="275"/>
  <c r="I34" i="275"/>
  <c r="H34" i="275"/>
  <c r="G34" i="275"/>
  <c r="M32" i="275"/>
  <c r="L32" i="275"/>
  <c r="K32" i="275"/>
  <c r="F32" i="275"/>
  <c r="E32" i="275"/>
  <c r="D32" i="275"/>
  <c r="J31" i="275"/>
  <c r="I31" i="275"/>
  <c r="H31" i="275"/>
  <c r="G31" i="275"/>
  <c r="J30" i="275"/>
  <c r="I30" i="275"/>
  <c r="H30" i="275"/>
  <c r="G30" i="275"/>
  <c r="J29" i="275"/>
  <c r="I29" i="275"/>
  <c r="H29" i="275"/>
  <c r="G29" i="275"/>
  <c r="J28" i="275"/>
  <c r="I28" i="275"/>
  <c r="H28" i="275"/>
  <c r="G28" i="275"/>
  <c r="M26" i="275"/>
  <c r="L26" i="275"/>
  <c r="K26" i="275"/>
  <c r="F26" i="275"/>
  <c r="E26" i="275"/>
  <c r="D26" i="275"/>
  <c r="J25" i="275"/>
  <c r="I25" i="275"/>
  <c r="H25" i="275"/>
  <c r="G25" i="275"/>
  <c r="J24" i="275"/>
  <c r="I24" i="275"/>
  <c r="H24" i="275"/>
  <c r="G24" i="275"/>
  <c r="J23" i="275"/>
  <c r="I23" i="275"/>
  <c r="H23" i="275"/>
  <c r="G23" i="275"/>
  <c r="J22" i="275"/>
  <c r="I22" i="275"/>
  <c r="H22" i="275"/>
  <c r="G22" i="275"/>
  <c r="M20" i="275"/>
  <c r="L20" i="275"/>
  <c r="K20" i="275"/>
  <c r="F20" i="275"/>
  <c r="E20" i="275"/>
  <c r="D20" i="275"/>
  <c r="J19" i="275"/>
  <c r="I19" i="275"/>
  <c r="H19" i="275"/>
  <c r="G19" i="275"/>
  <c r="J18" i="275"/>
  <c r="I18" i="275"/>
  <c r="H18" i="275"/>
  <c r="G18" i="275"/>
  <c r="J17" i="275"/>
  <c r="I17" i="275"/>
  <c r="H17" i="275"/>
  <c r="G17" i="275"/>
  <c r="J16" i="275"/>
  <c r="I16" i="275"/>
  <c r="H16" i="275"/>
  <c r="G16" i="275"/>
  <c r="M14" i="275"/>
  <c r="L14" i="275"/>
  <c r="K14" i="275"/>
  <c r="F14" i="275"/>
  <c r="E14" i="275"/>
  <c r="D14" i="275"/>
  <c r="J13" i="275"/>
  <c r="I13" i="275"/>
  <c r="H13" i="275"/>
  <c r="G13" i="275"/>
  <c r="J12" i="275"/>
  <c r="I12" i="275"/>
  <c r="H12" i="275"/>
  <c r="G12" i="275"/>
  <c r="J11" i="275"/>
  <c r="I11" i="275"/>
  <c r="H11" i="275"/>
  <c r="G11" i="275"/>
  <c r="J10" i="275"/>
  <c r="I10" i="275"/>
  <c r="H10" i="275"/>
  <c r="G10" i="275"/>
  <c r="M48" i="276"/>
  <c r="L48" i="276"/>
  <c r="K48" i="276"/>
  <c r="F48" i="276"/>
  <c r="E48" i="276"/>
  <c r="D48" i="276"/>
  <c r="J47" i="276"/>
  <c r="I47" i="276"/>
  <c r="H47" i="276"/>
  <c r="G47" i="276"/>
  <c r="J46" i="276"/>
  <c r="I46" i="276"/>
  <c r="H46" i="276"/>
  <c r="G46" i="276"/>
  <c r="J45" i="276"/>
  <c r="I45" i="276"/>
  <c r="H45" i="276"/>
  <c r="G45" i="276"/>
  <c r="J44" i="276"/>
  <c r="I44" i="276"/>
  <c r="H44" i="276"/>
  <c r="G44" i="276"/>
  <c r="M38" i="276"/>
  <c r="L38" i="276"/>
  <c r="K38" i="276"/>
  <c r="F38" i="276"/>
  <c r="E38" i="276"/>
  <c r="D38" i="276"/>
  <c r="J37" i="276"/>
  <c r="I37" i="276"/>
  <c r="H37" i="276"/>
  <c r="G37" i="276"/>
  <c r="J36" i="276"/>
  <c r="I36" i="276"/>
  <c r="H36" i="276"/>
  <c r="G36" i="276"/>
  <c r="J35" i="276"/>
  <c r="I35" i="276"/>
  <c r="H35" i="276"/>
  <c r="G35" i="276"/>
  <c r="J34" i="276"/>
  <c r="I34" i="276"/>
  <c r="H34" i="276"/>
  <c r="G34" i="276"/>
  <c r="M32" i="276"/>
  <c r="L32" i="276"/>
  <c r="K32" i="276"/>
  <c r="F32" i="276"/>
  <c r="E32" i="276"/>
  <c r="D32" i="276"/>
  <c r="J31" i="276"/>
  <c r="I31" i="276"/>
  <c r="H31" i="276"/>
  <c r="G31" i="276"/>
  <c r="J30" i="276"/>
  <c r="I30" i="276"/>
  <c r="H30" i="276"/>
  <c r="G30" i="276"/>
  <c r="J29" i="276"/>
  <c r="I29" i="276"/>
  <c r="H29" i="276"/>
  <c r="G29" i="276"/>
  <c r="J28" i="276"/>
  <c r="I28" i="276"/>
  <c r="H28" i="276"/>
  <c r="G28" i="276"/>
  <c r="M26" i="276"/>
  <c r="L26" i="276"/>
  <c r="K26" i="276"/>
  <c r="F26" i="276"/>
  <c r="E26" i="276"/>
  <c r="D26" i="276"/>
  <c r="J25" i="276"/>
  <c r="I25" i="276"/>
  <c r="H25" i="276"/>
  <c r="G25" i="276"/>
  <c r="J24" i="276"/>
  <c r="I24" i="276"/>
  <c r="H24" i="276"/>
  <c r="G24" i="276"/>
  <c r="J23" i="276"/>
  <c r="I23" i="276"/>
  <c r="H23" i="276"/>
  <c r="G23" i="276"/>
  <c r="J22" i="276"/>
  <c r="I22" i="276"/>
  <c r="H22" i="276"/>
  <c r="G22" i="276"/>
  <c r="M20" i="276"/>
  <c r="L20" i="276"/>
  <c r="K20" i="276"/>
  <c r="F20" i="276"/>
  <c r="E20" i="276"/>
  <c r="D20" i="276"/>
  <c r="J19" i="276"/>
  <c r="I19" i="276"/>
  <c r="H19" i="276"/>
  <c r="G19" i="276"/>
  <c r="J18" i="276"/>
  <c r="I18" i="276"/>
  <c r="H18" i="276"/>
  <c r="G18" i="276"/>
  <c r="J17" i="276"/>
  <c r="I17" i="276"/>
  <c r="H17" i="276"/>
  <c r="G17" i="276"/>
  <c r="J16" i="276"/>
  <c r="I16" i="276"/>
  <c r="H16" i="276"/>
  <c r="G16" i="276"/>
  <c r="M14" i="276"/>
  <c r="L14" i="276"/>
  <c r="K14" i="276"/>
  <c r="F14" i="276"/>
  <c r="E14" i="276"/>
  <c r="D14" i="276"/>
  <c r="J13" i="276"/>
  <c r="I13" i="276"/>
  <c r="H13" i="276"/>
  <c r="G13" i="276"/>
  <c r="J12" i="276"/>
  <c r="I12" i="276"/>
  <c r="H12" i="276"/>
  <c r="G12" i="276"/>
  <c r="J11" i="276"/>
  <c r="I11" i="276"/>
  <c r="H11" i="276"/>
  <c r="G11" i="276"/>
  <c r="J10" i="276"/>
  <c r="I10" i="276"/>
  <c r="H10" i="276"/>
  <c r="G10" i="276"/>
  <c r="M48" i="277"/>
  <c r="L48" i="277"/>
  <c r="K48" i="277"/>
  <c r="F48" i="277"/>
  <c r="E48" i="277"/>
  <c r="D48" i="277"/>
  <c r="J47" i="277"/>
  <c r="I47" i="277"/>
  <c r="H47" i="277"/>
  <c r="G47" i="277"/>
  <c r="J46" i="277"/>
  <c r="I46" i="277"/>
  <c r="H46" i="277"/>
  <c r="G46" i="277"/>
  <c r="J45" i="277"/>
  <c r="I45" i="277"/>
  <c r="H45" i="277"/>
  <c r="G45" i="277"/>
  <c r="J44" i="277"/>
  <c r="I44" i="277"/>
  <c r="H44" i="277"/>
  <c r="G44" i="277"/>
  <c r="M38" i="277"/>
  <c r="L38" i="277"/>
  <c r="K38" i="277"/>
  <c r="F38" i="277"/>
  <c r="E38" i="277"/>
  <c r="D38" i="277"/>
  <c r="J37" i="277"/>
  <c r="I37" i="277"/>
  <c r="H37" i="277"/>
  <c r="G37" i="277"/>
  <c r="J36" i="277"/>
  <c r="I36" i="277"/>
  <c r="H36" i="277"/>
  <c r="G36" i="277"/>
  <c r="J35" i="277"/>
  <c r="I35" i="277"/>
  <c r="H35" i="277"/>
  <c r="G35" i="277"/>
  <c r="J34" i="277"/>
  <c r="I34" i="277"/>
  <c r="H34" i="277"/>
  <c r="G34" i="277"/>
  <c r="M32" i="277"/>
  <c r="L32" i="277"/>
  <c r="K32" i="277"/>
  <c r="F32" i="277"/>
  <c r="E32" i="277"/>
  <c r="D32" i="277"/>
  <c r="J31" i="277"/>
  <c r="I31" i="277"/>
  <c r="H31" i="277"/>
  <c r="G31" i="277"/>
  <c r="J30" i="277"/>
  <c r="I30" i="277"/>
  <c r="H30" i="277"/>
  <c r="G30" i="277"/>
  <c r="J29" i="277"/>
  <c r="I29" i="277"/>
  <c r="H29" i="277"/>
  <c r="G29" i="277"/>
  <c r="J28" i="277"/>
  <c r="I28" i="277"/>
  <c r="H28" i="277"/>
  <c r="G28" i="277"/>
  <c r="M26" i="277"/>
  <c r="L26" i="277"/>
  <c r="K26" i="277"/>
  <c r="F26" i="277"/>
  <c r="E26" i="277"/>
  <c r="D26" i="277"/>
  <c r="J25" i="277"/>
  <c r="I25" i="277"/>
  <c r="H25" i="277"/>
  <c r="G25" i="277"/>
  <c r="J24" i="277"/>
  <c r="I24" i="277"/>
  <c r="H24" i="277"/>
  <c r="G24" i="277"/>
  <c r="J23" i="277"/>
  <c r="I23" i="277"/>
  <c r="H23" i="277"/>
  <c r="G23" i="277"/>
  <c r="J22" i="277"/>
  <c r="I22" i="277"/>
  <c r="H22" i="277"/>
  <c r="G22" i="277"/>
  <c r="M20" i="277"/>
  <c r="L20" i="277"/>
  <c r="K20" i="277"/>
  <c r="F20" i="277"/>
  <c r="E20" i="277"/>
  <c r="D20" i="277"/>
  <c r="J19" i="277"/>
  <c r="I19" i="277"/>
  <c r="H19" i="277"/>
  <c r="G19" i="277"/>
  <c r="J18" i="277"/>
  <c r="I18" i="277"/>
  <c r="H18" i="277"/>
  <c r="G18" i="277"/>
  <c r="J17" i="277"/>
  <c r="I17" i="277"/>
  <c r="H17" i="277"/>
  <c r="G17" i="277"/>
  <c r="J16" i="277"/>
  <c r="I16" i="277"/>
  <c r="H16" i="277"/>
  <c r="G16" i="277"/>
  <c r="M14" i="277"/>
  <c r="L14" i="277"/>
  <c r="K14" i="277"/>
  <c r="F14" i="277"/>
  <c r="E14" i="277"/>
  <c r="D14" i="277"/>
  <c r="J13" i="277"/>
  <c r="I13" i="277"/>
  <c r="H13" i="277"/>
  <c r="G13" i="277"/>
  <c r="J12" i="277"/>
  <c r="I12" i="277"/>
  <c r="H12" i="277"/>
  <c r="G12" i="277"/>
  <c r="J11" i="277"/>
  <c r="I11" i="277"/>
  <c r="H11" i="277"/>
  <c r="G11" i="277"/>
  <c r="J10" i="277"/>
  <c r="I10" i="277"/>
  <c r="H10" i="277"/>
  <c r="G10" i="277"/>
  <c r="M48" i="278"/>
  <c r="L48" i="278"/>
  <c r="K48" i="278"/>
  <c r="F48" i="278"/>
  <c r="E48" i="278"/>
  <c r="D48" i="278"/>
  <c r="J47" i="278"/>
  <c r="I47" i="278"/>
  <c r="H47" i="278"/>
  <c r="G47" i="278"/>
  <c r="J46" i="278"/>
  <c r="I46" i="278"/>
  <c r="H46" i="278"/>
  <c r="G46" i="278"/>
  <c r="J45" i="278"/>
  <c r="I45" i="278"/>
  <c r="H45" i="278"/>
  <c r="G45" i="278"/>
  <c r="J44" i="278"/>
  <c r="I44" i="278"/>
  <c r="H44" i="278"/>
  <c r="G44" i="278"/>
  <c r="M38" i="278"/>
  <c r="L38" i="278"/>
  <c r="K38" i="278"/>
  <c r="F38" i="278"/>
  <c r="E38" i="278"/>
  <c r="D38" i="278"/>
  <c r="J37" i="278"/>
  <c r="I37" i="278"/>
  <c r="H37" i="278"/>
  <c r="G37" i="278"/>
  <c r="J36" i="278"/>
  <c r="I36" i="278"/>
  <c r="H36" i="278"/>
  <c r="G36" i="278"/>
  <c r="J35" i="278"/>
  <c r="I35" i="278"/>
  <c r="H35" i="278"/>
  <c r="G35" i="278"/>
  <c r="J34" i="278"/>
  <c r="I34" i="278"/>
  <c r="H34" i="278"/>
  <c r="G34" i="278"/>
  <c r="M32" i="278"/>
  <c r="L32" i="278"/>
  <c r="K32" i="278"/>
  <c r="F32" i="278"/>
  <c r="E32" i="278"/>
  <c r="D32" i="278"/>
  <c r="J31" i="278"/>
  <c r="I31" i="278"/>
  <c r="H31" i="278"/>
  <c r="G31" i="278"/>
  <c r="J30" i="278"/>
  <c r="I30" i="278"/>
  <c r="H30" i="278"/>
  <c r="G30" i="278"/>
  <c r="J29" i="278"/>
  <c r="I29" i="278"/>
  <c r="H29" i="278"/>
  <c r="G29" i="278"/>
  <c r="J28" i="278"/>
  <c r="I28" i="278"/>
  <c r="H28" i="278"/>
  <c r="G28" i="278"/>
  <c r="M26" i="278"/>
  <c r="L26" i="278"/>
  <c r="K26" i="278"/>
  <c r="F26" i="278"/>
  <c r="E26" i="278"/>
  <c r="D26" i="278"/>
  <c r="J25" i="278"/>
  <c r="I25" i="278"/>
  <c r="H25" i="278"/>
  <c r="G25" i="278"/>
  <c r="J24" i="278"/>
  <c r="I24" i="278"/>
  <c r="H24" i="278"/>
  <c r="G24" i="278"/>
  <c r="J23" i="278"/>
  <c r="I23" i="278"/>
  <c r="H23" i="278"/>
  <c r="G23" i="278"/>
  <c r="J22" i="278"/>
  <c r="I22" i="278"/>
  <c r="H22" i="278"/>
  <c r="G22" i="278"/>
  <c r="M20" i="278"/>
  <c r="L20" i="278"/>
  <c r="K20" i="278"/>
  <c r="F20" i="278"/>
  <c r="E20" i="278"/>
  <c r="D20" i="278"/>
  <c r="J19" i="278"/>
  <c r="I19" i="278"/>
  <c r="H19" i="278"/>
  <c r="G19" i="278"/>
  <c r="J18" i="278"/>
  <c r="I18" i="278"/>
  <c r="H18" i="278"/>
  <c r="G18" i="278"/>
  <c r="J17" i="278"/>
  <c r="I17" i="278"/>
  <c r="H17" i="278"/>
  <c r="G17" i="278"/>
  <c r="J16" i="278"/>
  <c r="I16" i="278"/>
  <c r="H16" i="278"/>
  <c r="G16" i="278"/>
  <c r="M14" i="278"/>
  <c r="L14" i="278"/>
  <c r="K14" i="278"/>
  <c r="F14" i="278"/>
  <c r="E14" i="278"/>
  <c r="D14" i="278"/>
  <c r="J13" i="278"/>
  <c r="I13" i="278"/>
  <c r="H13" i="278"/>
  <c r="G13" i="278"/>
  <c r="J12" i="278"/>
  <c r="I12" i="278"/>
  <c r="H12" i="278"/>
  <c r="G12" i="278"/>
  <c r="J11" i="278"/>
  <c r="I11" i="278"/>
  <c r="H11" i="278"/>
  <c r="G11" i="278"/>
  <c r="J10" i="278"/>
  <c r="I10" i="278"/>
  <c r="H10" i="278"/>
  <c r="G10" i="278"/>
  <c r="L48" i="279"/>
  <c r="K48" i="279"/>
  <c r="F48" i="279"/>
  <c r="E48" i="279"/>
  <c r="D48" i="279"/>
  <c r="J47" i="279"/>
  <c r="I47" i="279"/>
  <c r="H47" i="279"/>
  <c r="G47" i="279"/>
  <c r="J46" i="279"/>
  <c r="I46" i="279"/>
  <c r="H46" i="279"/>
  <c r="G46" i="279"/>
  <c r="J45" i="279"/>
  <c r="I45" i="279"/>
  <c r="H45" i="279"/>
  <c r="G45" i="279"/>
  <c r="J44" i="279"/>
  <c r="I44" i="279"/>
  <c r="H44" i="279"/>
  <c r="G44" i="279"/>
  <c r="L38" i="279"/>
  <c r="K38" i="279"/>
  <c r="F38" i="279"/>
  <c r="E38" i="279"/>
  <c r="D38" i="279"/>
  <c r="J37" i="279"/>
  <c r="I37" i="279"/>
  <c r="H37" i="279"/>
  <c r="G37" i="279"/>
  <c r="J36" i="279"/>
  <c r="I36" i="279"/>
  <c r="H36" i="279"/>
  <c r="G36" i="279"/>
  <c r="J35" i="279"/>
  <c r="I35" i="279"/>
  <c r="H35" i="279"/>
  <c r="G35" i="279"/>
  <c r="J34" i="279"/>
  <c r="I34" i="279"/>
  <c r="H34" i="279"/>
  <c r="G34" i="279"/>
  <c r="L32" i="279"/>
  <c r="K32" i="279"/>
  <c r="F32" i="279"/>
  <c r="I32" i="279"/>
  <c r="E32" i="279"/>
  <c r="D32" i="279"/>
  <c r="J31" i="279"/>
  <c r="I31" i="279"/>
  <c r="H31" i="279"/>
  <c r="G31" i="279"/>
  <c r="J30" i="279"/>
  <c r="I30" i="279"/>
  <c r="H30" i="279"/>
  <c r="G30" i="279"/>
  <c r="J29" i="279"/>
  <c r="I29" i="279"/>
  <c r="H29" i="279"/>
  <c r="G29" i="279"/>
  <c r="J28" i="279"/>
  <c r="I28" i="279"/>
  <c r="H28" i="279"/>
  <c r="G28" i="279"/>
  <c r="L26" i="279"/>
  <c r="K26" i="279"/>
  <c r="F26" i="279"/>
  <c r="I26" i="279"/>
  <c r="E26" i="279"/>
  <c r="D26" i="279"/>
  <c r="J25" i="279"/>
  <c r="I25" i="279"/>
  <c r="H25" i="279"/>
  <c r="G25" i="279"/>
  <c r="J24" i="279"/>
  <c r="I24" i="279"/>
  <c r="H24" i="279"/>
  <c r="G24" i="279"/>
  <c r="J23" i="279"/>
  <c r="I23" i="279"/>
  <c r="H23" i="279"/>
  <c r="G23" i="279"/>
  <c r="J22" i="279"/>
  <c r="I22" i="279"/>
  <c r="H22" i="279"/>
  <c r="G22" i="279"/>
  <c r="L20" i="279"/>
  <c r="K20" i="279"/>
  <c r="F20" i="279"/>
  <c r="E20" i="279"/>
  <c r="D20" i="279"/>
  <c r="J19" i="279"/>
  <c r="I19" i="279"/>
  <c r="H19" i="279"/>
  <c r="G19" i="279"/>
  <c r="J18" i="279"/>
  <c r="I18" i="279"/>
  <c r="H18" i="279"/>
  <c r="G18" i="279"/>
  <c r="J17" i="279"/>
  <c r="I17" i="279"/>
  <c r="H17" i="279"/>
  <c r="G17" i="279"/>
  <c r="J16" i="279"/>
  <c r="I16" i="279"/>
  <c r="H16" i="279"/>
  <c r="G16" i="279"/>
  <c r="L14" i="279"/>
  <c r="K14" i="279"/>
  <c r="F14" i="279"/>
  <c r="E14" i="279"/>
  <c r="D14" i="279"/>
  <c r="J13" i="279"/>
  <c r="I13" i="279"/>
  <c r="H13" i="279"/>
  <c r="G13" i="279"/>
  <c r="J12" i="279"/>
  <c r="I12" i="279"/>
  <c r="H12" i="279"/>
  <c r="G12" i="279"/>
  <c r="J11" i="279"/>
  <c r="I11" i="279"/>
  <c r="H11" i="279"/>
  <c r="G11" i="279"/>
  <c r="J10" i="279"/>
  <c r="I10" i="279"/>
  <c r="H10" i="279"/>
  <c r="G10" i="279"/>
  <c r="M48" i="280"/>
  <c r="L48" i="280"/>
  <c r="K48" i="280"/>
  <c r="F48" i="280"/>
  <c r="E48" i="280"/>
  <c r="D48" i="280"/>
  <c r="J47" i="280"/>
  <c r="I47" i="280"/>
  <c r="H47" i="280"/>
  <c r="G47" i="280"/>
  <c r="J46" i="280"/>
  <c r="I46" i="280"/>
  <c r="H46" i="280"/>
  <c r="G46" i="280"/>
  <c r="J45" i="280"/>
  <c r="I45" i="280"/>
  <c r="H45" i="280"/>
  <c r="G45" i="280"/>
  <c r="J44" i="280"/>
  <c r="I44" i="280"/>
  <c r="H44" i="280"/>
  <c r="G44" i="280"/>
  <c r="M38" i="280"/>
  <c r="L38" i="280"/>
  <c r="K38" i="280"/>
  <c r="F38" i="280"/>
  <c r="E38" i="280"/>
  <c r="D38" i="280"/>
  <c r="J37" i="280"/>
  <c r="I37" i="280"/>
  <c r="H37" i="280"/>
  <c r="G37" i="280"/>
  <c r="J36" i="280"/>
  <c r="I36" i="280"/>
  <c r="H36" i="280"/>
  <c r="G36" i="280"/>
  <c r="J35" i="280"/>
  <c r="I35" i="280"/>
  <c r="H35" i="280"/>
  <c r="G35" i="280"/>
  <c r="J34" i="280"/>
  <c r="I34" i="280"/>
  <c r="H34" i="280"/>
  <c r="G34" i="280"/>
  <c r="M32" i="280"/>
  <c r="L32" i="280"/>
  <c r="K32" i="280"/>
  <c r="F32" i="280"/>
  <c r="E32" i="280"/>
  <c r="D32" i="280"/>
  <c r="J31" i="280"/>
  <c r="I31" i="280"/>
  <c r="H31" i="280"/>
  <c r="G31" i="280"/>
  <c r="J30" i="280"/>
  <c r="I30" i="280"/>
  <c r="H30" i="280"/>
  <c r="G30" i="280"/>
  <c r="J29" i="280"/>
  <c r="I29" i="280"/>
  <c r="H29" i="280"/>
  <c r="G29" i="280"/>
  <c r="J28" i="280"/>
  <c r="I28" i="280"/>
  <c r="H28" i="280"/>
  <c r="G28" i="280"/>
  <c r="M26" i="280"/>
  <c r="L26" i="280"/>
  <c r="K26" i="280"/>
  <c r="F26" i="280"/>
  <c r="E26" i="280"/>
  <c r="D26" i="280"/>
  <c r="J25" i="280"/>
  <c r="I25" i="280"/>
  <c r="H25" i="280"/>
  <c r="G25" i="280"/>
  <c r="J24" i="280"/>
  <c r="I24" i="280"/>
  <c r="H24" i="280"/>
  <c r="G24" i="280"/>
  <c r="J23" i="280"/>
  <c r="I23" i="280"/>
  <c r="H23" i="280"/>
  <c r="G23" i="280"/>
  <c r="J22" i="280"/>
  <c r="I22" i="280"/>
  <c r="H22" i="280"/>
  <c r="G22" i="280"/>
  <c r="M20" i="280"/>
  <c r="L20" i="280"/>
  <c r="K20" i="280"/>
  <c r="F20" i="280"/>
  <c r="E20" i="280"/>
  <c r="D20" i="280"/>
  <c r="J19" i="280"/>
  <c r="I19" i="280"/>
  <c r="H19" i="280"/>
  <c r="G19" i="280"/>
  <c r="J18" i="280"/>
  <c r="I18" i="280"/>
  <c r="H18" i="280"/>
  <c r="G18" i="280"/>
  <c r="J17" i="280"/>
  <c r="I17" i="280"/>
  <c r="H17" i="280"/>
  <c r="G17" i="280"/>
  <c r="J16" i="280"/>
  <c r="I16" i="280"/>
  <c r="H16" i="280"/>
  <c r="G16" i="280"/>
  <c r="M14" i="280"/>
  <c r="L14" i="280"/>
  <c r="K14" i="280"/>
  <c r="F14" i="280"/>
  <c r="E14" i="280"/>
  <c r="D14" i="280"/>
  <c r="J13" i="280"/>
  <c r="I13" i="280"/>
  <c r="H13" i="280"/>
  <c r="G13" i="280"/>
  <c r="J12" i="280"/>
  <c r="I12" i="280"/>
  <c r="H12" i="280"/>
  <c r="G12" i="280"/>
  <c r="J11" i="280"/>
  <c r="I11" i="280"/>
  <c r="H11" i="280"/>
  <c r="G11" i="280"/>
  <c r="J10" i="280"/>
  <c r="I10" i="280"/>
  <c r="H10" i="280"/>
  <c r="G10" i="280"/>
  <c r="M48" i="281"/>
  <c r="L48" i="281"/>
  <c r="K48" i="281"/>
  <c r="F48" i="281"/>
  <c r="E48" i="281"/>
  <c r="D48" i="281"/>
  <c r="J47" i="281"/>
  <c r="I47" i="281"/>
  <c r="H47" i="281"/>
  <c r="G47" i="281"/>
  <c r="J46" i="281"/>
  <c r="I46" i="281"/>
  <c r="H46" i="281"/>
  <c r="G46" i="281"/>
  <c r="J45" i="281"/>
  <c r="I45" i="281"/>
  <c r="H45" i="281"/>
  <c r="G45" i="281"/>
  <c r="J44" i="281"/>
  <c r="I44" i="281"/>
  <c r="H44" i="281"/>
  <c r="G44" i="281"/>
  <c r="M38" i="281"/>
  <c r="L38" i="281"/>
  <c r="K38" i="281"/>
  <c r="F38" i="281"/>
  <c r="E38" i="281"/>
  <c r="D38" i="281"/>
  <c r="J37" i="281"/>
  <c r="I37" i="281"/>
  <c r="H37" i="281"/>
  <c r="G37" i="281"/>
  <c r="J36" i="281"/>
  <c r="I36" i="281"/>
  <c r="H36" i="281"/>
  <c r="G36" i="281"/>
  <c r="J35" i="281"/>
  <c r="I35" i="281"/>
  <c r="H35" i="281"/>
  <c r="G35" i="281"/>
  <c r="J34" i="281"/>
  <c r="I34" i="281"/>
  <c r="H34" i="281"/>
  <c r="G34" i="281"/>
  <c r="M32" i="281"/>
  <c r="L32" i="281"/>
  <c r="K32" i="281"/>
  <c r="F32" i="281"/>
  <c r="E32" i="281"/>
  <c r="D32" i="281"/>
  <c r="J31" i="281"/>
  <c r="I31" i="281"/>
  <c r="H31" i="281"/>
  <c r="G31" i="281"/>
  <c r="J30" i="281"/>
  <c r="I30" i="281"/>
  <c r="H30" i="281"/>
  <c r="G30" i="281"/>
  <c r="J29" i="281"/>
  <c r="I29" i="281"/>
  <c r="H29" i="281"/>
  <c r="G29" i="281"/>
  <c r="J28" i="281"/>
  <c r="I28" i="281"/>
  <c r="H28" i="281"/>
  <c r="G28" i="281"/>
  <c r="M26" i="281"/>
  <c r="L26" i="281"/>
  <c r="K26" i="281"/>
  <c r="F26" i="281"/>
  <c r="E26" i="281"/>
  <c r="D26" i="281"/>
  <c r="J25" i="281"/>
  <c r="I25" i="281"/>
  <c r="H25" i="281"/>
  <c r="G25" i="281"/>
  <c r="J24" i="281"/>
  <c r="I24" i="281"/>
  <c r="H24" i="281"/>
  <c r="G24" i="281"/>
  <c r="J23" i="281"/>
  <c r="I23" i="281"/>
  <c r="H23" i="281"/>
  <c r="G23" i="281"/>
  <c r="J22" i="281"/>
  <c r="I22" i="281"/>
  <c r="H22" i="281"/>
  <c r="G22" i="281"/>
  <c r="M20" i="281"/>
  <c r="L20" i="281"/>
  <c r="K20" i="281"/>
  <c r="F20" i="281"/>
  <c r="E20" i="281"/>
  <c r="D20" i="281"/>
  <c r="J19" i="281"/>
  <c r="I19" i="281"/>
  <c r="H19" i="281"/>
  <c r="G19" i="281"/>
  <c r="J18" i="281"/>
  <c r="I18" i="281"/>
  <c r="H18" i="281"/>
  <c r="G18" i="281"/>
  <c r="J17" i="281"/>
  <c r="I17" i="281"/>
  <c r="H17" i="281"/>
  <c r="G17" i="281"/>
  <c r="J16" i="281"/>
  <c r="I16" i="281"/>
  <c r="H16" i="281"/>
  <c r="G16" i="281"/>
  <c r="M14" i="281"/>
  <c r="L14" i="281"/>
  <c r="K14" i="281"/>
  <c r="F14" i="281"/>
  <c r="E14" i="281"/>
  <c r="D14" i="281"/>
  <c r="J13" i="281"/>
  <c r="I13" i="281"/>
  <c r="H13" i="281"/>
  <c r="G13" i="281"/>
  <c r="J12" i="281"/>
  <c r="I12" i="281"/>
  <c r="H12" i="281"/>
  <c r="G12" i="281"/>
  <c r="J11" i="281"/>
  <c r="I11" i="281"/>
  <c r="H11" i="281"/>
  <c r="G11" i="281"/>
  <c r="J10" i="281"/>
  <c r="I10" i="281"/>
  <c r="H10" i="281"/>
  <c r="G10" i="281"/>
  <c r="M48" i="282"/>
  <c r="L48" i="282"/>
  <c r="K48" i="282"/>
  <c r="F48" i="282"/>
  <c r="E48" i="282"/>
  <c r="D48" i="282"/>
  <c r="J47" i="282"/>
  <c r="I47" i="282"/>
  <c r="H47" i="282"/>
  <c r="G47" i="282"/>
  <c r="J46" i="282"/>
  <c r="I46" i="282"/>
  <c r="H46" i="282"/>
  <c r="G46" i="282"/>
  <c r="J45" i="282"/>
  <c r="I45" i="282"/>
  <c r="H45" i="282"/>
  <c r="G45" i="282"/>
  <c r="J44" i="282"/>
  <c r="I44" i="282"/>
  <c r="H44" i="282"/>
  <c r="G44" i="282"/>
  <c r="M38" i="282"/>
  <c r="L38" i="282"/>
  <c r="K38" i="282"/>
  <c r="F38" i="282"/>
  <c r="E38" i="282"/>
  <c r="D38" i="282"/>
  <c r="J37" i="282"/>
  <c r="I37" i="282"/>
  <c r="H37" i="282"/>
  <c r="G37" i="282"/>
  <c r="J36" i="282"/>
  <c r="I36" i="282"/>
  <c r="H36" i="282"/>
  <c r="G36" i="282"/>
  <c r="J35" i="282"/>
  <c r="I35" i="282"/>
  <c r="H35" i="282"/>
  <c r="G35" i="282"/>
  <c r="J34" i="282"/>
  <c r="I34" i="282"/>
  <c r="H34" i="282"/>
  <c r="G34" i="282"/>
  <c r="M32" i="282"/>
  <c r="L32" i="282"/>
  <c r="K32" i="282"/>
  <c r="F32" i="282"/>
  <c r="E32" i="282"/>
  <c r="D32" i="282"/>
  <c r="J31" i="282"/>
  <c r="I31" i="282"/>
  <c r="H31" i="282"/>
  <c r="G31" i="282"/>
  <c r="J30" i="282"/>
  <c r="I30" i="282"/>
  <c r="H30" i="282"/>
  <c r="G30" i="282"/>
  <c r="J29" i="282"/>
  <c r="I29" i="282"/>
  <c r="H29" i="282"/>
  <c r="G29" i="282"/>
  <c r="J28" i="282"/>
  <c r="I28" i="282"/>
  <c r="H28" i="282"/>
  <c r="G28" i="282"/>
  <c r="M26" i="282"/>
  <c r="L26" i="282"/>
  <c r="K26" i="282"/>
  <c r="F26" i="282"/>
  <c r="E26" i="282"/>
  <c r="D26" i="282"/>
  <c r="J25" i="282"/>
  <c r="I25" i="282"/>
  <c r="H25" i="282"/>
  <c r="G25" i="282"/>
  <c r="J24" i="282"/>
  <c r="I24" i="282"/>
  <c r="H24" i="282"/>
  <c r="G24" i="282"/>
  <c r="J23" i="282"/>
  <c r="I23" i="282"/>
  <c r="H23" i="282"/>
  <c r="G23" i="282"/>
  <c r="J22" i="282"/>
  <c r="I22" i="282"/>
  <c r="H22" i="282"/>
  <c r="G22" i="282"/>
  <c r="M20" i="282"/>
  <c r="L20" i="282"/>
  <c r="K20" i="282"/>
  <c r="F20" i="282"/>
  <c r="E20" i="282"/>
  <c r="D20" i="282"/>
  <c r="J19" i="282"/>
  <c r="I19" i="282"/>
  <c r="H19" i="282"/>
  <c r="G19" i="282"/>
  <c r="J18" i="282"/>
  <c r="I18" i="282"/>
  <c r="H18" i="282"/>
  <c r="G18" i="282"/>
  <c r="J17" i="282"/>
  <c r="I17" i="282"/>
  <c r="H17" i="282"/>
  <c r="G17" i="282"/>
  <c r="J16" i="282"/>
  <c r="I16" i="282"/>
  <c r="H16" i="282"/>
  <c r="G16" i="282"/>
  <c r="M14" i="282"/>
  <c r="L14" i="282"/>
  <c r="K14" i="282"/>
  <c r="F14" i="282"/>
  <c r="E14" i="282"/>
  <c r="D14" i="282"/>
  <c r="J13" i="282"/>
  <c r="I13" i="282"/>
  <c r="H13" i="282"/>
  <c r="G13" i="282"/>
  <c r="J12" i="282"/>
  <c r="I12" i="282"/>
  <c r="H12" i="282"/>
  <c r="G12" i="282"/>
  <c r="J11" i="282"/>
  <c r="I11" i="282"/>
  <c r="H11" i="282"/>
  <c r="G11" i="282"/>
  <c r="J10" i="282"/>
  <c r="I10" i="282"/>
  <c r="H10" i="282"/>
  <c r="G10" i="282"/>
  <c r="M48" i="283"/>
  <c r="L48" i="283"/>
  <c r="K48" i="283"/>
  <c r="F48" i="283"/>
  <c r="E48" i="283"/>
  <c r="D48" i="283"/>
  <c r="J47" i="283"/>
  <c r="I47" i="283"/>
  <c r="H47" i="283"/>
  <c r="G47" i="283"/>
  <c r="J46" i="283"/>
  <c r="I46" i="283"/>
  <c r="H46" i="283"/>
  <c r="G46" i="283"/>
  <c r="J45" i="283"/>
  <c r="I45" i="283"/>
  <c r="H45" i="283"/>
  <c r="G45" i="283"/>
  <c r="J44" i="283"/>
  <c r="I44" i="283"/>
  <c r="H44" i="283"/>
  <c r="G44" i="283"/>
  <c r="M38" i="283"/>
  <c r="L38" i="283"/>
  <c r="K38" i="283"/>
  <c r="F38" i="283"/>
  <c r="E38" i="283"/>
  <c r="D38" i="283"/>
  <c r="J37" i="283"/>
  <c r="I37" i="283"/>
  <c r="H37" i="283"/>
  <c r="G37" i="283"/>
  <c r="J36" i="283"/>
  <c r="I36" i="283"/>
  <c r="H36" i="283"/>
  <c r="G36" i="283"/>
  <c r="J35" i="283"/>
  <c r="I35" i="283"/>
  <c r="H35" i="283"/>
  <c r="G35" i="283"/>
  <c r="J34" i="283"/>
  <c r="I34" i="283"/>
  <c r="H34" i="283"/>
  <c r="G34" i="283"/>
  <c r="M32" i="283"/>
  <c r="L32" i="283"/>
  <c r="K32" i="283"/>
  <c r="F32" i="283"/>
  <c r="E32" i="283"/>
  <c r="D32" i="283"/>
  <c r="J31" i="283"/>
  <c r="I31" i="283"/>
  <c r="H31" i="283"/>
  <c r="G31" i="283"/>
  <c r="J30" i="283"/>
  <c r="I30" i="283"/>
  <c r="H30" i="283"/>
  <c r="G30" i="283"/>
  <c r="J29" i="283"/>
  <c r="I29" i="283"/>
  <c r="H29" i="283"/>
  <c r="G29" i="283"/>
  <c r="J28" i="283"/>
  <c r="I28" i="283"/>
  <c r="H28" i="283"/>
  <c r="G28" i="283"/>
  <c r="M26" i="283"/>
  <c r="L26" i="283"/>
  <c r="K26" i="283"/>
  <c r="F26" i="283"/>
  <c r="E26" i="283"/>
  <c r="D26" i="283"/>
  <c r="J25" i="283"/>
  <c r="I25" i="283"/>
  <c r="H25" i="283"/>
  <c r="G25" i="283"/>
  <c r="J24" i="283"/>
  <c r="I24" i="283"/>
  <c r="H24" i="283"/>
  <c r="G24" i="283"/>
  <c r="J23" i="283"/>
  <c r="I23" i="283"/>
  <c r="H23" i="283"/>
  <c r="G23" i="283"/>
  <c r="J22" i="283"/>
  <c r="I22" i="283"/>
  <c r="H22" i="283"/>
  <c r="G22" i="283"/>
  <c r="M20" i="283"/>
  <c r="L20" i="283"/>
  <c r="K20" i="283"/>
  <c r="F20" i="283"/>
  <c r="E20" i="283"/>
  <c r="D20" i="283"/>
  <c r="J19" i="283"/>
  <c r="I19" i="283"/>
  <c r="H19" i="283"/>
  <c r="G19" i="283"/>
  <c r="J18" i="283"/>
  <c r="I18" i="283"/>
  <c r="H18" i="283"/>
  <c r="G18" i="283"/>
  <c r="J17" i="283"/>
  <c r="I17" i="283"/>
  <c r="H17" i="283"/>
  <c r="G17" i="283"/>
  <c r="J16" i="283"/>
  <c r="I16" i="283"/>
  <c r="H16" i="283"/>
  <c r="G16" i="283"/>
  <c r="M14" i="283"/>
  <c r="L14" i="283"/>
  <c r="K14" i="283"/>
  <c r="F14" i="283"/>
  <c r="E14" i="283"/>
  <c r="D14" i="283"/>
  <c r="J13" i="283"/>
  <c r="I13" i="283"/>
  <c r="H13" i="283"/>
  <c r="G13" i="283"/>
  <c r="J12" i="283"/>
  <c r="I12" i="283"/>
  <c r="H12" i="283"/>
  <c r="G12" i="283"/>
  <c r="J11" i="283"/>
  <c r="I11" i="283"/>
  <c r="H11" i="283"/>
  <c r="G11" i="283"/>
  <c r="J10" i="283"/>
  <c r="I10" i="283"/>
  <c r="H10" i="283"/>
  <c r="G10" i="283"/>
  <c r="M48" i="284"/>
  <c r="L48" i="284"/>
  <c r="K48" i="284"/>
  <c r="F48" i="284"/>
  <c r="E48" i="284"/>
  <c r="D48" i="284"/>
  <c r="J47" i="284"/>
  <c r="I47" i="284"/>
  <c r="H47" i="284"/>
  <c r="G47" i="284"/>
  <c r="J46" i="284"/>
  <c r="I46" i="284"/>
  <c r="H46" i="284"/>
  <c r="G46" i="284"/>
  <c r="J45" i="284"/>
  <c r="I45" i="284"/>
  <c r="H45" i="284"/>
  <c r="G45" i="284"/>
  <c r="J44" i="284"/>
  <c r="I44" i="284"/>
  <c r="H44" i="284"/>
  <c r="G44" i="284"/>
  <c r="M38" i="284"/>
  <c r="L38" i="284"/>
  <c r="K38" i="284"/>
  <c r="F38" i="284"/>
  <c r="E38" i="284"/>
  <c r="D38" i="284"/>
  <c r="J37" i="284"/>
  <c r="I37" i="284"/>
  <c r="H37" i="284"/>
  <c r="G37" i="284"/>
  <c r="J36" i="284"/>
  <c r="I36" i="284"/>
  <c r="H36" i="284"/>
  <c r="G36" i="284"/>
  <c r="J35" i="284"/>
  <c r="I35" i="284"/>
  <c r="H35" i="284"/>
  <c r="G35" i="284"/>
  <c r="J34" i="284"/>
  <c r="I34" i="284"/>
  <c r="H34" i="284"/>
  <c r="G34" i="284"/>
  <c r="M32" i="284"/>
  <c r="L32" i="284"/>
  <c r="K32" i="284"/>
  <c r="F32" i="284"/>
  <c r="E32" i="284"/>
  <c r="D32" i="284"/>
  <c r="J31" i="284"/>
  <c r="I31" i="284"/>
  <c r="H31" i="284"/>
  <c r="G31" i="284"/>
  <c r="J30" i="284"/>
  <c r="I30" i="284"/>
  <c r="H30" i="284"/>
  <c r="G30" i="284"/>
  <c r="J29" i="284"/>
  <c r="I29" i="284"/>
  <c r="H29" i="284"/>
  <c r="G29" i="284"/>
  <c r="J28" i="284"/>
  <c r="I28" i="284"/>
  <c r="H28" i="284"/>
  <c r="G28" i="284"/>
  <c r="M26" i="284"/>
  <c r="L26" i="284"/>
  <c r="K26" i="284"/>
  <c r="F26" i="284"/>
  <c r="E26" i="284"/>
  <c r="D26" i="284"/>
  <c r="J25" i="284"/>
  <c r="I25" i="284"/>
  <c r="H25" i="284"/>
  <c r="G25" i="284"/>
  <c r="J24" i="284"/>
  <c r="I24" i="284"/>
  <c r="H24" i="284"/>
  <c r="G24" i="284"/>
  <c r="J23" i="284"/>
  <c r="I23" i="284"/>
  <c r="H23" i="284"/>
  <c r="G23" i="284"/>
  <c r="J22" i="284"/>
  <c r="I22" i="284"/>
  <c r="H22" i="284"/>
  <c r="G22" i="284"/>
  <c r="M20" i="284"/>
  <c r="L20" i="284"/>
  <c r="K20" i="284"/>
  <c r="F20" i="284"/>
  <c r="E20" i="284"/>
  <c r="D20" i="284"/>
  <c r="J19" i="284"/>
  <c r="I19" i="284"/>
  <c r="H19" i="284"/>
  <c r="G19" i="284"/>
  <c r="J18" i="284"/>
  <c r="I18" i="284"/>
  <c r="H18" i="284"/>
  <c r="G18" i="284"/>
  <c r="J17" i="284"/>
  <c r="I17" i="284"/>
  <c r="H17" i="284"/>
  <c r="G17" i="284"/>
  <c r="J16" i="284"/>
  <c r="I16" i="284"/>
  <c r="H16" i="284"/>
  <c r="G16" i="284"/>
  <c r="M14" i="284"/>
  <c r="L14" i="284"/>
  <c r="K14" i="284"/>
  <c r="F14" i="284"/>
  <c r="E14" i="284"/>
  <c r="D14" i="284"/>
  <c r="J13" i="284"/>
  <c r="I13" i="284"/>
  <c r="H13" i="284"/>
  <c r="G13" i="284"/>
  <c r="J12" i="284"/>
  <c r="I12" i="284"/>
  <c r="H12" i="284"/>
  <c r="G12" i="284"/>
  <c r="J11" i="284"/>
  <c r="I11" i="284"/>
  <c r="H11" i="284"/>
  <c r="G11" i="284"/>
  <c r="J10" i="284"/>
  <c r="I10" i="284"/>
  <c r="H10" i="284"/>
  <c r="G10" i="284"/>
  <c r="M48" i="285"/>
  <c r="L48" i="285"/>
  <c r="K48" i="285"/>
  <c r="F48" i="285"/>
  <c r="E48" i="285"/>
  <c r="D48" i="285"/>
  <c r="J47" i="285"/>
  <c r="I47" i="285"/>
  <c r="H47" i="285"/>
  <c r="G47" i="285"/>
  <c r="J46" i="285"/>
  <c r="I46" i="285"/>
  <c r="H46" i="285"/>
  <c r="G46" i="285"/>
  <c r="J45" i="285"/>
  <c r="I45" i="285"/>
  <c r="H45" i="285"/>
  <c r="G45" i="285"/>
  <c r="J44" i="285"/>
  <c r="I44" i="285"/>
  <c r="H44" i="285"/>
  <c r="G44" i="285"/>
  <c r="M38" i="285"/>
  <c r="L38" i="285"/>
  <c r="K38" i="285"/>
  <c r="F38" i="285"/>
  <c r="E38" i="285"/>
  <c r="D38" i="285"/>
  <c r="J37" i="285"/>
  <c r="I37" i="285"/>
  <c r="H37" i="285"/>
  <c r="G37" i="285"/>
  <c r="J36" i="285"/>
  <c r="I36" i="285"/>
  <c r="H36" i="285"/>
  <c r="G36" i="285"/>
  <c r="J35" i="285"/>
  <c r="I35" i="285"/>
  <c r="H35" i="285"/>
  <c r="G35" i="285"/>
  <c r="J34" i="285"/>
  <c r="I34" i="285"/>
  <c r="H34" i="285"/>
  <c r="G34" i="285"/>
  <c r="M32" i="285"/>
  <c r="L32" i="285"/>
  <c r="K32" i="285"/>
  <c r="F32" i="285"/>
  <c r="E32" i="285"/>
  <c r="D32" i="285"/>
  <c r="J31" i="285"/>
  <c r="I31" i="285"/>
  <c r="H31" i="285"/>
  <c r="G31" i="285"/>
  <c r="J30" i="285"/>
  <c r="I30" i="285"/>
  <c r="H30" i="285"/>
  <c r="G30" i="285"/>
  <c r="J29" i="285"/>
  <c r="I29" i="285"/>
  <c r="H29" i="285"/>
  <c r="G29" i="285"/>
  <c r="J28" i="285"/>
  <c r="I28" i="285"/>
  <c r="H28" i="285"/>
  <c r="G28" i="285"/>
  <c r="M26" i="285"/>
  <c r="L26" i="285"/>
  <c r="K26" i="285"/>
  <c r="F26" i="285"/>
  <c r="E26" i="285"/>
  <c r="D26" i="285"/>
  <c r="J25" i="285"/>
  <c r="I25" i="285"/>
  <c r="H25" i="285"/>
  <c r="G25" i="285"/>
  <c r="J24" i="285"/>
  <c r="I24" i="285"/>
  <c r="H24" i="285"/>
  <c r="G24" i="285"/>
  <c r="J23" i="285"/>
  <c r="I23" i="285"/>
  <c r="H23" i="285"/>
  <c r="G23" i="285"/>
  <c r="J22" i="285"/>
  <c r="I22" i="285"/>
  <c r="H22" i="285"/>
  <c r="G22" i="285"/>
  <c r="M20" i="285"/>
  <c r="L20" i="285"/>
  <c r="K20" i="285"/>
  <c r="F20" i="285"/>
  <c r="E20" i="285"/>
  <c r="D20" i="285"/>
  <c r="J19" i="285"/>
  <c r="I19" i="285"/>
  <c r="H19" i="285"/>
  <c r="G19" i="285"/>
  <c r="J18" i="285"/>
  <c r="I18" i="285"/>
  <c r="H18" i="285"/>
  <c r="G18" i="285"/>
  <c r="J17" i="285"/>
  <c r="I17" i="285"/>
  <c r="H17" i="285"/>
  <c r="G17" i="285"/>
  <c r="J16" i="285"/>
  <c r="I16" i="285"/>
  <c r="H16" i="285"/>
  <c r="G16" i="285"/>
  <c r="M14" i="285"/>
  <c r="L14" i="285"/>
  <c r="K14" i="285"/>
  <c r="F14" i="285"/>
  <c r="E14" i="285"/>
  <c r="D14" i="285"/>
  <c r="J13" i="285"/>
  <c r="I13" i="285"/>
  <c r="H13" i="285"/>
  <c r="G13" i="285"/>
  <c r="J12" i="285"/>
  <c r="I12" i="285"/>
  <c r="H12" i="285"/>
  <c r="G12" i="285"/>
  <c r="J11" i="285"/>
  <c r="I11" i="285"/>
  <c r="H11" i="285"/>
  <c r="G11" i="285"/>
  <c r="J10" i="285"/>
  <c r="I10" i="285"/>
  <c r="H10" i="285"/>
  <c r="G10" i="285"/>
  <c r="M48" i="286"/>
  <c r="L48" i="286"/>
  <c r="K48" i="286"/>
  <c r="F48" i="286"/>
  <c r="E48" i="286"/>
  <c r="D48" i="286"/>
  <c r="J47" i="286"/>
  <c r="I47" i="286"/>
  <c r="H47" i="286"/>
  <c r="G47" i="286"/>
  <c r="J46" i="286"/>
  <c r="I46" i="286"/>
  <c r="H46" i="286"/>
  <c r="G46" i="286"/>
  <c r="J45" i="286"/>
  <c r="I45" i="286"/>
  <c r="H45" i="286"/>
  <c r="G45" i="286"/>
  <c r="J44" i="286"/>
  <c r="I44" i="286"/>
  <c r="H44" i="286"/>
  <c r="G44" i="286"/>
  <c r="M38" i="286"/>
  <c r="L38" i="286"/>
  <c r="K38" i="286"/>
  <c r="F38" i="286"/>
  <c r="E38" i="286"/>
  <c r="D38" i="286"/>
  <c r="J37" i="286"/>
  <c r="I37" i="286"/>
  <c r="H37" i="286"/>
  <c r="G37" i="286"/>
  <c r="J36" i="286"/>
  <c r="I36" i="286"/>
  <c r="H36" i="286"/>
  <c r="G36" i="286"/>
  <c r="J35" i="286"/>
  <c r="I35" i="286"/>
  <c r="H35" i="286"/>
  <c r="G35" i="286"/>
  <c r="J34" i="286"/>
  <c r="I34" i="286"/>
  <c r="H34" i="286"/>
  <c r="G34" i="286"/>
  <c r="M32" i="286"/>
  <c r="L32" i="286"/>
  <c r="K32" i="286"/>
  <c r="F32" i="286"/>
  <c r="E32" i="286"/>
  <c r="D32" i="286"/>
  <c r="J31" i="286"/>
  <c r="I31" i="286"/>
  <c r="H31" i="286"/>
  <c r="G31" i="286"/>
  <c r="J30" i="286"/>
  <c r="I30" i="286"/>
  <c r="H30" i="286"/>
  <c r="G30" i="286"/>
  <c r="J29" i="286"/>
  <c r="I29" i="286"/>
  <c r="H29" i="286"/>
  <c r="G29" i="286"/>
  <c r="J28" i="286"/>
  <c r="I28" i="286"/>
  <c r="H28" i="286"/>
  <c r="G28" i="286"/>
  <c r="M26" i="286"/>
  <c r="L26" i="286"/>
  <c r="K26" i="286"/>
  <c r="F26" i="286"/>
  <c r="E26" i="286"/>
  <c r="D26" i="286"/>
  <c r="J25" i="286"/>
  <c r="I25" i="286"/>
  <c r="H25" i="286"/>
  <c r="G25" i="286"/>
  <c r="J24" i="286"/>
  <c r="I24" i="286"/>
  <c r="H24" i="286"/>
  <c r="G24" i="286"/>
  <c r="J23" i="286"/>
  <c r="I23" i="286"/>
  <c r="H23" i="286"/>
  <c r="G23" i="286"/>
  <c r="J22" i="286"/>
  <c r="I22" i="286"/>
  <c r="H22" i="286"/>
  <c r="G22" i="286"/>
  <c r="M20" i="286"/>
  <c r="L20" i="286"/>
  <c r="K20" i="286"/>
  <c r="F20" i="286"/>
  <c r="E20" i="286"/>
  <c r="D20" i="286"/>
  <c r="J19" i="286"/>
  <c r="I19" i="286"/>
  <c r="H19" i="286"/>
  <c r="G19" i="286"/>
  <c r="J18" i="286"/>
  <c r="I18" i="286"/>
  <c r="H18" i="286"/>
  <c r="G18" i="286"/>
  <c r="J17" i="286"/>
  <c r="I17" i="286"/>
  <c r="H17" i="286"/>
  <c r="G17" i="286"/>
  <c r="J16" i="286"/>
  <c r="I16" i="286"/>
  <c r="H16" i="286"/>
  <c r="G16" i="286"/>
  <c r="M14" i="286"/>
  <c r="L14" i="286"/>
  <c r="K14" i="286"/>
  <c r="F14" i="286"/>
  <c r="E14" i="286"/>
  <c r="D14" i="286"/>
  <c r="J13" i="286"/>
  <c r="I13" i="286"/>
  <c r="H13" i="286"/>
  <c r="G13" i="286"/>
  <c r="J12" i="286"/>
  <c r="I12" i="286"/>
  <c r="H12" i="286"/>
  <c r="G12" i="286"/>
  <c r="J11" i="286"/>
  <c r="I11" i="286"/>
  <c r="H11" i="286"/>
  <c r="G11" i="286"/>
  <c r="J10" i="286"/>
  <c r="I10" i="286"/>
  <c r="H10" i="286"/>
  <c r="G10" i="286"/>
  <c r="M48" i="287"/>
  <c r="L48" i="287"/>
  <c r="K48" i="287"/>
  <c r="F48" i="287"/>
  <c r="E48" i="287"/>
  <c r="D48" i="287"/>
  <c r="J47" i="287"/>
  <c r="I47" i="287"/>
  <c r="H47" i="287"/>
  <c r="G47" i="287"/>
  <c r="J46" i="287"/>
  <c r="I46" i="287"/>
  <c r="H46" i="287"/>
  <c r="G46" i="287"/>
  <c r="J45" i="287"/>
  <c r="I45" i="287"/>
  <c r="H45" i="287"/>
  <c r="G45" i="287"/>
  <c r="J44" i="287"/>
  <c r="I44" i="287"/>
  <c r="H44" i="287"/>
  <c r="G44" i="287"/>
  <c r="M38" i="287"/>
  <c r="L38" i="287"/>
  <c r="K38" i="287"/>
  <c r="F38" i="287"/>
  <c r="E38" i="287"/>
  <c r="D38" i="287"/>
  <c r="J37" i="287"/>
  <c r="I37" i="287"/>
  <c r="H37" i="287"/>
  <c r="G37" i="287"/>
  <c r="J36" i="287"/>
  <c r="I36" i="287"/>
  <c r="H36" i="287"/>
  <c r="G36" i="287"/>
  <c r="J35" i="287"/>
  <c r="I35" i="287"/>
  <c r="H35" i="287"/>
  <c r="G35" i="287"/>
  <c r="J34" i="287"/>
  <c r="I34" i="287"/>
  <c r="H34" i="287"/>
  <c r="G34" i="287"/>
  <c r="M32" i="287"/>
  <c r="L32" i="287"/>
  <c r="K32" i="287"/>
  <c r="F32" i="287"/>
  <c r="E32" i="287"/>
  <c r="D32" i="287"/>
  <c r="J31" i="287"/>
  <c r="I31" i="287"/>
  <c r="H31" i="287"/>
  <c r="G31" i="287"/>
  <c r="J30" i="287"/>
  <c r="I30" i="287"/>
  <c r="H30" i="287"/>
  <c r="G30" i="287"/>
  <c r="J29" i="287"/>
  <c r="I29" i="287"/>
  <c r="H29" i="287"/>
  <c r="G29" i="287"/>
  <c r="J28" i="287"/>
  <c r="I28" i="287"/>
  <c r="H28" i="287"/>
  <c r="G28" i="287"/>
  <c r="M26" i="287"/>
  <c r="L26" i="287"/>
  <c r="K26" i="287"/>
  <c r="F26" i="287"/>
  <c r="E26" i="287"/>
  <c r="D26" i="287"/>
  <c r="J25" i="287"/>
  <c r="I25" i="287"/>
  <c r="H25" i="287"/>
  <c r="G25" i="287"/>
  <c r="J24" i="287"/>
  <c r="I24" i="287"/>
  <c r="H24" i="287"/>
  <c r="G24" i="287"/>
  <c r="J23" i="287"/>
  <c r="I23" i="287"/>
  <c r="H23" i="287"/>
  <c r="G23" i="287"/>
  <c r="J22" i="287"/>
  <c r="I22" i="287"/>
  <c r="H22" i="287"/>
  <c r="G22" i="287"/>
  <c r="M20" i="287"/>
  <c r="L20" i="287"/>
  <c r="K20" i="287"/>
  <c r="F20" i="287"/>
  <c r="E20" i="287"/>
  <c r="D20" i="287"/>
  <c r="J19" i="287"/>
  <c r="I19" i="287"/>
  <c r="H19" i="287"/>
  <c r="G19" i="287"/>
  <c r="J18" i="287"/>
  <c r="I18" i="287"/>
  <c r="H18" i="287"/>
  <c r="G18" i="287"/>
  <c r="J17" i="287"/>
  <c r="I17" i="287"/>
  <c r="H17" i="287"/>
  <c r="G17" i="287"/>
  <c r="J16" i="287"/>
  <c r="I16" i="287"/>
  <c r="H16" i="287"/>
  <c r="G16" i="287"/>
  <c r="M14" i="287"/>
  <c r="L14" i="287"/>
  <c r="K14" i="287"/>
  <c r="F14" i="287"/>
  <c r="E14" i="287"/>
  <c r="D14" i="287"/>
  <c r="J13" i="287"/>
  <c r="I13" i="287"/>
  <c r="H13" i="287"/>
  <c r="G13" i="287"/>
  <c r="J12" i="287"/>
  <c r="I12" i="287"/>
  <c r="H12" i="287"/>
  <c r="G12" i="287"/>
  <c r="J11" i="287"/>
  <c r="I11" i="287"/>
  <c r="H11" i="287"/>
  <c r="G11" i="287"/>
  <c r="J10" i="287"/>
  <c r="I10" i="287"/>
  <c r="H10" i="287"/>
  <c r="G10" i="287"/>
  <c r="M48" i="288"/>
  <c r="L48" i="288"/>
  <c r="K48" i="288"/>
  <c r="F48" i="288"/>
  <c r="E48" i="288"/>
  <c r="D48" i="288"/>
  <c r="J47" i="288"/>
  <c r="I47" i="288"/>
  <c r="H47" i="288"/>
  <c r="G47" i="288"/>
  <c r="J46" i="288"/>
  <c r="I46" i="288"/>
  <c r="H46" i="288"/>
  <c r="G46" i="288"/>
  <c r="J45" i="288"/>
  <c r="I45" i="288"/>
  <c r="H45" i="288"/>
  <c r="G45" i="288"/>
  <c r="J44" i="288"/>
  <c r="I44" i="288"/>
  <c r="H44" i="288"/>
  <c r="G44" i="288"/>
  <c r="M38" i="288"/>
  <c r="L38" i="288"/>
  <c r="K38" i="288"/>
  <c r="F38" i="288"/>
  <c r="E38" i="288"/>
  <c r="D38" i="288"/>
  <c r="J37" i="288"/>
  <c r="I37" i="288"/>
  <c r="H37" i="288"/>
  <c r="G37" i="288"/>
  <c r="J36" i="288"/>
  <c r="I36" i="288"/>
  <c r="H36" i="288"/>
  <c r="G36" i="288"/>
  <c r="J35" i="288"/>
  <c r="I35" i="288"/>
  <c r="H35" i="288"/>
  <c r="G35" i="288"/>
  <c r="J34" i="288"/>
  <c r="I34" i="288"/>
  <c r="H34" i="288"/>
  <c r="G34" i="288"/>
  <c r="M32" i="288"/>
  <c r="L32" i="288"/>
  <c r="K32" i="288"/>
  <c r="F32" i="288"/>
  <c r="E32" i="288"/>
  <c r="D32" i="288"/>
  <c r="J31" i="288"/>
  <c r="I31" i="288"/>
  <c r="H31" i="288"/>
  <c r="G31" i="288"/>
  <c r="J30" i="288"/>
  <c r="I30" i="288"/>
  <c r="H30" i="288"/>
  <c r="G30" i="288"/>
  <c r="J29" i="288"/>
  <c r="I29" i="288"/>
  <c r="H29" i="288"/>
  <c r="G29" i="288"/>
  <c r="J28" i="288"/>
  <c r="I28" i="288"/>
  <c r="H28" i="288"/>
  <c r="G28" i="288"/>
  <c r="M26" i="288"/>
  <c r="L26" i="288"/>
  <c r="K26" i="288"/>
  <c r="F26" i="288"/>
  <c r="E26" i="288"/>
  <c r="D26" i="288"/>
  <c r="J25" i="288"/>
  <c r="I25" i="288"/>
  <c r="H25" i="288"/>
  <c r="G25" i="288"/>
  <c r="J24" i="288"/>
  <c r="I24" i="288"/>
  <c r="H24" i="288"/>
  <c r="G24" i="288"/>
  <c r="J23" i="288"/>
  <c r="I23" i="288"/>
  <c r="H23" i="288"/>
  <c r="G23" i="288"/>
  <c r="J22" i="288"/>
  <c r="I22" i="288"/>
  <c r="H22" i="288"/>
  <c r="G22" i="288"/>
  <c r="M20" i="288"/>
  <c r="L20" i="288"/>
  <c r="K20" i="288"/>
  <c r="F20" i="288"/>
  <c r="E20" i="288"/>
  <c r="D20" i="288"/>
  <c r="J19" i="288"/>
  <c r="I19" i="288"/>
  <c r="H19" i="288"/>
  <c r="G19" i="288"/>
  <c r="J18" i="288"/>
  <c r="I18" i="288"/>
  <c r="H18" i="288"/>
  <c r="G18" i="288"/>
  <c r="J17" i="288"/>
  <c r="I17" i="288"/>
  <c r="H17" i="288"/>
  <c r="G17" i="288"/>
  <c r="J16" i="288"/>
  <c r="I16" i="288"/>
  <c r="H16" i="288"/>
  <c r="G16" i="288"/>
  <c r="M14" i="288"/>
  <c r="L14" i="288"/>
  <c r="K14" i="288"/>
  <c r="F14" i="288"/>
  <c r="E14" i="288"/>
  <c r="D14" i="288"/>
  <c r="J13" i="288"/>
  <c r="I13" i="288"/>
  <c r="H13" i="288"/>
  <c r="G13" i="288"/>
  <c r="J12" i="288"/>
  <c r="I12" i="288"/>
  <c r="H12" i="288"/>
  <c r="G12" i="288"/>
  <c r="J11" i="288"/>
  <c r="I11" i="288"/>
  <c r="H11" i="288"/>
  <c r="G11" i="288"/>
  <c r="J10" i="288"/>
  <c r="I10" i="288"/>
  <c r="H10" i="288"/>
  <c r="G10" i="288"/>
  <c r="M48" i="289"/>
  <c r="L48" i="289"/>
  <c r="K48" i="289"/>
  <c r="F48" i="289"/>
  <c r="E48" i="289"/>
  <c r="D48" i="289"/>
  <c r="J47" i="289"/>
  <c r="I47" i="289"/>
  <c r="H47" i="289"/>
  <c r="G47" i="289"/>
  <c r="J46" i="289"/>
  <c r="I46" i="289"/>
  <c r="H46" i="289"/>
  <c r="G46" i="289"/>
  <c r="J45" i="289"/>
  <c r="I45" i="289"/>
  <c r="H45" i="289"/>
  <c r="G45" i="289"/>
  <c r="J44" i="289"/>
  <c r="I44" i="289"/>
  <c r="H44" i="289"/>
  <c r="G44" i="289"/>
  <c r="M38" i="289"/>
  <c r="L38" i="289"/>
  <c r="K38" i="289"/>
  <c r="F38" i="289"/>
  <c r="E38" i="289"/>
  <c r="D38" i="289"/>
  <c r="J37" i="289"/>
  <c r="I37" i="289"/>
  <c r="H37" i="289"/>
  <c r="G37" i="289"/>
  <c r="J36" i="289"/>
  <c r="I36" i="289"/>
  <c r="H36" i="289"/>
  <c r="G36" i="289"/>
  <c r="J35" i="289"/>
  <c r="I35" i="289"/>
  <c r="H35" i="289"/>
  <c r="G35" i="289"/>
  <c r="J34" i="289"/>
  <c r="I34" i="289"/>
  <c r="H34" i="289"/>
  <c r="G34" i="289"/>
  <c r="M32" i="289"/>
  <c r="L32" i="289"/>
  <c r="K32" i="289"/>
  <c r="F32" i="289"/>
  <c r="E32" i="289"/>
  <c r="D32" i="289"/>
  <c r="J31" i="289"/>
  <c r="I31" i="289"/>
  <c r="H31" i="289"/>
  <c r="G31" i="289"/>
  <c r="J30" i="289"/>
  <c r="I30" i="289"/>
  <c r="H30" i="289"/>
  <c r="G30" i="289"/>
  <c r="J29" i="289"/>
  <c r="I29" i="289"/>
  <c r="H29" i="289"/>
  <c r="G29" i="289"/>
  <c r="J28" i="289"/>
  <c r="I28" i="289"/>
  <c r="H28" i="289"/>
  <c r="G28" i="289"/>
  <c r="M26" i="289"/>
  <c r="L26" i="289"/>
  <c r="K26" i="289"/>
  <c r="F26" i="289"/>
  <c r="E26" i="289"/>
  <c r="D26" i="289"/>
  <c r="J25" i="289"/>
  <c r="I25" i="289"/>
  <c r="H25" i="289"/>
  <c r="G25" i="289"/>
  <c r="J24" i="289"/>
  <c r="I24" i="289"/>
  <c r="H24" i="289"/>
  <c r="G24" i="289"/>
  <c r="J23" i="289"/>
  <c r="I23" i="289"/>
  <c r="H23" i="289"/>
  <c r="G23" i="289"/>
  <c r="J22" i="289"/>
  <c r="I22" i="289"/>
  <c r="H22" i="289"/>
  <c r="G22" i="289"/>
  <c r="M20" i="289"/>
  <c r="L20" i="289"/>
  <c r="K20" i="289"/>
  <c r="F20" i="289"/>
  <c r="E20" i="289"/>
  <c r="D20" i="289"/>
  <c r="J19" i="289"/>
  <c r="I19" i="289"/>
  <c r="H19" i="289"/>
  <c r="G19" i="289"/>
  <c r="J18" i="289"/>
  <c r="I18" i="289"/>
  <c r="H18" i="289"/>
  <c r="G18" i="289"/>
  <c r="J17" i="289"/>
  <c r="I17" i="289"/>
  <c r="H17" i="289"/>
  <c r="G17" i="289"/>
  <c r="J16" i="289"/>
  <c r="I16" i="289"/>
  <c r="H16" i="289"/>
  <c r="G16" i="289"/>
  <c r="M14" i="289"/>
  <c r="L14" i="289"/>
  <c r="K14" i="289"/>
  <c r="F14" i="289"/>
  <c r="E14" i="289"/>
  <c r="D14" i="289"/>
  <c r="J13" i="289"/>
  <c r="I13" i="289"/>
  <c r="H13" i="289"/>
  <c r="G13" i="289"/>
  <c r="J12" i="289"/>
  <c r="I12" i="289"/>
  <c r="H12" i="289"/>
  <c r="G12" i="289"/>
  <c r="J11" i="289"/>
  <c r="I11" i="289"/>
  <c r="H11" i="289"/>
  <c r="G11" i="289"/>
  <c r="J10" i="289"/>
  <c r="I10" i="289"/>
  <c r="H10" i="289"/>
  <c r="G10" i="289"/>
  <c r="M48" i="290"/>
  <c r="L48" i="290"/>
  <c r="K48" i="290"/>
  <c r="F48" i="290"/>
  <c r="E48" i="290"/>
  <c r="D48" i="290"/>
  <c r="J47" i="290"/>
  <c r="I47" i="290"/>
  <c r="H47" i="290"/>
  <c r="G47" i="290"/>
  <c r="J46" i="290"/>
  <c r="I46" i="290"/>
  <c r="H46" i="290"/>
  <c r="G46" i="290"/>
  <c r="J45" i="290"/>
  <c r="I45" i="290"/>
  <c r="H45" i="290"/>
  <c r="G45" i="290"/>
  <c r="J44" i="290"/>
  <c r="I44" i="290"/>
  <c r="H44" i="290"/>
  <c r="G44" i="290"/>
  <c r="M38" i="290"/>
  <c r="L38" i="290"/>
  <c r="K38" i="290"/>
  <c r="F38" i="290"/>
  <c r="E38" i="290"/>
  <c r="D38" i="290"/>
  <c r="J37" i="290"/>
  <c r="I37" i="290"/>
  <c r="H37" i="290"/>
  <c r="G37" i="290"/>
  <c r="J36" i="290"/>
  <c r="I36" i="290"/>
  <c r="H36" i="290"/>
  <c r="G36" i="290"/>
  <c r="J35" i="290"/>
  <c r="I35" i="290"/>
  <c r="H35" i="290"/>
  <c r="G35" i="290"/>
  <c r="J34" i="290"/>
  <c r="I34" i="290"/>
  <c r="H34" i="290"/>
  <c r="G34" i="290"/>
  <c r="M32" i="290"/>
  <c r="L32" i="290"/>
  <c r="K32" i="290"/>
  <c r="F32" i="290"/>
  <c r="E32" i="290"/>
  <c r="D32" i="290"/>
  <c r="J31" i="290"/>
  <c r="I31" i="290"/>
  <c r="H31" i="290"/>
  <c r="G31" i="290"/>
  <c r="J30" i="290"/>
  <c r="I30" i="290"/>
  <c r="H30" i="290"/>
  <c r="G30" i="290"/>
  <c r="J29" i="290"/>
  <c r="I29" i="290"/>
  <c r="H29" i="290"/>
  <c r="G29" i="290"/>
  <c r="J28" i="290"/>
  <c r="I28" i="290"/>
  <c r="H28" i="290"/>
  <c r="G28" i="290"/>
  <c r="M26" i="290"/>
  <c r="L26" i="290"/>
  <c r="K26" i="290"/>
  <c r="F26" i="290"/>
  <c r="E26" i="290"/>
  <c r="D26" i="290"/>
  <c r="J25" i="290"/>
  <c r="I25" i="290"/>
  <c r="H25" i="290"/>
  <c r="G25" i="290"/>
  <c r="J24" i="290"/>
  <c r="I24" i="290"/>
  <c r="H24" i="290"/>
  <c r="G24" i="290"/>
  <c r="J23" i="290"/>
  <c r="I23" i="290"/>
  <c r="H23" i="290"/>
  <c r="G23" i="290"/>
  <c r="J22" i="290"/>
  <c r="I22" i="290"/>
  <c r="H22" i="290"/>
  <c r="G22" i="290"/>
  <c r="M20" i="290"/>
  <c r="L20" i="290"/>
  <c r="K20" i="290"/>
  <c r="F20" i="290"/>
  <c r="E20" i="290"/>
  <c r="D20" i="290"/>
  <c r="J19" i="290"/>
  <c r="I19" i="290"/>
  <c r="H19" i="290"/>
  <c r="G19" i="290"/>
  <c r="J18" i="290"/>
  <c r="I18" i="290"/>
  <c r="H18" i="290"/>
  <c r="G18" i="290"/>
  <c r="J17" i="290"/>
  <c r="I17" i="290"/>
  <c r="H17" i="290"/>
  <c r="G17" i="290"/>
  <c r="J16" i="290"/>
  <c r="I16" i="290"/>
  <c r="H16" i="290"/>
  <c r="G16" i="290"/>
  <c r="M14" i="290"/>
  <c r="L14" i="290"/>
  <c r="K14" i="290"/>
  <c r="F14" i="290"/>
  <c r="E14" i="290"/>
  <c r="D14" i="290"/>
  <c r="J13" i="290"/>
  <c r="I13" i="290"/>
  <c r="H13" i="290"/>
  <c r="G13" i="290"/>
  <c r="J12" i="290"/>
  <c r="I12" i="290"/>
  <c r="H12" i="290"/>
  <c r="G12" i="290"/>
  <c r="J11" i="290"/>
  <c r="I11" i="290"/>
  <c r="H11" i="290"/>
  <c r="G11" i="290"/>
  <c r="J10" i="290"/>
  <c r="I10" i="290"/>
  <c r="H10" i="290"/>
  <c r="G10" i="290"/>
  <c r="K48" i="291"/>
  <c r="F48" i="291"/>
  <c r="I48" i="291"/>
  <c r="E48" i="291"/>
  <c r="D48" i="291"/>
  <c r="J47" i="291"/>
  <c r="I47" i="291"/>
  <c r="H47" i="291"/>
  <c r="G47" i="291"/>
  <c r="J46" i="291"/>
  <c r="I46" i="291"/>
  <c r="H46" i="291"/>
  <c r="G46" i="291"/>
  <c r="J45" i="291"/>
  <c r="I45" i="291"/>
  <c r="H45" i="291"/>
  <c r="G45" i="291"/>
  <c r="J44" i="291"/>
  <c r="I44" i="291"/>
  <c r="H44" i="291"/>
  <c r="G44" i="291"/>
  <c r="K38" i="291"/>
  <c r="F38" i="291"/>
  <c r="E38" i="291"/>
  <c r="D38" i="291"/>
  <c r="J37" i="291"/>
  <c r="I37" i="291"/>
  <c r="H37" i="291"/>
  <c r="G37" i="291"/>
  <c r="J36" i="291"/>
  <c r="I36" i="291"/>
  <c r="H36" i="291"/>
  <c r="G36" i="291"/>
  <c r="J35" i="291"/>
  <c r="I35" i="291"/>
  <c r="H35" i="291"/>
  <c r="G35" i="291"/>
  <c r="J34" i="291"/>
  <c r="I34" i="291"/>
  <c r="H34" i="291"/>
  <c r="G34" i="291"/>
  <c r="K32" i="291"/>
  <c r="F32" i="291"/>
  <c r="E32" i="291"/>
  <c r="D32" i="291"/>
  <c r="J31" i="291"/>
  <c r="I31" i="291"/>
  <c r="H31" i="291"/>
  <c r="G31" i="291"/>
  <c r="J30" i="291"/>
  <c r="I30" i="291"/>
  <c r="H30" i="291"/>
  <c r="G30" i="291"/>
  <c r="J29" i="291"/>
  <c r="I29" i="291"/>
  <c r="H29" i="291"/>
  <c r="G29" i="291"/>
  <c r="J28" i="291"/>
  <c r="I28" i="291"/>
  <c r="H28" i="291"/>
  <c r="G28" i="291"/>
  <c r="K26" i="291"/>
  <c r="F26" i="291"/>
  <c r="I26" i="291"/>
  <c r="E26" i="291"/>
  <c r="D26" i="291"/>
  <c r="J25" i="291"/>
  <c r="I25" i="291"/>
  <c r="H25" i="291"/>
  <c r="G25" i="291"/>
  <c r="J24" i="291"/>
  <c r="I24" i="291"/>
  <c r="H24" i="291"/>
  <c r="G24" i="291"/>
  <c r="J23" i="291"/>
  <c r="I23" i="291"/>
  <c r="H23" i="291"/>
  <c r="G23" i="291"/>
  <c r="J22" i="291"/>
  <c r="I22" i="291"/>
  <c r="H22" i="291"/>
  <c r="G22" i="291"/>
  <c r="K20" i="291"/>
  <c r="F20" i="291"/>
  <c r="I20" i="291"/>
  <c r="E20" i="291"/>
  <c r="D20" i="291"/>
  <c r="J19" i="291"/>
  <c r="I19" i="291"/>
  <c r="H19" i="291"/>
  <c r="G19" i="291"/>
  <c r="J18" i="291"/>
  <c r="I18" i="291"/>
  <c r="H18" i="291"/>
  <c r="G18" i="291"/>
  <c r="J17" i="291"/>
  <c r="I17" i="291"/>
  <c r="H17" i="291"/>
  <c r="G17" i="291"/>
  <c r="J16" i="291"/>
  <c r="I16" i="291"/>
  <c r="H16" i="291"/>
  <c r="G16" i="291"/>
  <c r="K14" i="291"/>
  <c r="F14" i="291"/>
  <c r="E14" i="291"/>
  <c r="D14" i="291"/>
  <c r="J13" i="291"/>
  <c r="I13" i="291"/>
  <c r="H13" i="291"/>
  <c r="G13" i="291"/>
  <c r="J12" i="291"/>
  <c r="I12" i="291"/>
  <c r="H12" i="291"/>
  <c r="G12" i="291"/>
  <c r="J11" i="291"/>
  <c r="I11" i="291"/>
  <c r="H11" i="291"/>
  <c r="G11" i="291"/>
  <c r="J10" i="291"/>
  <c r="I10" i="291"/>
  <c r="H10" i="291"/>
  <c r="G10" i="291"/>
  <c r="L48" i="292"/>
  <c r="K48" i="292"/>
  <c r="F48" i="292"/>
  <c r="E48" i="292"/>
  <c r="D48" i="292"/>
  <c r="J47" i="292"/>
  <c r="I47" i="292"/>
  <c r="H47" i="292"/>
  <c r="G47" i="292"/>
  <c r="J46" i="292"/>
  <c r="I46" i="292"/>
  <c r="H46" i="292"/>
  <c r="G46" i="292"/>
  <c r="J45" i="292"/>
  <c r="I45" i="292"/>
  <c r="H45" i="292"/>
  <c r="G45" i="292"/>
  <c r="J44" i="292"/>
  <c r="I44" i="292"/>
  <c r="H44" i="292"/>
  <c r="G44" i="292"/>
  <c r="L38" i="292"/>
  <c r="K38" i="292"/>
  <c r="F38" i="292"/>
  <c r="E38" i="292"/>
  <c r="D38" i="292"/>
  <c r="J37" i="292"/>
  <c r="I37" i="292"/>
  <c r="H37" i="292"/>
  <c r="G37" i="292"/>
  <c r="J36" i="292"/>
  <c r="I36" i="292"/>
  <c r="H36" i="292"/>
  <c r="G36" i="292"/>
  <c r="J35" i="292"/>
  <c r="I35" i="292"/>
  <c r="H35" i="292"/>
  <c r="G35" i="292"/>
  <c r="J34" i="292"/>
  <c r="I34" i="292"/>
  <c r="H34" i="292"/>
  <c r="G34" i="292"/>
  <c r="L32" i="292"/>
  <c r="K32" i="292"/>
  <c r="F32" i="292"/>
  <c r="E32" i="292"/>
  <c r="D32" i="292"/>
  <c r="J31" i="292"/>
  <c r="I31" i="292"/>
  <c r="H31" i="292"/>
  <c r="G31" i="292"/>
  <c r="J30" i="292"/>
  <c r="I30" i="292"/>
  <c r="H30" i="292"/>
  <c r="G30" i="292"/>
  <c r="J29" i="292"/>
  <c r="I29" i="292"/>
  <c r="H29" i="292"/>
  <c r="G29" i="292"/>
  <c r="J28" i="292"/>
  <c r="I28" i="292"/>
  <c r="H28" i="292"/>
  <c r="G28" i="292"/>
  <c r="L26" i="292"/>
  <c r="K26" i="292"/>
  <c r="F26" i="292"/>
  <c r="E26" i="292"/>
  <c r="D26" i="292"/>
  <c r="J25" i="292"/>
  <c r="I25" i="292"/>
  <c r="H25" i="292"/>
  <c r="G25" i="292"/>
  <c r="J24" i="292"/>
  <c r="I24" i="292"/>
  <c r="H24" i="292"/>
  <c r="G24" i="292"/>
  <c r="J23" i="292"/>
  <c r="I23" i="292"/>
  <c r="H23" i="292"/>
  <c r="G23" i="292"/>
  <c r="J22" i="292"/>
  <c r="I22" i="292"/>
  <c r="H22" i="292"/>
  <c r="G22" i="292"/>
  <c r="L20" i="292"/>
  <c r="K20" i="292"/>
  <c r="F20" i="292"/>
  <c r="E20" i="292"/>
  <c r="D20" i="292"/>
  <c r="J19" i="292"/>
  <c r="I19" i="292"/>
  <c r="H19" i="292"/>
  <c r="G19" i="292"/>
  <c r="J18" i="292"/>
  <c r="I18" i="292"/>
  <c r="H18" i="292"/>
  <c r="G18" i="292"/>
  <c r="J17" i="292"/>
  <c r="I17" i="292"/>
  <c r="H17" i="292"/>
  <c r="G17" i="292"/>
  <c r="J16" i="292"/>
  <c r="I16" i="292"/>
  <c r="H16" i="292"/>
  <c r="G16" i="292"/>
  <c r="L14" i="292"/>
  <c r="K14" i="292"/>
  <c r="F14" i="292"/>
  <c r="E14" i="292"/>
  <c r="D14" i="292"/>
  <c r="J13" i="292"/>
  <c r="I13" i="292"/>
  <c r="H13" i="292"/>
  <c r="G13" i="292"/>
  <c r="J12" i="292"/>
  <c r="I12" i="292"/>
  <c r="H12" i="292"/>
  <c r="G12" i="292"/>
  <c r="J11" i="292"/>
  <c r="I11" i="292"/>
  <c r="H11" i="292"/>
  <c r="G11" i="292"/>
  <c r="J10" i="292"/>
  <c r="I10" i="292"/>
  <c r="H10" i="292"/>
  <c r="G10" i="292"/>
  <c r="L48" i="293"/>
  <c r="K48" i="293"/>
  <c r="F48" i="293"/>
  <c r="E48" i="293"/>
  <c r="D48" i="293"/>
  <c r="J47" i="293"/>
  <c r="I47" i="293"/>
  <c r="H47" i="293"/>
  <c r="G47" i="293"/>
  <c r="J46" i="293"/>
  <c r="I46" i="293"/>
  <c r="H46" i="293"/>
  <c r="G46" i="293"/>
  <c r="J45" i="293"/>
  <c r="I45" i="293"/>
  <c r="H45" i="293"/>
  <c r="G45" i="293"/>
  <c r="J44" i="293"/>
  <c r="I44" i="293"/>
  <c r="H44" i="293"/>
  <c r="G44" i="293"/>
  <c r="L38" i="293"/>
  <c r="K38" i="293"/>
  <c r="F38" i="293"/>
  <c r="E38" i="293"/>
  <c r="D38" i="293"/>
  <c r="J37" i="293"/>
  <c r="I37" i="293"/>
  <c r="H37" i="293"/>
  <c r="G37" i="293"/>
  <c r="J36" i="293"/>
  <c r="I36" i="293"/>
  <c r="H36" i="293"/>
  <c r="G36" i="293"/>
  <c r="J35" i="293"/>
  <c r="I35" i="293"/>
  <c r="H35" i="293"/>
  <c r="G35" i="293"/>
  <c r="J34" i="293"/>
  <c r="I34" i="293"/>
  <c r="H34" i="293"/>
  <c r="G34" i="293"/>
  <c r="L32" i="293"/>
  <c r="K32" i="293"/>
  <c r="F32" i="293"/>
  <c r="E32" i="293"/>
  <c r="D32" i="293"/>
  <c r="J31" i="293"/>
  <c r="I31" i="293"/>
  <c r="H31" i="293"/>
  <c r="G31" i="293"/>
  <c r="J30" i="293"/>
  <c r="I30" i="293"/>
  <c r="H30" i="293"/>
  <c r="G30" i="293"/>
  <c r="J29" i="293"/>
  <c r="I29" i="293"/>
  <c r="H29" i="293"/>
  <c r="G29" i="293"/>
  <c r="J28" i="293"/>
  <c r="I28" i="293"/>
  <c r="H28" i="293"/>
  <c r="G28" i="293"/>
  <c r="L26" i="293"/>
  <c r="K26" i="293"/>
  <c r="F26" i="293"/>
  <c r="E26" i="293"/>
  <c r="D26" i="293"/>
  <c r="J25" i="293"/>
  <c r="I25" i="293"/>
  <c r="H25" i="293"/>
  <c r="G25" i="293"/>
  <c r="J24" i="293"/>
  <c r="I24" i="293"/>
  <c r="H24" i="293"/>
  <c r="G24" i="293"/>
  <c r="J23" i="293"/>
  <c r="I23" i="293"/>
  <c r="H23" i="293"/>
  <c r="G23" i="293"/>
  <c r="J22" i="293"/>
  <c r="I22" i="293"/>
  <c r="H22" i="293"/>
  <c r="G22" i="293"/>
  <c r="L20" i="293"/>
  <c r="K20" i="293"/>
  <c r="F20" i="293"/>
  <c r="E20" i="293"/>
  <c r="D20" i="293"/>
  <c r="J19" i="293"/>
  <c r="I19" i="293"/>
  <c r="H19" i="293"/>
  <c r="G19" i="293"/>
  <c r="J18" i="293"/>
  <c r="I18" i="293"/>
  <c r="H18" i="293"/>
  <c r="G18" i="293"/>
  <c r="J17" i="293"/>
  <c r="I17" i="293"/>
  <c r="H17" i="293"/>
  <c r="G17" i="293"/>
  <c r="J16" i="293"/>
  <c r="I16" i="293"/>
  <c r="H16" i="293"/>
  <c r="G16" i="293"/>
  <c r="L14" i="293"/>
  <c r="K14" i="293"/>
  <c r="F14" i="293"/>
  <c r="E14" i="293"/>
  <c r="D14" i="293"/>
  <c r="J13" i="293"/>
  <c r="I13" i="293"/>
  <c r="H13" i="293"/>
  <c r="G13" i="293"/>
  <c r="J12" i="293"/>
  <c r="I12" i="293"/>
  <c r="H12" i="293"/>
  <c r="G12" i="293"/>
  <c r="J11" i="293"/>
  <c r="I11" i="293"/>
  <c r="H11" i="293"/>
  <c r="G11" i="293"/>
  <c r="J10" i="293"/>
  <c r="I10" i="293"/>
  <c r="H10" i="293"/>
  <c r="G10" i="293"/>
  <c r="L48" i="294"/>
  <c r="K48" i="294"/>
  <c r="F48" i="294"/>
  <c r="E48" i="294"/>
  <c r="D48" i="294"/>
  <c r="J47" i="294"/>
  <c r="I47" i="294"/>
  <c r="H47" i="294"/>
  <c r="G47" i="294"/>
  <c r="J46" i="294"/>
  <c r="I46" i="294"/>
  <c r="H46" i="294"/>
  <c r="G46" i="294"/>
  <c r="J45" i="294"/>
  <c r="I45" i="294"/>
  <c r="H45" i="294"/>
  <c r="G45" i="294"/>
  <c r="J44" i="294"/>
  <c r="I44" i="294"/>
  <c r="H44" i="294"/>
  <c r="G44" i="294"/>
  <c r="L38" i="294"/>
  <c r="K38" i="294"/>
  <c r="F38" i="294"/>
  <c r="E38" i="294"/>
  <c r="G38" i="294"/>
  <c r="D38" i="294"/>
  <c r="J37" i="294"/>
  <c r="I37" i="294"/>
  <c r="H37" i="294"/>
  <c r="G37" i="294"/>
  <c r="J36" i="294"/>
  <c r="I36" i="294"/>
  <c r="H36" i="294"/>
  <c r="G36" i="294"/>
  <c r="J35" i="294"/>
  <c r="I35" i="294"/>
  <c r="H35" i="294"/>
  <c r="G35" i="294"/>
  <c r="J34" i="294"/>
  <c r="I34" i="294"/>
  <c r="H34" i="294"/>
  <c r="G34" i="294"/>
  <c r="L32" i="294"/>
  <c r="K32" i="294"/>
  <c r="F32" i="294"/>
  <c r="E32" i="294"/>
  <c r="D32" i="294"/>
  <c r="J31" i="294"/>
  <c r="I31" i="294"/>
  <c r="H31" i="294"/>
  <c r="G31" i="294"/>
  <c r="J30" i="294"/>
  <c r="I30" i="294"/>
  <c r="H30" i="294"/>
  <c r="G30" i="294"/>
  <c r="J29" i="294"/>
  <c r="I29" i="294"/>
  <c r="H29" i="294"/>
  <c r="G29" i="294"/>
  <c r="J28" i="294"/>
  <c r="I28" i="294"/>
  <c r="H28" i="294"/>
  <c r="G28" i="294"/>
  <c r="L26" i="294"/>
  <c r="K26" i="294"/>
  <c r="F26" i="294"/>
  <c r="E26" i="294"/>
  <c r="D26" i="294"/>
  <c r="J25" i="294"/>
  <c r="I25" i="294"/>
  <c r="H25" i="294"/>
  <c r="G25" i="294"/>
  <c r="J24" i="294"/>
  <c r="I24" i="294"/>
  <c r="H24" i="294"/>
  <c r="G24" i="294"/>
  <c r="J23" i="294"/>
  <c r="I23" i="294"/>
  <c r="H23" i="294"/>
  <c r="G23" i="294"/>
  <c r="J22" i="294"/>
  <c r="I22" i="294"/>
  <c r="H22" i="294"/>
  <c r="G22" i="294"/>
  <c r="L20" i="294"/>
  <c r="K20" i="294"/>
  <c r="F20" i="294"/>
  <c r="E20" i="294"/>
  <c r="D20" i="294"/>
  <c r="J19" i="294"/>
  <c r="I19" i="294"/>
  <c r="H19" i="294"/>
  <c r="G19" i="294"/>
  <c r="J18" i="294"/>
  <c r="I18" i="294"/>
  <c r="H18" i="294"/>
  <c r="G18" i="294"/>
  <c r="J17" i="294"/>
  <c r="I17" i="294"/>
  <c r="H17" i="294"/>
  <c r="G17" i="294"/>
  <c r="J16" i="294"/>
  <c r="I16" i="294"/>
  <c r="H16" i="294"/>
  <c r="G16" i="294"/>
  <c r="L14" i="294"/>
  <c r="K14" i="294"/>
  <c r="F14" i="294"/>
  <c r="E14" i="294"/>
  <c r="D14" i="294"/>
  <c r="J13" i="294"/>
  <c r="I13" i="294"/>
  <c r="H13" i="294"/>
  <c r="G13" i="294"/>
  <c r="J12" i="294"/>
  <c r="I12" i="294"/>
  <c r="H12" i="294"/>
  <c r="G12" i="294"/>
  <c r="J11" i="294"/>
  <c r="I11" i="294"/>
  <c r="H11" i="294"/>
  <c r="G11" i="294"/>
  <c r="J10" i="294"/>
  <c r="I10" i="294"/>
  <c r="H10" i="294"/>
  <c r="G10" i="294"/>
  <c r="L48" i="295"/>
  <c r="K48" i="295"/>
  <c r="F48" i="295"/>
  <c r="E48" i="295"/>
  <c r="D48" i="295"/>
  <c r="J47" i="295"/>
  <c r="I47" i="295"/>
  <c r="H47" i="295"/>
  <c r="G47" i="295"/>
  <c r="J46" i="295"/>
  <c r="I46" i="295"/>
  <c r="H46" i="295"/>
  <c r="G46" i="295"/>
  <c r="J45" i="295"/>
  <c r="I45" i="295"/>
  <c r="H45" i="295"/>
  <c r="G45" i="295"/>
  <c r="J44" i="295"/>
  <c r="I44" i="295"/>
  <c r="H44" i="295"/>
  <c r="G44" i="295"/>
  <c r="L38" i="295"/>
  <c r="K38" i="295"/>
  <c r="F38" i="295"/>
  <c r="E38" i="295"/>
  <c r="D38" i="295"/>
  <c r="J37" i="295"/>
  <c r="I37" i="295"/>
  <c r="H37" i="295"/>
  <c r="G37" i="295"/>
  <c r="J36" i="295"/>
  <c r="I36" i="295"/>
  <c r="H36" i="295"/>
  <c r="G36" i="295"/>
  <c r="J35" i="295"/>
  <c r="I35" i="295"/>
  <c r="H35" i="295"/>
  <c r="G35" i="295"/>
  <c r="J34" i="295"/>
  <c r="I34" i="295"/>
  <c r="H34" i="295"/>
  <c r="G34" i="295"/>
  <c r="L32" i="295"/>
  <c r="K32" i="295"/>
  <c r="F32" i="295"/>
  <c r="E32" i="295"/>
  <c r="D32" i="295"/>
  <c r="J31" i="295"/>
  <c r="I31" i="295"/>
  <c r="H31" i="295"/>
  <c r="G31" i="295"/>
  <c r="J30" i="295"/>
  <c r="I30" i="295"/>
  <c r="H30" i="295"/>
  <c r="G30" i="295"/>
  <c r="J29" i="295"/>
  <c r="I29" i="295"/>
  <c r="H29" i="295"/>
  <c r="G29" i="295"/>
  <c r="J28" i="295"/>
  <c r="I28" i="295"/>
  <c r="H28" i="295"/>
  <c r="G28" i="295"/>
  <c r="L26" i="295"/>
  <c r="K26" i="295"/>
  <c r="F26" i="295"/>
  <c r="E26" i="295"/>
  <c r="D26" i="295"/>
  <c r="J25" i="295"/>
  <c r="I25" i="295"/>
  <c r="H25" i="295"/>
  <c r="G25" i="295"/>
  <c r="J24" i="295"/>
  <c r="I24" i="295"/>
  <c r="H24" i="295"/>
  <c r="G24" i="295"/>
  <c r="J23" i="295"/>
  <c r="I23" i="295"/>
  <c r="H23" i="295"/>
  <c r="G23" i="295"/>
  <c r="J22" i="295"/>
  <c r="I22" i="295"/>
  <c r="H22" i="295"/>
  <c r="G22" i="295"/>
  <c r="L20" i="295"/>
  <c r="K20" i="295"/>
  <c r="F20" i="295"/>
  <c r="E20" i="295"/>
  <c r="D20" i="295"/>
  <c r="J19" i="295"/>
  <c r="I19" i="295"/>
  <c r="H19" i="295"/>
  <c r="G19" i="295"/>
  <c r="J18" i="295"/>
  <c r="I18" i="295"/>
  <c r="H18" i="295"/>
  <c r="G18" i="295"/>
  <c r="J17" i="295"/>
  <c r="I17" i="295"/>
  <c r="H17" i="295"/>
  <c r="G17" i="295"/>
  <c r="J16" i="295"/>
  <c r="I16" i="295"/>
  <c r="H16" i="295"/>
  <c r="G16" i="295"/>
  <c r="L14" i="295"/>
  <c r="K14" i="295"/>
  <c r="F14" i="295"/>
  <c r="E14" i="295"/>
  <c r="D14" i="295"/>
  <c r="J13" i="295"/>
  <c r="I13" i="295"/>
  <c r="H13" i="295"/>
  <c r="G13" i="295"/>
  <c r="J12" i="295"/>
  <c r="I12" i="295"/>
  <c r="H12" i="295"/>
  <c r="G12" i="295"/>
  <c r="J11" i="295"/>
  <c r="I11" i="295"/>
  <c r="H11" i="295"/>
  <c r="G11" i="295"/>
  <c r="J10" i="295"/>
  <c r="I10" i="295"/>
  <c r="H10" i="295"/>
  <c r="G10" i="295"/>
  <c r="L48" i="297"/>
  <c r="K48" i="297"/>
  <c r="F48" i="297"/>
  <c r="E48" i="297"/>
  <c r="D48" i="297"/>
  <c r="J47" i="297"/>
  <c r="I47" i="297"/>
  <c r="H47" i="297"/>
  <c r="G47" i="297"/>
  <c r="J46" i="297"/>
  <c r="I46" i="297"/>
  <c r="H46" i="297"/>
  <c r="G46" i="297"/>
  <c r="J45" i="297"/>
  <c r="I45" i="297"/>
  <c r="H45" i="297"/>
  <c r="G45" i="297"/>
  <c r="J44" i="297"/>
  <c r="I44" i="297"/>
  <c r="H44" i="297"/>
  <c r="G44" i="297"/>
  <c r="L38" i="297"/>
  <c r="K38" i="297"/>
  <c r="F38" i="297"/>
  <c r="E38" i="297"/>
  <c r="D38" i="297"/>
  <c r="J37" i="297"/>
  <c r="I37" i="297"/>
  <c r="H37" i="297"/>
  <c r="G37" i="297"/>
  <c r="J36" i="297"/>
  <c r="I36" i="297"/>
  <c r="H36" i="297"/>
  <c r="G36" i="297"/>
  <c r="J35" i="297"/>
  <c r="I35" i="297"/>
  <c r="H35" i="297"/>
  <c r="G35" i="297"/>
  <c r="J34" i="297"/>
  <c r="I34" i="297"/>
  <c r="H34" i="297"/>
  <c r="G34" i="297"/>
  <c r="L32" i="297"/>
  <c r="K32" i="297"/>
  <c r="F32" i="297"/>
  <c r="E32" i="297"/>
  <c r="D32" i="297"/>
  <c r="J31" i="297"/>
  <c r="I31" i="297"/>
  <c r="H31" i="297"/>
  <c r="G31" i="297"/>
  <c r="J30" i="297"/>
  <c r="I30" i="297"/>
  <c r="H30" i="297"/>
  <c r="G30" i="297"/>
  <c r="J29" i="297"/>
  <c r="I29" i="297"/>
  <c r="H29" i="297"/>
  <c r="G29" i="297"/>
  <c r="J28" i="297"/>
  <c r="I28" i="297"/>
  <c r="H28" i="297"/>
  <c r="G28" i="297"/>
  <c r="L26" i="297"/>
  <c r="K26" i="297"/>
  <c r="F26" i="297"/>
  <c r="E26" i="297"/>
  <c r="D26" i="297"/>
  <c r="J25" i="297"/>
  <c r="I25" i="297"/>
  <c r="H25" i="297"/>
  <c r="G25" i="297"/>
  <c r="J24" i="297"/>
  <c r="I24" i="297"/>
  <c r="H24" i="297"/>
  <c r="G24" i="297"/>
  <c r="J23" i="297"/>
  <c r="I23" i="297"/>
  <c r="H23" i="297"/>
  <c r="G23" i="297"/>
  <c r="J22" i="297"/>
  <c r="I22" i="297"/>
  <c r="H22" i="297"/>
  <c r="G22" i="297"/>
  <c r="L20" i="297"/>
  <c r="K20" i="297"/>
  <c r="F20" i="297"/>
  <c r="E20" i="297"/>
  <c r="D20" i="297"/>
  <c r="J19" i="297"/>
  <c r="I19" i="297"/>
  <c r="H19" i="297"/>
  <c r="G19" i="297"/>
  <c r="J18" i="297"/>
  <c r="I18" i="297"/>
  <c r="H18" i="297"/>
  <c r="G18" i="297"/>
  <c r="J17" i="297"/>
  <c r="I17" i="297"/>
  <c r="H17" i="297"/>
  <c r="G17" i="297"/>
  <c r="J16" i="297"/>
  <c r="I16" i="297"/>
  <c r="H16" i="297"/>
  <c r="G16" i="297"/>
  <c r="L14" i="297"/>
  <c r="K14" i="297"/>
  <c r="F14" i="297"/>
  <c r="E14" i="297"/>
  <c r="D14" i="297"/>
  <c r="J13" i="297"/>
  <c r="I13" i="297"/>
  <c r="H13" i="297"/>
  <c r="G13" i="297"/>
  <c r="J12" i="297"/>
  <c r="I12" i="297"/>
  <c r="H12" i="297"/>
  <c r="G12" i="297"/>
  <c r="J11" i="297"/>
  <c r="I11" i="297"/>
  <c r="H11" i="297"/>
  <c r="G11" i="297"/>
  <c r="J10" i="297"/>
  <c r="I10" i="297"/>
  <c r="H10" i="297"/>
  <c r="G10" i="297"/>
  <c r="L48" i="298"/>
  <c r="K48" i="298"/>
  <c r="F48" i="298"/>
  <c r="E48" i="298"/>
  <c r="D48" i="298"/>
  <c r="J47" i="298"/>
  <c r="I47" i="298"/>
  <c r="H47" i="298"/>
  <c r="G47" i="298"/>
  <c r="J46" i="298"/>
  <c r="I46" i="298"/>
  <c r="H46" i="298"/>
  <c r="G46" i="298"/>
  <c r="J45" i="298"/>
  <c r="I45" i="298"/>
  <c r="H45" i="298"/>
  <c r="G45" i="298"/>
  <c r="J44" i="298"/>
  <c r="I44" i="298"/>
  <c r="H44" i="298"/>
  <c r="G44" i="298"/>
  <c r="L38" i="298"/>
  <c r="K38" i="298"/>
  <c r="F38" i="298"/>
  <c r="E38" i="298"/>
  <c r="D38" i="298"/>
  <c r="J37" i="298"/>
  <c r="I37" i="298"/>
  <c r="H37" i="298"/>
  <c r="G37" i="298"/>
  <c r="J36" i="298"/>
  <c r="I36" i="298"/>
  <c r="H36" i="298"/>
  <c r="G36" i="298"/>
  <c r="J35" i="298"/>
  <c r="I35" i="298"/>
  <c r="H35" i="298"/>
  <c r="G35" i="298"/>
  <c r="J34" i="298"/>
  <c r="I34" i="298"/>
  <c r="H34" i="298"/>
  <c r="G34" i="298"/>
  <c r="L32" i="298"/>
  <c r="K32" i="298"/>
  <c r="F32" i="298"/>
  <c r="E32" i="298"/>
  <c r="D32" i="298"/>
  <c r="J31" i="298"/>
  <c r="I31" i="298"/>
  <c r="H31" i="298"/>
  <c r="G31" i="298"/>
  <c r="J30" i="298"/>
  <c r="I30" i="298"/>
  <c r="H30" i="298"/>
  <c r="G30" i="298"/>
  <c r="J29" i="298"/>
  <c r="I29" i="298"/>
  <c r="H29" i="298"/>
  <c r="G29" i="298"/>
  <c r="J28" i="298"/>
  <c r="I28" i="298"/>
  <c r="H28" i="298"/>
  <c r="G28" i="298"/>
  <c r="L26" i="298"/>
  <c r="K26" i="298"/>
  <c r="F26" i="298"/>
  <c r="E26" i="298"/>
  <c r="D26" i="298"/>
  <c r="J25" i="298"/>
  <c r="I25" i="298"/>
  <c r="H25" i="298"/>
  <c r="G25" i="298"/>
  <c r="J24" i="298"/>
  <c r="I24" i="298"/>
  <c r="H24" i="298"/>
  <c r="G24" i="298"/>
  <c r="J23" i="298"/>
  <c r="I23" i="298"/>
  <c r="H23" i="298"/>
  <c r="G23" i="298"/>
  <c r="J22" i="298"/>
  <c r="I22" i="298"/>
  <c r="H22" i="298"/>
  <c r="G22" i="298"/>
  <c r="L20" i="298"/>
  <c r="K20" i="298"/>
  <c r="F20" i="298"/>
  <c r="E20" i="298"/>
  <c r="D20" i="298"/>
  <c r="J19" i="298"/>
  <c r="I19" i="298"/>
  <c r="H19" i="298"/>
  <c r="G19" i="298"/>
  <c r="J18" i="298"/>
  <c r="I18" i="298"/>
  <c r="H18" i="298"/>
  <c r="G18" i="298"/>
  <c r="J17" i="298"/>
  <c r="I17" i="298"/>
  <c r="H17" i="298"/>
  <c r="G17" i="298"/>
  <c r="J16" i="298"/>
  <c r="I16" i="298"/>
  <c r="H16" i="298"/>
  <c r="G16" i="298"/>
  <c r="L14" i="298"/>
  <c r="K14" i="298"/>
  <c r="F14" i="298"/>
  <c r="E14" i="298"/>
  <c r="D14" i="298"/>
  <c r="J13" i="298"/>
  <c r="I13" i="298"/>
  <c r="H13" i="298"/>
  <c r="G13" i="298"/>
  <c r="J12" i="298"/>
  <c r="I12" i="298"/>
  <c r="H12" i="298"/>
  <c r="G12" i="298"/>
  <c r="J11" i="298"/>
  <c r="I11" i="298"/>
  <c r="H11" i="298"/>
  <c r="G11" i="298"/>
  <c r="J10" i="298"/>
  <c r="I10" i="298"/>
  <c r="H10" i="298"/>
  <c r="G10" i="298"/>
  <c r="L48" i="299"/>
  <c r="K48" i="299"/>
  <c r="F48" i="299"/>
  <c r="E48" i="299"/>
  <c r="D48" i="299"/>
  <c r="J47" i="299"/>
  <c r="I47" i="299"/>
  <c r="H47" i="299"/>
  <c r="G47" i="299"/>
  <c r="J46" i="299"/>
  <c r="I46" i="299"/>
  <c r="H46" i="299"/>
  <c r="G46" i="299"/>
  <c r="J45" i="299"/>
  <c r="I45" i="299"/>
  <c r="H45" i="299"/>
  <c r="G45" i="299"/>
  <c r="J44" i="299"/>
  <c r="I44" i="299"/>
  <c r="H44" i="299"/>
  <c r="G44" i="299"/>
  <c r="L38" i="299"/>
  <c r="K38" i="299"/>
  <c r="F38" i="299"/>
  <c r="E38" i="299"/>
  <c r="D38" i="299"/>
  <c r="J37" i="299"/>
  <c r="I37" i="299"/>
  <c r="H37" i="299"/>
  <c r="G37" i="299"/>
  <c r="J36" i="299"/>
  <c r="I36" i="299"/>
  <c r="H36" i="299"/>
  <c r="G36" i="299"/>
  <c r="J35" i="299"/>
  <c r="I35" i="299"/>
  <c r="H35" i="299"/>
  <c r="G35" i="299"/>
  <c r="J34" i="299"/>
  <c r="I34" i="299"/>
  <c r="H34" i="299"/>
  <c r="G34" i="299"/>
  <c r="L32" i="299"/>
  <c r="K32" i="299"/>
  <c r="F32" i="299"/>
  <c r="E32" i="299"/>
  <c r="D32" i="299"/>
  <c r="J31" i="299"/>
  <c r="I31" i="299"/>
  <c r="H31" i="299"/>
  <c r="G31" i="299"/>
  <c r="J30" i="299"/>
  <c r="I30" i="299"/>
  <c r="H30" i="299"/>
  <c r="G30" i="299"/>
  <c r="J29" i="299"/>
  <c r="I29" i="299"/>
  <c r="H29" i="299"/>
  <c r="G29" i="299"/>
  <c r="J28" i="299"/>
  <c r="I28" i="299"/>
  <c r="H28" i="299"/>
  <c r="G28" i="299"/>
  <c r="L26" i="299"/>
  <c r="K26" i="299"/>
  <c r="F26" i="299"/>
  <c r="E26" i="299"/>
  <c r="D26" i="299"/>
  <c r="J25" i="299"/>
  <c r="I25" i="299"/>
  <c r="H25" i="299"/>
  <c r="G25" i="299"/>
  <c r="J24" i="299"/>
  <c r="I24" i="299"/>
  <c r="H24" i="299"/>
  <c r="G24" i="299"/>
  <c r="J23" i="299"/>
  <c r="I23" i="299"/>
  <c r="H23" i="299"/>
  <c r="G23" i="299"/>
  <c r="J22" i="299"/>
  <c r="I22" i="299"/>
  <c r="H22" i="299"/>
  <c r="G22" i="299"/>
  <c r="L20" i="299"/>
  <c r="K20" i="299"/>
  <c r="F20" i="299"/>
  <c r="E20" i="299"/>
  <c r="D20" i="299"/>
  <c r="J19" i="299"/>
  <c r="I19" i="299"/>
  <c r="H19" i="299"/>
  <c r="G19" i="299"/>
  <c r="J18" i="299"/>
  <c r="I18" i="299"/>
  <c r="H18" i="299"/>
  <c r="G18" i="299"/>
  <c r="J17" i="299"/>
  <c r="I17" i="299"/>
  <c r="H17" i="299"/>
  <c r="G17" i="299"/>
  <c r="J16" i="299"/>
  <c r="I16" i="299"/>
  <c r="H16" i="299"/>
  <c r="G16" i="299"/>
  <c r="L14" i="299"/>
  <c r="K14" i="299"/>
  <c r="F14" i="299"/>
  <c r="E14" i="299"/>
  <c r="D14" i="299"/>
  <c r="J13" i="299"/>
  <c r="I13" i="299"/>
  <c r="H13" i="299"/>
  <c r="G13" i="299"/>
  <c r="J12" i="299"/>
  <c r="I12" i="299"/>
  <c r="H12" i="299"/>
  <c r="G12" i="299"/>
  <c r="J11" i="299"/>
  <c r="I11" i="299"/>
  <c r="H11" i="299"/>
  <c r="G11" i="299"/>
  <c r="J10" i="299"/>
  <c r="I10" i="299"/>
  <c r="H10" i="299"/>
  <c r="G10" i="299"/>
  <c r="L48" i="300"/>
  <c r="K48" i="300"/>
  <c r="F48" i="300"/>
  <c r="E48" i="300"/>
  <c r="D48" i="300"/>
  <c r="J47" i="300"/>
  <c r="I47" i="300"/>
  <c r="H47" i="300"/>
  <c r="G47" i="300"/>
  <c r="J46" i="300"/>
  <c r="I46" i="300"/>
  <c r="H46" i="300"/>
  <c r="G46" i="300"/>
  <c r="J45" i="300"/>
  <c r="I45" i="300"/>
  <c r="H45" i="300"/>
  <c r="G45" i="300"/>
  <c r="J44" i="300"/>
  <c r="I44" i="300"/>
  <c r="H44" i="300"/>
  <c r="G44" i="300"/>
  <c r="L38" i="300"/>
  <c r="K38" i="300"/>
  <c r="F38" i="300"/>
  <c r="E38" i="300"/>
  <c r="D38" i="300"/>
  <c r="J37" i="300"/>
  <c r="I37" i="300"/>
  <c r="H37" i="300"/>
  <c r="G37" i="300"/>
  <c r="J36" i="300"/>
  <c r="I36" i="300"/>
  <c r="H36" i="300"/>
  <c r="G36" i="300"/>
  <c r="J35" i="300"/>
  <c r="I35" i="300"/>
  <c r="H35" i="300"/>
  <c r="G35" i="300"/>
  <c r="J34" i="300"/>
  <c r="I34" i="300"/>
  <c r="H34" i="300"/>
  <c r="G34" i="300"/>
  <c r="L32" i="300"/>
  <c r="K32" i="300"/>
  <c r="F32" i="300"/>
  <c r="E32" i="300"/>
  <c r="D32" i="300"/>
  <c r="J31" i="300"/>
  <c r="I31" i="300"/>
  <c r="H31" i="300"/>
  <c r="G31" i="300"/>
  <c r="J30" i="300"/>
  <c r="I30" i="300"/>
  <c r="H30" i="300"/>
  <c r="G30" i="300"/>
  <c r="J29" i="300"/>
  <c r="I29" i="300"/>
  <c r="H29" i="300"/>
  <c r="G29" i="300"/>
  <c r="J28" i="300"/>
  <c r="I28" i="300"/>
  <c r="H28" i="300"/>
  <c r="G28" i="300"/>
  <c r="L26" i="300"/>
  <c r="K26" i="300"/>
  <c r="F26" i="300"/>
  <c r="E26" i="300"/>
  <c r="D26" i="300"/>
  <c r="J25" i="300"/>
  <c r="I25" i="300"/>
  <c r="H25" i="300"/>
  <c r="G25" i="300"/>
  <c r="J24" i="300"/>
  <c r="I24" i="300"/>
  <c r="H24" i="300"/>
  <c r="G24" i="300"/>
  <c r="J23" i="300"/>
  <c r="I23" i="300"/>
  <c r="H23" i="300"/>
  <c r="G23" i="300"/>
  <c r="J22" i="300"/>
  <c r="I22" i="300"/>
  <c r="H22" i="300"/>
  <c r="G22" i="300"/>
  <c r="L20" i="300"/>
  <c r="K20" i="300"/>
  <c r="F20" i="300"/>
  <c r="E20" i="300"/>
  <c r="D20" i="300"/>
  <c r="J19" i="300"/>
  <c r="I19" i="300"/>
  <c r="H19" i="300"/>
  <c r="G19" i="300"/>
  <c r="J18" i="300"/>
  <c r="I18" i="300"/>
  <c r="H18" i="300"/>
  <c r="G18" i="300"/>
  <c r="J17" i="300"/>
  <c r="I17" i="300"/>
  <c r="H17" i="300"/>
  <c r="G17" i="300"/>
  <c r="J16" i="300"/>
  <c r="I16" i="300"/>
  <c r="H16" i="300"/>
  <c r="G16" i="300"/>
  <c r="L14" i="300"/>
  <c r="K14" i="300"/>
  <c r="F14" i="300"/>
  <c r="E14" i="300"/>
  <c r="D14" i="300"/>
  <c r="J13" i="300"/>
  <c r="I13" i="300"/>
  <c r="H13" i="300"/>
  <c r="G13" i="300"/>
  <c r="J12" i="300"/>
  <c r="I12" i="300"/>
  <c r="H12" i="300"/>
  <c r="G12" i="300"/>
  <c r="J11" i="300"/>
  <c r="I11" i="300"/>
  <c r="H11" i="300"/>
  <c r="G11" i="300"/>
  <c r="J10" i="300"/>
  <c r="I10" i="300"/>
  <c r="H10" i="300"/>
  <c r="G10" i="300"/>
  <c r="L48" i="301"/>
  <c r="K48" i="301"/>
  <c r="F48" i="301"/>
  <c r="E48" i="301"/>
  <c r="D48" i="301"/>
  <c r="J47" i="301"/>
  <c r="I47" i="301"/>
  <c r="H47" i="301"/>
  <c r="G47" i="301"/>
  <c r="J46" i="301"/>
  <c r="I46" i="301"/>
  <c r="H46" i="301"/>
  <c r="G46" i="301"/>
  <c r="J45" i="301"/>
  <c r="I45" i="301"/>
  <c r="H45" i="301"/>
  <c r="G45" i="301"/>
  <c r="J44" i="301"/>
  <c r="I44" i="301"/>
  <c r="H44" i="301"/>
  <c r="G44" i="301"/>
  <c r="L38" i="301"/>
  <c r="K38" i="301"/>
  <c r="F38" i="301"/>
  <c r="E38" i="301"/>
  <c r="D38" i="301"/>
  <c r="J37" i="301"/>
  <c r="I37" i="301"/>
  <c r="H37" i="301"/>
  <c r="G37" i="301"/>
  <c r="J36" i="301"/>
  <c r="I36" i="301"/>
  <c r="H36" i="301"/>
  <c r="G36" i="301"/>
  <c r="J35" i="301"/>
  <c r="I35" i="301"/>
  <c r="H35" i="301"/>
  <c r="G35" i="301"/>
  <c r="J34" i="301"/>
  <c r="I34" i="301"/>
  <c r="H34" i="301"/>
  <c r="G34" i="301"/>
  <c r="L32" i="301"/>
  <c r="K32" i="301"/>
  <c r="F32" i="301"/>
  <c r="E32" i="301"/>
  <c r="D32" i="301"/>
  <c r="J31" i="301"/>
  <c r="I31" i="301"/>
  <c r="H31" i="301"/>
  <c r="G31" i="301"/>
  <c r="J30" i="301"/>
  <c r="I30" i="301"/>
  <c r="H30" i="301"/>
  <c r="G30" i="301"/>
  <c r="J29" i="301"/>
  <c r="I29" i="301"/>
  <c r="H29" i="301"/>
  <c r="G29" i="301"/>
  <c r="J28" i="301"/>
  <c r="I28" i="301"/>
  <c r="H28" i="301"/>
  <c r="G28" i="301"/>
  <c r="L26" i="301"/>
  <c r="K26" i="301"/>
  <c r="F26" i="301"/>
  <c r="E26" i="301"/>
  <c r="D26" i="301"/>
  <c r="J25" i="301"/>
  <c r="I25" i="301"/>
  <c r="H25" i="301"/>
  <c r="G25" i="301"/>
  <c r="J24" i="301"/>
  <c r="I24" i="301"/>
  <c r="H24" i="301"/>
  <c r="G24" i="301"/>
  <c r="J23" i="301"/>
  <c r="I23" i="301"/>
  <c r="H23" i="301"/>
  <c r="G23" i="301"/>
  <c r="J22" i="301"/>
  <c r="I22" i="301"/>
  <c r="H22" i="301"/>
  <c r="G22" i="301"/>
  <c r="L20" i="301"/>
  <c r="K20" i="301"/>
  <c r="F20" i="301"/>
  <c r="E20" i="301"/>
  <c r="D20" i="301"/>
  <c r="J19" i="301"/>
  <c r="I19" i="301"/>
  <c r="H19" i="301"/>
  <c r="G19" i="301"/>
  <c r="J18" i="301"/>
  <c r="I18" i="301"/>
  <c r="H18" i="301"/>
  <c r="G18" i="301"/>
  <c r="J17" i="301"/>
  <c r="I17" i="301"/>
  <c r="H17" i="301"/>
  <c r="G17" i="301"/>
  <c r="J16" i="301"/>
  <c r="I16" i="301"/>
  <c r="H16" i="301"/>
  <c r="G16" i="301"/>
  <c r="L14" i="301"/>
  <c r="K14" i="301"/>
  <c r="F14" i="301"/>
  <c r="E14" i="301"/>
  <c r="D14" i="301"/>
  <c r="J13" i="301"/>
  <c r="I13" i="301"/>
  <c r="H13" i="301"/>
  <c r="G13" i="301"/>
  <c r="J12" i="301"/>
  <c r="I12" i="301"/>
  <c r="H12" i="301"/>
  <c r="G12" i="301"/>
  <c r="J11" i="301"/>
  <c r="I11" i="301"/>
  <c r="H11" i="301"/>
  <c r="G11" i="301"/>
  <c r="J10" i="301"/>
  <c r="I10" i="301"/>
  <c r="H10" i="301"/>
  <c r="G10" i="301"/>
  <c r="L48" i="302"/>
  <c r="K48" i="302"/>
  <c r="F48" i="302"/>
  <c r="E48" i="302"/>
  <c r="D48" i="302"/>
  <c r="J47" i="302"/>
  <c r="I47" i="302"/>
  <c r="H47" i="302"/>
  <c r="G47" i="302"/>
  <c r="J46" i="302"/>
  <c r="I46" i="302"/>
  <c r="H46" i="302"/>
  <c r="G46" i="302"/>
  <c r="J45" i="302"/>
  <c r="I45" i="302"/>
  <c r="H45" i="302"/>
  <c r="G45" i="302"/>
  <c r="J44" i="302"/>
  <c r="I44" i="302"/>
  <c r="H44" i="302"/>
  <c r="G44" i="302"/>
  <c r="L38" i="302"/>
  <c r="K38" i="302"/>
  <c r="F38" i="302"/>
  <c r="E38" i="302"/>
  <c r="D38" i="302"/>
  <c r="J37" i="302"/>
  <c r="I37" i="302"/>
  <c r="H37" i="302"/>
  <c r="G37" i="302"/>
  <c r="J36" i="302"/>
  <c r="I36" i="302"/>
  <c r="H36" i="302"/>
  <c r="G36" i="302"/>
  <c r="J35" i="302"/>
  <c r="I35" i="302"/>
  <c r="H35" i="302"/>
  <c r="G35" i="302"/>
  <c r="J34" i="302"/>
  <c r="I34" i="302"/>
  <c r="H34" i="302"/>
  <c r="G34" i="302"/>
  <c r="L32" i="302"/>
  <c r="K32" i="302"/>
  <c r="F32" i="302"/>
  <c r="E32" i="302"/>
  <c r="D32" i="302"/>
  <c r="J31" i="302"/>
  <c r="I31" i="302"/>
  <c r="H31" i="302"/>
  <c r="G31" i="302"/>
  <c r="J30" i="302"/>
  <c r="I30" i="302"/>
  <c r="H30" i="302"/>
  <c r="G30" i="302"/>
  <c r="J29" i="302"/>
  <c r="I29" i="302"/>
  <c r="H29" i="302"/>
  <c r="G29" i="302"/>
  <c r="J28" i="302"/>
  <c r="I28" i="302"/>
  <c r="H28" i="302"/>
  <c r="G28" i="302"/>
  <c r="L26" i="302"/>
  <c r="K26" i="302"/>
  <c r="F26" i="302"/>
  <c r="E26" i="302"/>
  <c r="D26" i="302"/>
  <c r="J25" i="302"/>
  <c r="I25" i="302"/>
  <c r="H25" i="302"/>
  <c r="G25" i="302"/>
  <c r="J24" i="302"/>
  <c r="I24" i="302"/>
  <c r="H24" i="302"/>
  <c r="G24" i="302"/>
  <c r="J23" i="302"/>
  <c r="I23" i="302"/>
  <c r="H23" i="302"/>
  <c r="G23" i="302"/>
  <c r="J22" i="302"/>
  <c r="I22" i="302"/>
  <c r="H22" i="302"/>
  <c r="G22" i="302"/>
  <c r="L20" i="302"/>
  <c r="K20" i="302"/>
  <c r="F20" i="302"/>
  <c r="E20" i="302"/>
  <c r="D20" i="302"/>
  <c r="J19" i="302"/>
  <c r="I19" i="302"/>
  <c r="H19" i="302"/>
  <c r="G19" i="302"/>
  <c r="J18" i="302"/>
  <c r="I18" i="302"/>
  <c r="H18" i="302"/>
  <c r="G18" i="302"/>
  <c r="J17" i="302"/>
  <c r="I17" i="302"/>
  <c r="H17" i="302"/>
  <c r="G17" i="302"/>
  <c r="J16" i="302"/>
  <c r="I16" i="302"/>
  <c r="H16" i="302"/>
  <c r="G16" i="302"/>
  <c r="L14" i="302"/>
  <c r="K14" i="302"/>
  <c r="F14" i="302"/>
  <c r="E14" i="302"/>
  <c r="D14" i="302"/>
  <c r="J13" i="302"/>
  <c r="I13" i="302"/>
  <c r="H13" i="302"/>
  <c r="G13" i="302"/>
  <c r="J12" i="302"/>
  <c r="I12" i="302"/>
  <c r="H12" i="302"/>
  <c r="G12" i="302"/>
  <c r="J11" i="302"/>
  <c r="I11" i="302"/>
  <c r="H11" i="302"/>
  <c r="G11" i="302"/>
  <c r="J10" i="302"/>
  <c r="I10" i="302"/>
  <c r="H10" i="302"/>
  <c r="G10" i="302"/>
  <c r="L48" i="303"/>
  <c r="K48" i="303"/>
  <c r="F48" i="303"/>
  <c r="E48" i="303"/>
  <c r="D48" i="303"/>
  <c r="J47" i="303"/>
  <c r="I47" i="303"/>
  <c r="H47" i="303"/>
  <c r="G47" i="303"/>
  <c r="J46" i="303"/>
  <c r="I46" i="303"/>
  <c r="H46" i="303"/>
  <c r="G46" i="303"/>
  <c r="J45" i="303"/>
  <c r="I45" i="303"/>
  <c r="H45" i="303"/>
  <c r="G45" i="303"/>
  <c r="J44" i="303"/>
  <c r="I44" i="303"/>
  <c r="H44" i="303"/>
  <c r="G44" i="303"/>
  <c r="L38" i="303"/>
  <c r="K38" i="303"/>
  <c r="F38" i="303"/>
  <c r="E38" i="303"/>
  <c r="D38" i="303"/>
  <c r="J37" i="303"/>
  <c r="I37" i="303"/>
  <c r="H37" i="303"/>
  <c r="G37" i="303"/>
  <c r="J36" i="303"/>
  <c r="I36" i="303"/>
  <c r="H36" i="303"/>
  <c r="G36" i="303"/>
  <c r="J35" i="303"/>
  <c r="I35" i="303"/>
  <c r="H35" i="303"/>
  <c r="G35" i="303"/>
  <c r="J34" i="303"/>
  <c r="I34" i="303"/>
  <c r="H34" i="303"/>
  <c r="G34" i="303"/>
  <c r="L32" i="303"/>
  <c r="K32" i="303"/>
  <c r="F32" i="303"/>
  <c r="E32" i="303"/>
  <c r="D32" i="303"/>
  <c r="J31" i="303"/>
  <c r="I31" i="303"/>
  <c r="H31" i="303"/>
  <c r="G31" i="303"/>
  <c r="J30" i="303"/>
  <c r="I30" i="303"/>
  <c r="H30" i="303"/>
  <c r="G30" i="303"/>
  <c r="J29" i="303"/>
  <c r="I29" i="303"/>
  <c r="H29" i="303"/>
  <c r="G29" i="303"/>
  <c r="J28" i="303"/>
  <c r="I28" i="303"/>
  <c r="H28" i="303"/>
  <c r="G28" i="303"/>
  <c r="L26" i="303"/>
  <c r="K26" i="303"/>
  <c r="F26" i="303"/>
  <c r="E26" i="303"/>
  <c r="D26" i="303"/>
  <c r="J25" i="303"/>
  <c r="I25" i="303"/>
  <c r="H25" i="303"/>
  <c r="G25" i="303"/>
  <c r="J24" i="303"/>
  <c r="I24" i="303"/>
  <c r="H24" i="303"/>
  <c r="G24" i="303"/>
  <c r="J23" i="303"/>
  <c r="I23" i="303"/>
  <c r="H23" i="303"/>
  <c r="G23" i="303"/>
  <c r="J22" i="303"/>
  <c r="I22" i="303"/>
  <c r="H22" i="303"/>
  <c r="G22" i="303"/>
  <c r="L20" i="303"/>
  <c r="K20" i="303"/>
  <c r="F20" i="303"/>
  <c r="E20" i="303"/>
  <c r="D20" i="303"/>
  <c r="J19" i="303"/>
  <c r="I19" i="303"/>
  <c r="H19" i="303"/>
  <c r="G19" i="303"/>
  <c r="J18" i="303"/>
  <c r="I18" i="303"/>
  <c r="H18" i="303"/>
  <c r="G18" i="303"/>
  <c r="J17" i="303"/>
  <c r="I17" i="303"/>
  <c r="H17" i="303"/>
  <c r="G17" i="303"/>
  <c r="J16" i="303"/>
  <c r="I16" i="303"/>
  <c r="H16" i="303"/>
  <c r="G16" i="303"/>
  <c r="L14" i="303"/>
  <c r="K14" i="303"/>
  <c r="F14" i="303"/>
  <c r="E14" i="303"/>
  <c r="D14" i="303"/>
  <c r="J13" i="303"/>
  <c r="I13" i="303"/>
  <c r="H13" i="303"/>
  <c r="G13" i="303"/>
  <c r="J12" i="303"/>
  <c r="I12" i="303"/>
  <c r="H12" i="303"/>
  <c r="G12" i="303"/>
  <c r="J11" i="303"/>
  <c r="I11" i="303"/>
  <c r="H11" i="303"/>
  <c r="G11" i="303"/>
  <c r="J10" i="303"/>
  <c r="I10" i="303"/>
  <c r="H10" i="303"/>
  <c r="G10" i="303"/>
  <c r="K48" i="304"/>
  <c r="F48" i="304"/>
  <c r="E48" i="304"/>
  <c r="D48" i="304"/>
  <c r="J47" i="304"/>
  <c r="I47" i="304"/>
  <c r="H47" i="304"/>
  <c r="G47" i="304"/>
  <c r="J46" i="304"/>
  <c r="I46" i="304"/>
  <c r="H46" i="304"/>
  <c r="G46" i="304"/>
  <c r="J45" i="304"/>
  <c r="I45" i="304"/>
  <c r="H45" i="304"/>
  <c r="G45" i="304"/>
  <c r="J44" i="304"/>
  <c r="I44" i="304"/>
  <c r="H44" i="304"/>
  <c r="G44" i="304"/>
  <c r="K38" i="304"/>
  <c r="F38" i="304"/>
  <c r="E38" i="304"/>
  <c r="D38" i="304"/>
  <c r="J37" i="304"/>
  <c r="I37" i="304"/>
  <c r="H37" i="304"/>
  <c r="G37" i="304"/>
  <c r="J36" i="304"/>
  <c r="I36" i="304"/>
  <c r="H36" i="304"/>
  <c r="G36" i="304"/>
  <c r="J35" i="304"/>
  <c r="I35" i="304"/>
  <c r="H35" i="304"/>
  <c r="G35" i="304"/>
  <c r="J34" i="304"/>
  <c r="I34" i="304"/>
  <c r="H34" i="304"/>
  <c r="G34" i="304"/>
  <c r="K32" i="304"/>
  <c r="F32" i="304"/>
  <c r="I32" i="304"/>
  <c r="E32" i="304"/>
  <c r="D32" i="304"/>
  <c r="J31" i="304"/>
  <c r="I31" i="304"/>
  <c r="H31" i="304"/>
  <c r="G31" i="304"/>
  <c r="J30" i="304"/>
  <c r="I30" i="304"/>
  <c r="H30" i="304"/>
  <c r="G30" i="304"/>
  <c r="J29" i="304"/>
  <c r="I29" i="304"/>
  <c r="H29" i="304"/>
  <c r="G29" i="304"/>
  <c r="J28" i="304"/>
  <c r="I28" i="304"/>
  <c r="H28" i="304"/>
  <c r="G28" i="304"/>
  <c r="K26" i="304"/>
  <c r="F26" i="304"/>
  <c r="E26" i="304"/>
  <c r="D26" i="304"/>
  <c r="J25" i="304"/>
  <c r="I25" i="304"/>
  <c r="H25" i="304"/>
  <c r="G25" i="304"/>
  <c r="J24" i="304"/>
  <c r="I24" i="304"/>
  <c r="H24" i="304"/>
  <c r="G24" i="304"/>
  <c r="J23" i="304"/>
  <c r="I23" i="304"/>
  <c r="H23" i="304"/>
  <c r="G23" i="304"/>
  <c r="J22" i="304"/>
  <c r="I22" i="304"/>
  <c r="H22" i="304"/>
  <c r="G22" i="304"/>
  <c r="K20" i="304"/>
  <c r="F20" i="304"/>
  <c r="I20" i="304"/>
  <c r="E20" i="304"/>
  <c r="D20" i="304"/>
  <c r="J19" i="304"/>
  <c r="I19" i="304"/>
  <c r="H19" i="304"/>
  <c r="G19" i="304"/>
  <c r="J18" i="304"/>
  <c r="I18" i="304"/>
  <c r="H18" i="304"/>
  <c r="G18" i="304"/>
  <c r="J17" i="304"/>
  <c r="I17" i="304"/>
  <c r="H17" i="304"/>
  <c r="G17" i="304"/>
  <c r="J16" i="304"/>
  <c r="I16" i="304"/>
  <c r="H16" i="304"/>
  <c r="G16" i="304"/>
  <c r="K14" i="304"/>
  <c r="F14" i="304"/>
  <c r="E14" i="304"/>
  <c r="D14" i="304"/>
  <c r="J13" i="304"/>
  <c r="I13" i="304"/>
  <c r="H13" i="304"/>
  <c r="G13" i="304"/>
  <c r="J12" i="304"/>
  <c r="I12" i="304"/>
  <c r="H12" i="304"/>
  <c r="G12" i="304"/>
  <c r="J11" i="304"/>
  <c r="I11" i="304"/>
  <c r="H11" i="304"/>
  <c r="G11" i="304"/>
  <c r="J10" i="304"/>
  <c r="I10" i="304"/>
  <c r="H10" i="304"/>
  <c r="G10" i="304"/>
  <c r="K48" i="305"/>
  <c r="F48" i="305"/>
  <c r="I48" i="305"/>
  <c r="E48" i="305"/>
  <c r="D48" i="305"/>
  <c r="I47" i="305"/>
  <c r="H47" i="305"/>
  <c r="G47" i="305"/>
  <c r="I46" i="305"/>
  <c r="H46" i="305"/>
  <c r="G46" i="305"/>
  <c r="I45" i="305"/>
  <c r="H45" i="305"/>
  <c r="G45" i="305"/>
  <c r="I44" i="305"/>
  <c r="H44" i="305"/>
  <c r="G44" i="305"/>
  <c r="K38" i="305"/>
  <c r="F38" i="305"/>
  <c r="E38" i="305"/>
  <c r="D38" i="305"/>
  <c r="I37" i="305"/>
  <c r="H37" i="305"/>
  <c r="G37" i="305"/>
  <c r="I36" i="305"/>
  <c r="H36" i="305"/>
  <c r="G36" i="305"/>
  <c r="I35" i="305"/>
  <c r="H35" i="305"/>
  <c r="G35" i="305"/>
  <c r="I34" i="305"/>
  <c r="H34" i="305"/>
  <c r="G34" i="305"/>
  <c r="K32" i="305"/>
  <c r="F32" i="305"/>
  <c r="E32" i="305"/>
  <c r="D32" i="305"/>
  <c r="I31" i="305"/>
  <c r="H31" i="305"/>
  <c r="G31" i="305"/>
  <c r="I30" i="305"/>
  <c r="H30" i="305"/>
  <c r="G30" i="305"/>
  <c r="I29" i="305"/>
  <c r="H29" i="305"/>
  <c r="G29" i="305"/>
  <c r="I28" i="305"/>
  <c r="H28" i="305"/>
  <c r="G28" i="305"/>
  <c r="K26" i="305"/>
  <c r="F26" i="305"/>
  <c r="E26" i="305"/>
  <c r="D26" i="305"/>
  <c r="I25" i="305"/>
  <c r="H25" i="305"/>
  <c r="G25" i="305"/>
  <c r="I24" i="305"/>
  <c r="H24" i="305"/>
  <c r="G24" i="305"/>
  <c r="I23" i="305"/>
  <c r="H23" i="305"/>
  <c r="G23" i="305"/>
  <c r="I22" i="305"/>
  <c r="H22" i="305"/>
  <c r="G22" i="305"/>
  <c r="K20" i="305"/>
  <c r="F20" i="305"/>
  <c r="E20" i="305"/>
  <c r="D20" i="305"/>
  <c r="I19" i="305"/>
  <c r="H19" i="305"/>
  <c r="G19" i="305"/>
  <c r="I18" i="305"/>
  <c r="H18" i="305"/>
  <c r="G18" i="305"/>
  <c r="I17" i="305"/>
  <c r="H17" i="305"/>
  <c r="G17" i="305"/>
  <c r="I16" i="305"/>
  <c r="H16" i="305"/>
  <c r="G16" i="305"/>
  <c r="K14" i="305"/>
  <c r="F14" i="305"/>
  <c r="E14" i="305"/>
  <c r="D14" i="305"/>
  <c r="I13" i="305"/>
  <c r="H13" i="305"/>
  <c r="G13" i="305"/>
  <c r="I12" i="305"/>
  <c r="H12" i="305"/>
  <c r="G12" i="305"/>
  <c r="I11" i="305"/>
  <c r="H11" i="305"/>
  <c r="G11" i="305"/>
  <c r="I10" i="305"/>
  <c r="H10" i="305"/>
  <c r="G10" i="305"/>
  <c r="L48" i="306"/>
  <c r="K48" i="306"/>
  <c r="F48" i="306"/>
  <c r="E48" i="306"/>
  <c r="D48" i="306"/>
  <c r="J47" i="306"/>
  <c r="I47" i="306"/>
  <c r="H47" i="306"/>
  <c r="G47" i="306"/>
  <c r="J46" i="306"/>
  <c r="I46" i="306"/>
  <c r="H46" i="306"/>
  <c r="G46" i="306"/>
  <c r="J45" i="306"/>
  <c r="I45" i="306"/>
  <c r="H45" i="306"/>
  <c r="G45" i="306"/>
  <c r="J44" i="306"/>
  <c r="I44" i="306"/>
  <c r="H44" i="306"/>
  <c r="G44" i="306"/>
  <c r="L38" i="306"/>
  <c r="K38" i="306"/>
  <c r="F38" i="306"/>
  <c r="E38" i="306"/>
  <c r="D38" i="306"/>
  <c r="J37" i="306"/>
  <c r="I37" i="306"/>
  <c r="H37" i="306"/>
  <c r="G37" i="306"/>
  <c r="J36" i="306"/>
  <c r="I36" i="306"/>
  <c r="H36" i="306"/>
  <c r="G36" i="306"/>
  <c r="J35" i="306"/>
  <c r="I35" i="306"/>
  <c r="H35" i="306"/>
  <c r="G35" i="306"/>
  <c r="J34" i="306"/>
  <c r="I34" i="306"/>
  <c r="H34" i="306"/>
  <c r="G34" i="306"/>
  <c r="L32" i="306"/>
  <c r="K32" i="306"/>
  <c r="F32" i="306"/>
  <c r="E32" i="306"/>
  <c r="D32" i="306"/>
  <c r="J31" i="306"/>
  <c r="I31" i="306"/>
  <c r="H31" i="306"/>
  <c r="G31" i="306"/>
  <c r="J30" i="306"/>
  <c r="I30" i="306"/>
  <c r="H30" i="306"/>
  <c r="G30" i="306"/>
  <c r="J29" i="306"/>
  <c r="I29" i="306"/>
  <c r="H29" i="306"/>
  <c r="G29" i="306"/>
  <c r="J28" i="306"/>
  <c r="I28" i="306"/>
  <c r="H28" i="306"/>
  <c r="G28" i="306"/>
  <c r="L26" i="306"/>
  <c r="K26" i="306"/>
  <c r="F26" i="306"/>
  <c r="E26" i="306"/>
  <c r="D26" i="306"/>
  <c r="J25" i="306"/>
  <c r="I25" i="306"/>
  <c r="H25" i="306"/>
  <c r="G25" i="306"/>
  <c r="J24" i="306"/>
  <c r="I24" i="306"/>
  <c r="H24" i="306"/>
  <c r="G24" i="306"/>
  <c r="J23" i="306"/>
  <c r="I23" i="306"/>
  <c r="H23" i="306"/>
  <c r="G23" i="306"/>
  <c r="J22" i="306"/>
  <c r="I22" i="306"/>
  <c r="H22" i="306"/>
  <c r="G22" i="306"/>
  <c r="L20" i="306"/>
  <c r="K20" i="306"/>
  <c r="F20" i="306"/>
  <c r="E20" i="306"/>
  <c r="D20" i="306"/>
  <c r="J19" i="306"/>
  <c r="I19" i="306"/>
  <c r="H19" i="306"/>
  <c r="G19" i="306"/>
  <c r="J18" i="306"/>
  <c r="I18" i="306"/>
  <c r="H18" i="306"/>
  <c r="G18" i="306"/>
  <c r="J17" i="306"/>
  <c r="I17" i="306"/>
  <c r="H17" i="306"/>
  <c r="G17" i="306"/>
  <c r="J16" i="306"/>
  <c r="I16" i="306"/>
  <c r="H16" i="306"/>
  <c r="G16" i="306"/>
  <c r="L14" i="306"/>
  <c r="K14" i="306"/>
  <c r="F14" i="306"/>
  <c r="E14" i="306"/>
  <c r="D14" i="306"/>
  <c r="J13" i="306"/>
  <c r="I13" i="306"/>
  <c r="H13" i="306"/>
  <c r="G13" i="306"/>
  <c r="J12" i="306"/>
  <c r="I12" i="306"/>
  <c r="H12" i="306"/>
  <c r="G12" i="306"/>
  <c r="J11" i="306"/>
  <c r="I11" i="306"/>
  <c r="H11" i="306"/>
  <c r="G11" i="306"/>
  <c r="J10" i="306"/>
  <c r="I10" i="306"/>
  <c r="H10" i="306"/>
  <c r="G10" i="306"/>
  <c r="L48" i="307"/>
  <c r="K48" i="307"/>
  <c r="F48" i="307"/>
  <c r="E48" i="307"/>
  <c r="D48" i="307"/>
  <c r="J47" i="307"/>
  <c r="I47" i="307"/>
  <c r="H47" i="307"/>
  <c r="G47" i="307"/>
  <c r="J46" i="307"/>
  <c r="I46" i="307"/>
  <c r="H46" i="307"/>
  <c r="G46" i="307"/>
  <c r="J45" i="307"/>
  <c r="I45" i="307"/>
  <c r="H45" i="307"/>
  <c r="G45" i="307"/>
  <c r="J44" i="307"/>
  <c r="I44" i="307"/>
  <c r="H44" i="307"/>
  <c r="G44" i="307"/>
  <c r="L38" i="307"/>
  <c r="K38" i="307"/>
  <c r="F38" i="307"/>
  <c r="E38" i="307"/>
  <c r="D38" i="307"/>
  <c r="J37" i="307"/>
  <c r="I37" i="307"/>
  <c r="H37" i="307"/>
  <c r="G37" i="307"/>
  <c r="J36" i="307"/>
  <c r="I36" i="307"/>
  <c r="H36" i="307"/>
  <c r="G36" i="307"/>
  <c r="J35" i="307"/>
  <c r="I35" i="307"/>
  <c r="H35" i="307"/>
  <c r="G35" i="307"/>
  <c r="J34" i="307"/>
  <c r="I34" i="307"/>
  <c r="H34" i="307"/>
  <c r="G34" i="307"/>
  <c r="L32" i="307"/>
  <c r="K32" i="307"/>
  <c r="F32" i="307"/>
  <c r="E32" i="307"/>
  <c r="D32" i="307"/>
  <c r="J31" i="307"/>
  <c r="I31" i="307"/>
  <c r="H31" i="307"/>
  <c r="G31" i="307"/>
  <c r="J30" i="307"/>
  <c r="I30" i="307"/>
  <c r="H30" i="307"/>
  <c r="G30" i="307"/>
  <c r="J29" i="307"/>
  <c r="I29" i="307"/>
  <c r="H29" i="307"/>
  <c r="G29" i="307"/>
  <c r="J28" i="307"/>
  <c r="I28" i="307"/>
  <c r="H28" i="307"/>
  <c r="G28" i="307"/>
  <c r="L26" i="307"/>
  <c r="K26" i="307"/>
  <c r="F26" i="307"/>
  <c r="E26" i="307"/>
  <c r="D26" i="307"/>
  <c r="J25" i="307"/>
  <c r="I25" i="307"/>
  <c r="H25" i="307"/>
  <c r="G25" i="307"/>
  <c r="J24" i="307"/>
  <c r="I24" i="307"/>
  <c r="H24" i="307"/>
  <c r="G24" i="307"/>
  <c r="J23" i="307"/>
  <c r="I23" i="307"/>
  <c r="H23" i="307"/>
  <c r="G23" i="307"/>
  <c r="J22" i="307"/>
  <c r="I22" i="307"/>
  <c r="H22" i="307"/>
  <c r="G22" i="307"/>
  <c r="L20" i="307"/>
  <c r="K20" i="307"/>
  <c r="F20" i="307"/>
  <c r="E20" i="307"/>
  <c r="D20" i="307"/>
  <c r="J19" i="307"/>
  <c r="I19" i="307"/>
  <c r="H19" i="307"/>
  <c r="G19" i="307"/>
  <c r="J18" i="307"/>
  <c r="I18" i="307"/>
  <c r="H18" i="307"/>
  <c r="G18" i="307"/>
  <c r="J17" i="307"/>
  <c r="I17" i="307"/>
  <c r="H17" i="307"/>
  <c r="G17" i="307"/>
  <c r="J16" i="307"/>
  <c r="I16" i="307"/>
  <c r="H16" i="307"/>
  <c r="G16" i="307"/>
  <c r="L14" i="307"/>
  <c r="K14" i="307"/>
  <c r="F14" i="307"/>
  <c r="E14" i="307"/>
  <c r="D14" i="307"/>
  <c r="J13" i="307"/>
  <c r="I13" i="307"/>
  <c r="H13" i="307"/>
  <c r="G13" i="307"/>
  <c r="J12" i="307"/>
  <c r="I12" i="307"/>
  <c r="H12" i="307"/>
  <c r="G12" i="307"/>
  <c r="J11" i="307"/>
  <c r="I11" i="307"/>
  <c r="H11" i="307"/>
  <c r="G11" i="307"/>
  <c r="J10" i="307"/>
  <c r="I10" i="307"/>
  <c r="H10" i="307"/>
  <c r="G10" i="307"/>
  <c r="L48" i="308"/>
  <c r="K48" i="308"/>
  <c r="F48" i="308"/>
  <c r="E48" i="308"/>
  <c r="D48" i="308"/>
  <c r="J47" i="308"/>
  <c r="I47" i="308"/>
  <c r="H47" i="308"/>
  <c r="G47" i="308"/>
  <c r="J46" i="308"/>
  <c r="I46" i="308"/>
  <c r="H46" i="308"/>
  <c r="G46" i="308"/>
  <c r="J45" i="308"/>
  <c r="I45" i="308"/>
  <c r="H45" i="308"/>
  <c r="G45" i="308"/>
  <c r="J44" i="308"/>
  <c r="I44" i="308"/>
  <c r="H44" i="308"/>
  <c r="G44" i="308"/>
  <c r="L38" i="308"/>
  <c r="K38" i="308"/>
  <c r="F38" i="308"/>
  <c r="E38" i="308"/>
  <c r="D38" i="308"/>
  <c r="J37" i="308"/>
  <c r="I37" i="308"/>
  <c r="H37" i="308"/>
  <c r="G37" i="308"/>
  <c r="J36" i="308"/>
  <c r="I36" i="308"/>
  <c r="H36" i="308"/>
  <c r="G36" i="308"/>
  <c r="J35" i="308"/>
  <c r="I35" i="308"/>
  <c r="H35" i="308"/>
  <c r="G35" i="308"/>
  <c r="J34" i="308"/>
  <c r="I34" i="308"/>
  <c r="H34" i="308"/>
  <c r="G34" i="308"/>
  <c r="L32" i="308"/>
  <c r="K32" i="308"/>
  <c r="F32" i="308"/>
  <c r="E32" i="308"/>
  <c r="D32" i="308"/>
  <c r="J31" i="308"/>
  <c r="I31" i="308"/>
  <c r="H31" i="308"/>
  <c r="G31" i="308"/>
  <c r="J30" i="308"/>
  <c r="I30" i="308"/>
  <c r="H30" i="308"/>
  <c r="G30" i="308"/>
  <c r="J29" i="308"/>
  <c r="I29" i="308"/>
  <c r="H29" i="308"/>
  <c r="G29" i="308"/>
  <c r="J28" i="308"/>
  <c r="I28" i="308"/>
  <c r="H28" i="308"/>
  <c r="G28" i="308"/>
  <c r="L26" i="308"/>
  <c r="K26" i="308"/>
  <c r="F26" i="308"/>
  <c r="E26" i="308"/>
  <c r="D26" i="308"/>
  <c r="J25" i="308"/>
  <c r="I25" i="308"/>
  <c r="H25" i="308"/>
  <c r="G25" i="308"/>
  <c r="J24" i="308"/>
  <c r="I24" i="308"/>
  <c r="H24" i="308"/>
  <c r="G24" i="308"/>
  <c r="J23" i="308"/>
  <c r="I23" i="308"/>
  <c r="H23" i="308"/>
  <c r="G23" i="308"/>
  <c r="J22" i="308"/>
  <c r="I22" i="308"/>
  <c r="H22" i="308"/>
  <c r="G22" i="308"/>
  <c r="L20" i="308"/>
  <c r="K20" i="308"/>
  <c r="F20" i="308"/>
  <c r="E20" i="308"/>
  <c r="D20" i="308"/>
  <c r="J19" i="308"/>
  <c r="I19" i="308"/>
  <c r="H19" i="308"/>
  <c r="G19" i="308"/>
  <c r="J18" i="308"/>
  <c r="I18" i="308"/>
  <c r="H18" i="308"/>
  <c r="G18" i="308"/>
  <c r="J17" i="308"/>
  <c r="I17" i="308"/>
  <c r="H17" i="308"/>
  <c r="G17" i="308"/>
  <c r="J16" i="308"/>
  <c r="I16" i="308"/>
  <c r="H16" i="308"/>
  <c r="G16" i="308"/>
  <c r="L14" i="308"/>
  <c r="K14" i="308"/>
  <c r="F14" i="308"/>
  <c r="E14" i="308"/>
  <c r="D14" i="308"/>
  <c r="J13" i="308"/>
  <c r="I13" i="308"/>
  <c r="H13" i="308"/>
  <c r="G13" i="308"/>
  <c r="J12" i="308"/>
  <c r="I12" i="308"/>
  <c r="H12" i="308"/>
  <c r="G12" i="308"/>
  <c r="J11" i="308"/>
  <c r="I11" i="308"/>
  <c r="H11" i="308"/>
  <c r="G11" i="308"/>
  <c r="J10" i="308"/>
  <c r="I10" i="308"/>
  <c r="H10" i="308"/>
  <c r="G10" i="308"/>
  <c r="L48" i="309"/>
  <c r="K48" i="309"/>
  <c r="F48" i="309"/>
  <c r="E48" i="309"/>
  <c r="D48" i="309"/>
  <c r="J47" i="309"/>
  <c r="I47" i="309"/>
  <c r="H47" i="309"/>
  <c r="G47" i="309"/>
  <c r="J46" i="309"/>
  <c r="I46" i="309"/>
  <c r="H46" i="309"/>
  <c r="G46" i="309"/>
  <c r="J45" i="309"/>
  <c r="I45" i="309"/>
  <c r="H45" i="309"/>
  <c r="G45" i="309"/>
  <c r="J44" i="309"/>
  <c r="I44" i="309"/>
  <c r="H44" i="309"/>
  <c r="G44" i="309"/>
  <c r="L38" i="309"/>
  <c r="K38" i="309"/>
  <c r="F38" i="309"/>
  <c r="E38" i="309"/>
  <c r="D38" i="309"/>
  <c r="J37" i="309"/>
  <c r="I37" i="309"/>
  <c r="H37" i="309"/>
  <c r="G37" i="309"/>
  <c r="J36" i="309"/>
  <c r="I36" i="309"/>
  <c r="H36" i="309"/>
  <c r="G36" i="309"/>
  <c r="J35" i="309"/>
  <c r="I35" i="309"/>
  <c r="H35" i="309"/>
  <c r="G35" i="309"/>
  <c r="J34" i="309"/>
  <c r="I34" i="309"/>
  <c r="H34" i="309"/>
  <c r="G34" i="309"/>
  <c r="L32" i="309"/>
  <c r="K32" i="309"/>
  <c r="F32" i="309"/>
  <c r="E32" i="309"/>
  <c r="D32" i="309"/>
  <c r="J31" i="309"/>
  <c r="I31" i="309"/>
  <c r="H31" i="309"/>
  <c r="G31" i="309"/>
  <c r="J30" i="309"/>
  <c r="I30" i="309"/>
  <c r="H30" i="309"/>
  <c r="G30" i="309"/>
  <c r="J29" i="309"/>
  <c r="I29" i="309"/>
  <c r="H29" i="309"/>
  <c r="G29" i="309"/>
  <c r="J28" i="309"/>
  <c r="I28" i="309"/>
  <c r="H28" i="309"/>
  <c r="G28" i="309"/>
  <c r="L26" i="309"/>
  <c r="K26" i="309"/>
  <c r="F26" i="309"/>
  <c r="E26" i="309"/>
  <c r="D26" i="309"/>
  <c r="J25" i="309"/>
  <c r="I25" i="309"/>
  <c r="H25" i="309"/>
  <c r="G25" i="309"/>
  <c r="J24" i="309"/>
  <c r="I24" i="309"/>
  <c r="H24" i="309"/>
  <c r="G24" i="309"/>
  <c r="J23" i="309"/>
  <c r="I23" i="309"/>
  <c r="H23" i="309"/>
  <c r="G23" i="309"/>
  <c r="J22" i="309"/>
  <c r="I22" i="309"/>
  <c r="H22" i="309"/>
  <c r="G22" i="309"/>
  <c r="L20" i="309"/>
  <c r="K20" i="309"/>
  <c r="F20" i="309"/>
  <c r="E20" i="309"/>
  <c r="D20" i="309"/>
  <c r="J19" i="309"/>
  <c r="I19" i="309"/>
  <c r="H19" i="309"/>
  <c r="G19" i="309"/>
  <c r="J18" i="309"/>
  <c r="I18" i="309"/>
  <c r="H18" i="309"/>
  <c r="G18" i="309"/>
  <c r="J17" i="309"/>
  <c r="I17" i="309"/>
  <c r="H17" i="309"/>
  <c r="G17" i="309"/>
  <c r="J16" i="309"/>
  <c r="I16" i="309"/>
  <c r="H16" i="309"/>
  <c r="G16" i="309"/>
  <c r="L14" i="309"/>
  <c r="K14" i="309"/>
  <c r="F14" i="309"/>
  <c r="E14" i="309"/>
  <c r="D14" i="309"/>
  <c r="J13" i="309"/>
  <c r="I13" i="309"/>
  <c r="H13" i="309"/>
  <c r="G13" i="309"/>
  <c r="J12" i="309"/>
  <c r="I12" i="309"/>
  <c r="H12" i="309"/>
  <c r="G12" i="309"/>
  <c r="J11" i="309"/>
  <c r="I11" i="309"/>
  <c r="H11" i="309"/>
  <c r="G11" i="309"/>
  <c r="J10" i="309"/>
  <c r="I10" i="309"/>
  <c r="H10" i="309"/>
  <c r="G10" i="309"/>
  <c r="L48" i="310"/>
  <c r="K48" i="310"/>
  <c r="F48" i="310"/>
  <c r="E48" i="310"/>
  <c r="D48" i="310"/>
  <c r="J47" i="310"/>
  <c r="I47" i="310"/>
  <c r="H47" i="310"/>
  <c r="G47" i="310"/>
  <c r="J46" i="310"/>
  <c r="I46" i="310"/>
  <c r="H46" i="310"/>
  <c r="G46" i="310"/>
  <c r="J45" i="310"/>
  <c r="I45" i="310"/>
  <c r="H45" i="310"/>
  <c r="G45" i="310"/>
  <c r="J44" i="310"/>
  <c r="I44" i="310"/>
  <c r="H44" i="310"/>
  <c r="G44" i="310"/>
  <c r="L38" i="310"/>
  <c r="K38" i="310"/>
  <c r="F38" i="310"/>
  <c r="E38" i="310"/>
  <c r="D38" i="310"/>
  <c r="J37" i="310"/>
  <c r="I37" i="310"/>
  <c r="H37" i="310"/>
  <c r="G37" i="310"/>
  <c r="J36" i="310"/>
  <c r="I36" i="310"/>
  <c r="H36" i="310"/>
  <c r="G36" i="310"/>
  <c r="J35" i="310"/>
  <c r="I35" i="310"/>
  <c r="H35" i="310"/>
  <c r="G35" i="310"/>
  <c r="J34" i="310"/>
  <c r="I34" i="310"/>
  <c r="H34" i="310"/>
  <c r="G34" i="310"/>
  <c r="L32" i="310"/>
  <c r="K32" i="310"/>
  <c r="F32" i="310"/>
  <c r="E32" i="310"/>
  <c r="D32" i="310"/>
  <c r="J31" i="310"/>
  <c r="I31" i="310"/>
  <c r="H31" i="310"/>
  <c r="G31" i="310"/>
  <c r="J30" i="310"/>
  <c r="I30" i="310"/>
  <c r="H30" i="310"/>
  <c r="G30" i="310"/>
  <c r="J29" i="310"/>
  <c r="I29" i="310"/>
  <c r="H29" i="310"/>
  <c r="G29" i="310"/>
  <c r="J28" i="310"/>
  <c r="I28" i="310"/>
  <c r="H28" i="310"/>
  <c r="G28" i="310"/>
  <c r="L26" i="310"/>
  <c r="K26" i="310"/>
  <c r="F26" i="310"/>
  <c r="E26" i="310"/>
  <c r="D26" i="310"/>
  <c r="J25" i="310"/>
  <c r="I25" i="310"/>
  <c r="H25" i="310"/>
  <c r="G25" i="310"/>
  <c r="J24" i="310"/>
  <c r="I24" i="310"/>
  <c r="H24" i="310"/>
  <c r="G24" i="310"/>
  <c r="J23" i="310"/>
  <c r="I23" i="310"/>
  <c r="H23" i="310"/>
  <c r="G23" i="310"/>
  <c r="J22" i="310"/>
  <c r="I22" i="310"/>
  <c r="H22" i="310"/>
  <c r="G22" i="310"/>
  <c r="L20" i="310"/>
  <c r="K20" i="310"/>
  <c r="F20" i="310"/>
  <c r="E20" i="310"/>
  <c r="D20" i="310"/>
  <c r="J19" i="310"/>
  <c r="I19" i="310"/>
  <c r="H19" i="310"/>
  <c r="G19" i="310"/>
  <c r="J18" i="310"/>
  <c r="I18" i="310"/>
  <c r="H18" i="310"/>
  <c r="G18" i="310"/>
  <c r="J17" i="310"/>
  <c r="I17" i="310"/>
  <c r="H17" i="310"/>
  <c r="G17" i="310"/>
  <c r="J16" i="310"/>
  <c r="I16" i="310"/>
  <c r="H16" i="310"/>
  <c r="G16" i="310"/>
  <c r="L14" i="310"/>
  <c r="K14" i="310"/>
  <c r="F14" i="310"/>
  <c r="E14" i="310"/>
  <c r="D14" i="310"/>
  <c r="J13" i="310"/>
  <c r="I13" i="310"/>
  <c r="H13" i="310"/>
  <c r="G13" i="310"/>
  <c r="J12" i="310"/>
  <c r="I12" i="310"/>
  <c r="H12" i="310"/>
  <c r="G12" i="310"/>
  <c r="J11" i="310"/>
  <c r="I11" i="310"/>
  <c r="H11" i="310"/>
  <c r="G11" i="310"/>
  <c r="J10" i="310"/>
  <c r="I10" i="310"/>
  <c r="H10" i="310"/>
  <c r="G10" i="310"/>
  <c r="L48" i="311"/>
  <c r="K48" i="311"/>
  <c r="F48" i="311"/>
  <c r="E48" i="311"/>
  <c r="D48" i="311"/>
  <c r="J47" i="311"/>
  <c r="I47" i="311"/>
  <c r="H47" i="311"/>
  <c r="G47" i="311"/>
  <c r="J46" i="311"/>
  <c r="I46" i="311"/>
  <c r="H46" i="311"/>
  <c r="G46" i="311"/>
  <c r="J45" i="311"/>
  <c r="I45" i="311"/>
  <c r="H45" i="311"/>
  <c r="G45" i="311"/>
  <c r="J44" i="311"/>
  <c r="I44" i="311"/>
  <c r="H44" i="311"/>
  <c r="G44" i="311"/>
  <c r="L38" i="311"/>
  <c r="K38" i="311"/>
  <c r="F38" i="311"/>
  <c r="E38" i="311"/>
  <c r="D38" i="311"/>
  <c r="J37" i="311"/>
  <c r="I37" i="311"/>
  <c r="H37" i="311"/>
  <c r="G37" i="311"/>
  <c r="J36" i="311"/>
  <c r="I36" i="311"/>
  <c r="H36" i="311"/>
  <c r="G36" i="311"/>
  <c r="J35" i="311"/>
  <c r="I35" i="311"/>
  <c r="H35" i="311"/>
  <c r="G35" i="311"/>
  <c r="J34" i="311"/>
  <c r="I34" i="311"/>
  <c r="H34" i="311"/>
  <c r="G34" i="311"/>
  <c r="L32" i="311"/>
  <c r="K32" i="311"/>
  <c r="F32" i="311"/>
  <c r="E32" i="311"/>
  <c r="D32" i="311"/>
  <c r="J31" i="311"/>
  <c r="I31" i="311"/>
  <c r="H31" i="311"/>
  <c r="G31" i="311"/>
  <c r="J30" i="311"/>
  <c r="I30" i="311"/>
  <c r="H30" i="311"/>
  <c r="G30" i="311"/>
  <c r="J29" i="311"/>
  <c r="I29" i="311"/>
  <c r="H29" i="311"/>
  <c r="G29" i="311"/>
  <c r="J28" i="311"/>
  <c r="I28" i="311"/>
  <c r="H28" i="311"/>
  <c r="G28" i="311"/>
  <c r="L26" i="311"/>
  <c r="K26" i="311"/>
  <c r="F26" i="311"/>
  <c r="E26" i="311"/>
  <c r="D26" i="311"/>
  <c r="J25" i="311"/>
  <c r="I25" i="311"/>
  <c r="H25" i="311"/>
  <c r="G25" i="311"/>
  <c r="J24" i="311"/>
  <c r="I24" i="311"/>
  <c r="H24" i="311"/>
  <c r="G24" i="311"/>
  <c r="J23" i="311"/>
  <c r="I23" i="311"/>
  <c r="H23" i="311"/>
  <c r="G23" i="311"/>
  <c r="J22" i="311"/>
  <c r="I22" i="311"/>
  <c r="H22" i="311"/>
  <c r="G22" i="311"/>
  <c r="L20" i="311"/>
  <c r="K20" i="311"/>
  <c r="F20" i="311"/>
  <c r="E20" i="311"/>
  <c r="H20" i="311"/>
  <c r="D20" i="311"/>
  <c r="J19" i="311"/>
  <c r="I19" i="311"/>
  <c r="H19" i="311"/>
  <c r="G19" i="311"/>
  <c r="J18" i="311"/>
  <c r="I18" i="311"/>
  <c r="H18" i="311"/>
  <c r="G18" i="311"/>
  <c r="J17" i="311"/>
  <c r="I17" i="311"/>
  <c r="H17" i="311"/>
  <c r="G17" i="311"/>
  <c r="J16" i="311"/>
  <c r="I16" i="311"/>
  <c r="H16" i="311"/>
  <c r="G16" i="311"/>
  <c r="L14" i="311"/>
  <c r="K14" i="311"/>
  <c r="F14" i="311"/>
  <c r="E14" i="311"/>
  <c r="D14" i="311"/>
  <c r="J13" i="311"/>
  <c r="I13" i="311"/>
  <c r="H13" i="311"/>
  <c r="G13" i="311"/>
  <c r="J12" i="311"/>
  <c r="I12" i="311"/>
  <c r="H12" i="311"/>
  <c r="G12" i="311"/>
  <c r="J11" i="311"/>
  <c r="I11" i="311"/>
  <c r="H11" i="311"/>
  <c r="G11" i="311"/>
  <c r="J10" i="311"/>
  <c r="I10" i="311"/>
  <c r="H10" i="311"/>
  <c r="G10" i="311"/>
  <c r="L48" i="312"/>
  <c r="K48" i="312"/>
  <c r="F48" i="312"/>
  <c r="E48" i="312"/>
  <c r="D48" i="312"/>
  <c r="J47" i="312"/>
  <c r="I47" i="312"/>
  <c r="H47" i="312"/>
  <c r="G47" i="312"/>
  <c r="J46" i="312"/>
  <c r="I46" i="312"/>
  <c r="H46" i="312"/>
  <c r="G46" i="312"/>
  <c r="J45" i="312"/>
  <c r="I45" i="312"/>
  <c r="H45" i="312"/>
  <c r="G45" i="312"/>
  <c r="J44" i="312"/>
  <c r="I44" i="312"/>
  <c r="H44" i="312"/>
  <c r="G44" i="312"/>
  <c r="L38" i="312"/>
  <c r="K38" i="312"/>
  <c r="F38" i="312"/>
  <c r="E38" i="312"/>
  <c r="D38" i="312"/>
  <c r="J37" i="312"/>
  <c r="I37" i="312"/>
  <c r="H37" i="312"/>
  <c r="G37" i="312"/>
  <c r="J36" i="312"/>
  <c r="I36" i="312"/>
  <c r="H36" i="312"/>
  <c r="G36" i="312"/>
  <c r="J35" i="312"/>
  <c r="I35" i="312"/>
  <c r="H35" i="312"/>
  <c r="G35" i="312"/>
  <c r="J34" i="312"/>
  <c r="I34" i="312"/>
  <c r="H34" i="312"/>
  <c r="G34" i="312"/>
  <c r="L32" i="312"/>
  <c r="K32" i="312"/>
  <c r="F32" i="312"/>
  <c r="E32" i="312"/>
  <c r="D32" i="312"/>
  <c r="J31" i="312"/>
  <c r="I31" i="312"/>
  <c r="H31" i="312"/>
  <c r="G31" i="312"/>
  <c r="J30" i="312"/>
  <c r="I30" i="312"/>
  <c r="H30" i="312"/>
  <c r="G30" i="312"/>
  <c r="J29" i="312"/>
  <c r="I29" i="312"/>
  <c r="H29" i="312"/>
  <c r="G29" i="312"/>
  <c r="J28" i="312"/>
  <c r="I28" i="312"/>
  <c r="H28" i="312"/>
  <c r="G28" i="312"/>
  <c r="L26" i="312"/>
  <c r="K26" i="312"/>
  <c r="F26" i="312"/>
  <c r="E26" i="312"/>
  <c r="D26" i="312"/>
  <c r="J25" i="312"/>
  <c r="I25" i="312"/>
  <c r="H25" i="312"/>
  <c r="G25" i="312"/>
  <c r="J24" i="312"/>
  <c r="I24" i="312"/>
  <c r="H24" i="312"/>
  <c r="G24" i="312"/>
  <c r="J23" i="312"/>
  <c r="I23" i="312"/>
  <c r="H23" i="312"/>
  <c r="G23" i="312"/>
  <c r="J22" i="312"/>
  <c r="I22" i="312"/>
  <c r="H22" i="312"/>
  <c r="G22" i="312"/>
  <c r="L20" i="312"/>
  <c r="K20" i="312"/>
  <c r="F20" i="312"/>
  <c r="E20" i="312"/>
  <c r="D20" i="312"/>
  <c r="J19" i="312"/>
  <c r="I19" i="312"/>
  <c r="H19" i="312"/>
  <c r="G19" i="312"/>
  <c r="J18" i="312"/>
  <c r="I18" i="312"/>
  <c r="H18" i="312"/>
  <c r="G18" i="312"/>
  <c r="J17" i="312"/>
  <c r="I17" i="312"/>
  <c r="H17" i="312"/>
  <c r="G17" i="312"/>
  <c r="J16" i="312"/>
  <c r="I16" i="312"/>
  <c r="H16" i="312"/>
  <c r="G16" i="312"/>
  <c r="L14" i="312"/>
  <c r="K14" i="312"/>
  <c r="F14" i="312"/>
  <c r="E14" i="312"/>
  <c r="D14" i="312"/>
  <c r="J13" i="312"/>
  <c r="I13" i="312"/>
  <c r="H13" i="312"/>
  <c r="G13" i="312"/>
  <c r="J12" i="312"/>
  <c r="I12" i="312"/>
  <c r="H12" i="312"/>
  <c r="G12" i="312"/>
  <c r="J11" i="312"/>
  <c r="I11" i="312"/>
  <c r="H11" i="312"/>
  <c r="G11" i="312"/>
  <c r="J10" i="312"/>
  <c r="I10" i="312"/>
  <c r="H10" i="312"/>
  <c r="G10" i="312"/>
  <c r="L48" i="313"/>
  <c r="K48" i="313"/>
  <c r="F48" i="313"/>
  <c r="E48" i="313"/>
  <c r="D48" i="313"/>
  <c r="J47" i="313"/>
  <c r="I47" i="313"/>
  <c r="H47" i="313"/>
  <c r="G47" i="313"/>
  <c r="J46" i="313"/>
  <c r="I46" i="313"/>
  <c r="H46" i="313"/>
  <c r="G46" i="313"/>
  <c r="J45" i="313"/>
  <c r="I45" i="313"/>
  <c r="H45" i="313"/>
  <c r="G45" i="313"/>
  <c r="J44" i="313"/>
  <c r="I44" i="313"/>
  <c r="H44" i="313"/>
  <c r="G44" i="313"/>
  <c r="L38" i="313"/>
  <c r="K38" i="313"/>
  <c r="F38" i="313"/>
  <c r="E38" i="313"/>
  <c r="D38" i="313"/>
  <c r="J37" i="313"/>
  <c r="I37" i="313"/>
  <c r="H37" i="313"/>
  <c r="G37" i="313"/>
  <c r="J36" i="313"/>
  <c r="I36" i="313"/>
  <c r="H36" i="313"/>
  <c r="G36" i="313"/>
  <c r="J35" i="313"/>
  <c r="I35" i="313"/>
  <c r="H35" i="313"/>
  <c r="G35" i="313"/>
  <c r="J34" i="313"/>
  <c r="I34" i="313"/>
  <c r="H34" i="313"/>
  <c r="G34" i="313"/>
  <c r="L32" i="313"/>
  <c r="K32" i="313"/>
  <c r="F32" i="313"/>
  <c r="E32" i="313"/>
  <c r="D32" i="313"/>
  <c r="J31" i="313"/>
  <c r="I31" i="313"/>
  <c r="H31" i="313"/>
  <c r="G31" i="313"/>
  <c r="J30" i="313"/>
  <c r="I30" i="313"/>
  <c r="H30" i="313"/>
  <c r="G30" i="313"/>
  <c r="J29" i="313"/>
  <c r="I29" i="313"/>
  <c r="H29" i="313"/>
  <c r="G29" i="313"/>
  <c r="J28" i="313"/>
  <c r="I28" i="313"/>
  <c r="H28" i="313"/>
  <c r="G28" i="313"/>
  <c r="L26" i="313"/>
  <c r="K26" i="313"/>
  <c r="F26" i="313"/>
  <c r="E26" i="313"/>
  <c r="D26" i="313"/>
  <c r="J25" i="313"/>
  <c r="I25" i="313"/>
  <c r="H25" i="313"/>
  <c r="G25" i="313"/>
  <c r="J24" i="313"/>
  <c r="I24" i="313"/>
  <c r="H24" i="313"/>
  <c r="G24" i="313"/>
  <c r="J23" i="313"/>
  <c r="I23" i="313"/>
  <c r="H23" i="313"/>
  <c r="G23" i="313"/>
  <c r="J22" i="313"/>
  <c r="I22" i="313"/>
  <c r="H22" i="313"/>
  <c r="G22" i="313"/>
  <c r="L20" i="313"/>
  <c r="K20" i="313"/>
  <c r="F20" i="313"/>
  <c r="E20" i="313"/>
  <c r="D20" i="313"/>
  <c r="J19" i="313"/>
  <c r="I19" i="313"/>
  <c r="H19" i="313"/>
  <c r="G19" i="313"/>
  <c r="J18" i="313"/>
  <c r="I18" i="313"/>
  <c r="H18" i="313"/>
  <c r="G18" i="313"/>
  <c r="J17" i="313"/>
  <c r="I17" i="313"/>
  <c r="H17" i="313"/>
  <c r="G17" i="313"/>
  <c r="J16" i="313"/>
  <c r="I16" i="313"/>
  <c r="H16" i="313"/>
  <c r="G16" i="313"/>
  <c r="L14" i="313"/>
  <c r="K14" i="313"/>
  <c r="F14" i="313"/>
  <c r="E14" i="313"/>
  <c r="D14" i="313"/>
  <c r="J13" i="313"/>
  <c r="I13" i="313"/>
  <c r="H13" i="313"/>
  <c r="G13" i="313"/>
  <c r="J12" i="313"/>
  <c r="I12" i="313"/>
  <c r="H12" i="313"/>
  <c r="G12" i="313"/>
  <c r="J11" i="313"/>
  <c r="I11" i="313"/>
  <c r="H11" i="313"/>
  <c r="G11" i="313"/>
  <c r="J10" i="313"/>
  <c r="I10" i="313"/>
  <c r="H10" i="313"/>
  <c r="G10" i="313"/>
  <c r="L48" i="314"/>
  <c r="K48" i="314"/>
  <c r="F48" i="314"/>
  <c r="E48" i="314"/>
  <c r="D48" i="314"/>
  <c r="J47" i="314"/>
  <c r="I47" i="314"/>
  <c r="H47" i="314"/>
  <c r="G47" i="314"/>
  <c r="J46" i="314"/>
  <c r="I46" i="314"/>
  <c r="H46" i="314"/>
  <c r="G46" i="314"/>
  <c r="J45" i="314"/>
  <c r="I45" i="314"/>
  <c r="H45" i="314"/>
  <c r="G45" i="314"/>
  <c r="J44" i="314"/>
  <c r="I44" i="314"/>
  <c r="H44" i="314"/>
  <c r="G44" i="314"/>
  <c r="L38" i="314"/>
  <c r="K38" i="314"/>
  <c r="F38" i="314"/>
  <c r="E38" i="314"/>
  <c r="D38" i="314"/>
  <c r="J37" i="314"/>
  <c r="I37" i="314"/>
  <c r="H37" i="314"/>
  <c r="G37" i="314"/>
  <c r="J36" i="314"/>
  <c r="I36" i="314"/>
  <c r="H36" i="314"/>
  <c r="G36" i="314"/>
  <c r="J35" i="314"/>
  <c r="I35" i="314"/>
  <c r="H35" i="314"/>
  <c r="G35" i="314"/>
  <c r="J34" i="314"/>
  <c r="I34" i="314"/>
  <c r="H34" i="314"/>
  <c r="G34" i="314"/>
  <c r="L32" i="314"/>
  <c r="K32" i="314"/>
  <c r="F32" i="314"/>
  <c r="E32" i="314"/>
  <c r="D32" i="314"/>
  <c r="J31" i="314"/>
  <c r="I31" i="314"/>
  <c r="H31" i="314"/>
  <c r="G31" i="314"/>
  <c r="J30" i="314"/>
  <c r="I30" i="314"/>
  <c r="H30" i="314"/>
  <c r="G30" i="314"/>
  <c r="J29" i="314"/>
  <c r="I29" i="314"/>
  <c r="H29" i="314"/>
  <c r="G29" i="314"/>
  <c r="J28" i="314"/>
  <c r="I28" i="314"/>
  <c r="H28" i="314"/>
  <c r="G28" i="314"/>
  <c r="L26" i="314"/>
  <c r="K26" i="314"/>
  <c r="F26" i="314"/>
  <c r="E26" i="314"/>
  <c r="D26" i="314"/>
  <c r="J25" i="314"/>
  <c r="I25" i="314"/>
  <c r="H25" i="314"/>
  <c r="G25" i="314"/>
  <c r="J24" i="314"/>
  <c r="I24" i="314"/>
  <c r="H24" i="314"/>
  <c r="G24" i="314"/>
  <c r="J23" i="314"/>
  <c r="I23" i="314"/>
  <c r="H23" i="314"/>
  <c r="G23" i="314"/>
  <c r="J22" i="314"/>
  <c r="I22" i="314"/>
  <c r="H22" i="314"/>
  <c r="G22" i="314"/>
  <c r="L20" i="314"/>
  <c r="K20" i="314"/>
  <c r="F20" i="314"/>
  <c r="E20" i="314"/>
  <c r="D20" i="314"/>
  <c r="J19" i="314"/>
  <c r="I19" i="314"/>
  <c r="H19" i="314"/>
  <c r="G19" i="314"/>
  <c r="J18" i="314"/>
  <c r="I18" i="314"/>
  <c r="H18" i="314"/>
  <c r="G18" i="314"/>
  <c r="J17" i="314"/>
  <c r="I17" i="314"/>
  <c r="H17" i="314"/>
  <c r="G17" i="314"/>
  <c r="J16" i="314"/>
  <c r="I16" i="314"/>
  <c r="H16" i="314"/>
  <c r="G16" i="314"/>
  <c r="L14" i="314"/>
  <c r="K14" i="314"/>
  <c r="F14" i="314"/>
  <c r="E14" i="314"/>
  <c r="D14" i="314"/>
  <c r="J13" i="314"/>
  <c r="I13" i="314"/>
  <c r="H13" i="314"/>
  <c r="G13" i="314"/>
  <c r="J12" i="314"/>
  <c r="I12" i="314"/>
  <c r="H12" i="314"/>
  <c r="G12" i="314"/>
  <c r="J11" i="314"/>
  <c r="I11" i="314"/>
  <c r="H11" i="314"/>
  <c r="G11" i="314"/>
  <c r="J10" i="314"/>
  <c r="I10" i="314"/>
  <c r="H10" i="314"/>
  <c r="G10" i="314"/>
  <c r="L48" i="315"/>
  <c r="K48" i="315"/>
  <c r="F48" i="315"/>
  <c r="E48" i="315"/>
  <c r="D48" i="315"/>
  <c r="J47" i="315"/>
  <c r="I47" i="315"/>
  <c r="H47" i="315"/>
  <c r="G47" i="315"/>
  <c r="J46" i="315"/>
  <c r="I46" i="315"/>
  <c r="H46" i="315"/>
  <c r="G46" i="315"/>
  <c r="J45" i="315"/>
  <c r="I45" i="315"/>
  <c r="H45" i="315"/>
  <c r="G45" i="315"/>
  <c r="J44" i="315"/>
  <c r="I44" i="315"/>
  <c r="H44" i="315"/>
  <c r="G44" i="315"/>
  <c r="L38" i="315"/>
  <c r="K38" i="315"/>
  <c r="F38" i="315"/>
  <c r="E38" i="315"/>
  <c r="D38" i="315"/>
  <c r="J37" i="315"/>
  <c r="I37" i="315"/>
  <c r="H37" i="315"/>
  <c r="G37" i="315"/>
  <c r="J36" i="315"/>
  <c r="I36" i="315"/>
  <c r="H36" i="315"/>
  <c r="G36" i="315"/>
  <c r="J35" i="315"/>
  <c r="I35" i="315"/>
  <c r="H35" i="315"/>
  <c r="G35" i="315"/>
  <c r="J34" i="315"/>
  <c r="I34" i="315"/>
  <c r="H34" i="315"/>
  <c r="G34" i="315"/>
  <c r="L32" i="315"/>
  <c r="K32" i="315"/>
  <c r="F32" i="315"/>
  <c r="E32" i="315"/>
  <c r="D32" i="315"/>
  <c r="J31" i="315"/>
  <c r="I31" i="315"/>
  <c r="H31" i="315"/>
  <c r="G31" i="315"/>
  <c r="J30" i="315"/>
  <c r="I30" i="315"/>
  <c r="H30" i="315"/>
  <c r="G30" i="315"/>
  <c r="J29" i="315"/>
  <c r="I29" i="315"/>
  <c r="H29" i="315"/>
  <c r="G29" i="315"/>
  <c r="J28" i="315"/>
  <c r="I28" i="315"/>
  <c r="H28" i="315"/>
  <c r="G28" i="315"/>
  <c r="L26" i="315"/>
  <c r="K26" i="315"/>
  <c r="F26" i="315"/>
  <c r="E26" i="315"/>
  <c r="D26" i="315"/>
  <c r="J25" i="315"/>
  <c r="I25" i="315"/>
  <c r="H25" i="315"/>
  <c r="G25" i="315"/>
  <c r="J24" i="315"/>
  <c r="I24" i="315"/>
  <c r="H24" i="315"/>
  <c r="G24" i="315"/>
  <c r="J23" i="315"/>
  <c r="I23" i="315"/>
  <c r="H23" i="315"/>
  <c r="G23" i="315"/>
  <c r="J22" i="315"/>
  <c r="I22" i="315"/>
  <c r="H22" i="315"/>
  <c r="G22" i="315"/>
  <c r="L20" i="315"/>
  <c r="K20" i="315"/>
  <c r="F20" i="315"/>
  <c r="E20" i="315"/>
  <c r="D20" i="315"/>
  <c r="J19" i="315"/>
  <c r="I19" i="315"/>
  <c r="H19" i="315"/>
  <c r="G19" i="315"/>
  <c r="J18" i="315"/>
  <c r="I18" i="315"/>
  <c r="H18" i="315"/>
  <c r="G18" i="315"/>
  <c r="J17" i="315"/>
  <c r="I17" i="315"/>
  <c r="H17" i="315"/>
  <c r="G17" i="315"/>
  <c r="J16" i="315"/>
  <c r="I16" i="315"/>
  <c r="H16" i="315"/>
  <c r="G16" i="315"/>
  <c r="L14" i="315"/>
  <c r="K14" i="315"/>
  <c r="F14" i="315"/>
  <c r="E14" i="315"/>
  <c r="D14" i="315"/>
  <c r="J13" i="315"/>
  <c r="I13" i="315"/>
  <c r="H13" i="315"/>
  <c r="G13" i="315"/>
  <c r="J12" i="315"/>
  <c r="I12" i="315"/>
  <c r="H12" i="315"/>
  <c r="G12" i="315"/>
  <c r="J11" i="315"/>
  <c r="I11" i="315"/>
  <c r="H11" i="315"/>
  <c r="G11" i="315"/>
  <c r="J10" i="315"/>
  <c r="I10" i="315"/>
  <c r="H10" i="315"/>
  <c r="G10" i="315"/>
  <c r="K48" i="316"/>
  <c r="F48" i="316"/>
  <c r="I48" i="316"/>
  <c r="E48" i="316"/>
  <c r="D48" i="316"/>
  <c r="J47" i="316"/>
  <c r="I47" i="316"/>
  <c r="H47" i="316"/>
  <c r="G47" i="316"/>
  <c r="J46" i="316"/>
  <c r="I46" i="316"/>
  <c r="H46" i="316"/>
  <c r="G46" i="316"/>
  <c r="J45" i="316"/>
  <c r="I45" i="316"/>
  <c r="H45" i="316"/>
  <c r="G45" i="316"/>
  <c r="J44" i="316"/>
  <c r="I44" i="316"/>
  <c r="H44" i="316"/>
  <c r="G44" i="316"/>
  <c r="K38" i="316"/>
  <c r="F38" i="316"/>
  <c r="I38" i="316"/>
  <c r="E38" i="316"/>
  <c r="D38" i="316"/>
  <c r="J37" i="316"/>
  <c r="I37" i="316"/>
  <c r="H37" i="316"/>
  <c r="G37" i="316"/>
  <c r="J36" i="316"/>
  <c r="I36" i="316"/>
  <c r="H36" i="316"/>
  <c r="G36" i="316"/>
  <c r="J35" i="316"/>
  <c r="I35" i="316"/>
  <c r="H35" i="316"/>
  <c r="G35" i="316"/>
  <c r="J34" i="316"/>
  <c r="I34" i="316"/>
  <c r="H34" i="316"/>
  <c r="G34" i="316"/>
  <c r="K32" i="316"/>
  <c r="F32" i="316"/>
  <c r="E32" i="316"/>
  <c r="D32" i="316"/>
  <c r="J31" i="316"/>
  <c r="I31" i="316"/>
  <c r="H31" i="316"/>
  <c r="G31" i="316"/>
  <c r="J30" i="316"/>
  <c r="I30" i="316"/>
  <c r="H30" i="316"/>
  <c r="G30" i="316"/>
  <c r="J29" i="316"/>
  <c r="I29" i="316"/>
  <c r="H29" i="316"/>
  <c r="G29" i="316"/>
  <c r="J28" i="316"/>
  <c r="I28" i="316"/>
  <c r="H28" i="316"/>
  <c r="G28" i="316"/>
  <c r="K26" i="316"/>
  <c r="F26" i="316"/>
  <c r="E26" i="316"/>
  <c r="D26" i="316"/>
  <c r="J25" i="316"/>
  <c r="I25" i="316"/>
  <c r="H25" i="316"/>
  <c r="G25" i="316"/>
  <c r="J24" i="316"/>
  <c r="I24" i="316"/>
  <c r="H24" i="316"/>
  <c r="G24" i="316"/>
  <c r="J23" i="316"/>
  <c r="I23" i="316"/>
  <c r="H23" i="316"/>
  <c r="G23" i="316"/>
  <c r="J22" i="316"/>
  <c r="I22" i="316"/>
  <c r="H22" i="316"/>
  <c r="G22" i="316"/>
  <c r="K20" i="316"/>
  <c r="F20" i="316"/>
  <c r="E20" i="316"/>
  <c r="D20" i="316"/>
  <c r="J19" i="316"/>
  <c r="I19" i="316"/>
  <c r="H19" i="316"/>
  <c r="G19" i="316"/>
  <c r="J18" i="316"/>
  <c r="I18" i="316"/>
  <c r="H18" i="316"/>
  <c r="G18" i="316"/>
  <c r="J17" i="316"/>
  <c r="I17" i="316"/>
  <c r="H17" i="316"/>
  <c r="G17" i="316"/>
  <c r="J16" i="316"/>
  <c r="I16" i="316"/>
  <c r="H16" i="316"/>
  <c r="G16" i="316"/>
  <c r="K14" i="316"/>
  <c r="F14" i="316"/>
  <c r="I14" i="316"/>
  <c r="E14" i="316"/>
  <c r="D14" i="316"/>
  <c r="J13" i="316"/>
  <c r="I13" i="316"/>
  <c r="H13" i="316"/>
  <c r="G13" i="316"/>
  <c r="J12" i="316"/>
  <c r="I12" i="316"/>
  <c r="H12" i="316"/>
  <c r="G12" i="316"/>
  <c r="J11" i="316"/>
  <c r="I11" i="316"/>
  <c r="H11" i="316"/>
  <c r="G11" i="316"/>
  <c r="J10" i="316"/>
  <c r="I10" i="316"/>
  <c r="H10" i="316"/>
  <c r="G10" i="316"/>
  <c r="L48" i="317"/>
  <c r="K48" i="317"/>
  <c r="F48" i="317"/>
  <c r="E48" i="317"/>
  <c r="D48" i="317"/>
  <c r="J47" i="317"/>
  <c r="I47" i="317"/>
  <c r="H47" i="317"/>
  <c r="G47" i="317"/>
  <c r="J46" i="317"/>
  <c r="I46" i="317"/>
  <c r="H46" i="317"/>
  <c r="G46" i="317"/>
  <c r="J45" i="317"/>
  <c r="I45" i="317"/>
  <c r="H45" i="317"/>
  <c r="G45" i="317"/>
  <c r="J44" i="317"/>
  <c r="I44" i="317"/>
  <c r="H44" i="317"/>
  <c r="G44" i="317"/>
  <c r="L38" i="317"/>
  <c r="K38" i="317"/>
  <c r="F38" i="317"/>
  <c r="E38" i="317"/>
  <c r="D38" i="317"/>
  <c r="J37" i="317"/>
  <c r="I37" i="317"/>
  <c r="H37" i="317"/>
  <c r="G37" i="317"/>
  <c r="J36" i="317"/>
  <c r="I36" i="317"/>
  <c r="H36" i="317"/>
  <c r="G36" i="317"/>
  <c r="J35" i="317"/>
  <c r="I35" i="317"/>
  <c r="H35" i="317"/>
  <c r="G35" i="317"/>
  <c r="J34" i="317"/>
  <c r="I34" i="317"/>
  <c r="H34" i="317"/>
  <c r="G34" i="317"/>
  <c r="L32" i="317"/>
  <c r="K32" i="317"/>
  <c r="F32" i="317"/>
  <c r="E32" i="317"/>
  <c r="D32" i="317"/>
  <c r="J31" i="317"/>
  <c r="I31" i="317"/>
  <c r="H31" i="317"/>
  <c r="G31" i="317"/>
  <c r="J30" i="317"/>
  <c r="I30" i="317"/>
  <c r="H30" i="317"/>
  <c r="G30" i="317"/>
  <c r="J29" i="317"/>
  <c r="I29" i="317"/>
  <c r="H29" i="317"/>
  <c r="G29" i="317"/>
  <c r="J28" i="317"/>
  <c r="I28" i="317"/>
  <c r="H28" i="317"/>
  <c r="G28" i="317"/>
  <c r="L26" i="317"/>
  <c r="K26" i="317"/>
  <c r="F26" i="317"/>
  <c r="E26" i="317"/>
  <c r="D26" i="317"/>
  <c r="J25" i="317"/>
  <c r="I25" i="317"/>
  <c r="H25" i="317"/>
  <c r="G25" i="317"/>
  <c r="J24" i="317"/>
  <c r="I24" i="317"/>
  <c r="H24" i="317"/>
  <c r="G24" i="317"/>
  <c r="J23" i="317"/>
  <c r="I23" i="317"/>
  <c r="H23" i="317"/>
  <c r="G23" i="317"/>
  <c r="J22" i="317"/>
  <c r="I22" i="317"/>
  <c r="H22" i="317"/>
  <c r="G22" i="317"/>
  <c r="L20" i="317"/>
  <c r="K20" i="317"/>
  <c r="F20" i="317"/>
  <c r="E20" i="317"/>
  <c r="D20" i="317"/>
  <c r="J19" i="317"/>
  <c r="I19" i="317"/>
  <c r="H19" i="317"/>
  <c r="G19" i="317"/>
  <c r="J18" i="317"/>
  <c r="I18" i="317"/>
  <c r="H18" i="317"/>
  <c r="G18" i="317"/>
  <c r="J17" i="317"/>
  <c r="I17" i="317"/>
  <c r="H17" i="317"/>
  <c r="G17" i="317"/>
  <c r="J16" i="317"/>
  <c r="I16" i="317"/>
  <c r="H16" i="317"/>
  <c r="G16" i="317"/>
  <c r="L14" i="317"/>
  <c r="K14" i="317"/>
  <c r="F14" i="317"/>
  <c r="E14" i="317"/>
  <c r="D14" i="317"/>
  <c r="J13" i="317"/>
  <c r="I13" i="317"/>
  <c r="H13" i="317"/>
  <c r="G13" i="317"/>
  <c r="J12" i="317"/>
  <c r="I12" i="317"/>
  <c r="H12" i="317"/>
  <c r="G12" i="317"/>
  <c r="J11" i="317"/>
  <c r="I11" i="317"/>
  <c r="H11" i="317"/>
  <c r="G11" i="317"/>
  <c r="J10" i="317"/>
  <c r="I10" i="317"/>
  <c r="H10" i="317"/>
  <c r="G10" i="317"/>
  <c r="L48" i="318"/>
  <c r="K48" i="318"/>
  <c r="F48" i="318"/>
  <c r="E48" i="318"/>
  <c r="D48" i="318"/>
  <c r="J47" i="318"/>
  <c r="I47" i="318"/>
  <c r="H47" i="318"/>
  <c r="G47" i="318"/>
  <c r="J46" i="318"/>
  <c r="I46" i="318"/>
  <c r="H46" i="318"/>
  <c r="G46" i="318"/>
  <c r="J45" i="318"/>
  <c r="I45" i="318"/>
  <c r="H45" i="318"/>
  <c r="G45" i="318"/>
  <c r="J44" i="318"/>
  <c r="I44" i="318"/>
  <c r="H44" i="318"/>
  <c r="G44" i="318"/>
  <c r="L38" i="318"/>
  <c r="K38" i="318"/>
  <c r="F38" i="318"/>
  <c r="E38" i="318"/>
  <c r="D38" i="318"/>
  <c r="J37" i="318"/>
  <c r="I37" i="318"/>
  <c r="H37" i="318"/>
  <c r="G37" i="318"/>
  <c r="J36" i="318"/>
  <c r="I36" i="318"/>
  <c r="H36" i="318"/>
  <c r="G36" i="318"/>
  <c r="J35" i="318"/>
  <c r="I35" i="318"/>
  <c r="H35" i="318"/>
  <c r="G35" i="318"/>
  <c r="J34" i="318"/>
  <c r="I34" i="318"/>
  <c r="H34" i="318"/>
  <c r="G34" i="318"/>
  <c r="L32" i="318"/>
  <c r="K32" i="318"/>
  <c r="F32" i="318"/>
  <c r="E32" i="318"/>
  <c r="D32" i="318"/>
  <c r="J31" i="318"/>
  <c r="I31" i="318"/>
  <c r="H31" i="318"/>
  <c r="G31" i="318"/>
  <c r="J30" i="318"/>
  <c r="I30" i="318"/>
  <c r="H30" i="318"/>
  <c r="G30" i="318"/>
  <c r="J29" i="318"/>
  <c r="I29" i="318"/>
  <c r="H29" i="318"/>
  <c r="G29" i="318"/>
  <c r="J28" i="318"/>
  <c r="I28" i="318"/>
  <c r="H28" i="318"/>
  <c r="G28" i="318"/>
  <c r="L26" i="318"/>
  <c r="K26" i="318"/>
  <c r="F26" i="318"/>
  <c r="E26" i="318"/>
  <c r="D26" i="318"/>
  <c r="J25" i="318"/>
  <c r="I25" i="318"/>
  <c r="H25" i="318"/>
  <c r="G25" i="318"/>
  <c r="J24" i="318"/>
  <c r="I24" i="318"/>
  <c r="H24" i="318"/>
  <c r="G24" i="318"/>
  <c r="J23" i="318"/>
  <c r="I23" i="318"/>
  <c r="H23" i="318"/>
  <c r="G23" i="318"/>
  <c r="J22" i="318"/>
  <c r="I22" i="318"/>
  <c r="H22" i="318"/>
  <c r="G22" i="318"/>
  <c r="L20" i="318"/>
  <c r="K20" i="318"/>
  <c r="F20" i="318"/>
  <c r="E20" i="318"/>
  <c r="D20" i="318"/>
  <c r="J19" i="318"/>
  <c r="I19" i="318"/>
  <c r="H19" i="318"/>
  <c r="G19" i="318"/>
  <c r="J18" i="318"/>
  <c r="I18" i="318"/>
  <c r="H18" i="318"/>
  <c r="G18" i="318"/>
  <c r="J17" i="318"/>
  <c r="I17" i="318"/>
  <c r="H17" i="318"/>
  <c r="G17" i="318"/>
  <c r="J16" i="318"/>
  <c r="I16" i="318"/>
  <c r="H16" i="318"/>
  <c r="G16" i="318"/>
  <c r="L14" i="318"/>
  <c r="K14" i="318"/>
  <c r="F14" i="318"/>
  <c r="E14" i="318"/>
  <c r="D14" i="318"/>
  <c r="J13" i="318"/>
  <c r="I13" i="318"/>
  <c r="H13" i="318"/>
  <c r="G13" i="318"/>
  <c r="J12" i="318"/>
  <c r="I12" i="318"/>
  <c r="H12" i="318"/>
  <c r="G12" i="318"/>
  <c r="J11" i="318"/>
  <c r="I11" i="318"/>
  <c r="H11" i="318"/>
  <c r="G11" i="318"/>
  <c r="J10" i="318"/>
  <c r="I10" i="318"/>
  <c r="H10" i="318"/>
  <c r="G10" i="318"/>
  <c r="L48" i="319"/>
  <c r="K48" i="319"/>
  <c r="F48" i="319"/>
  <c r="E48" i="319"/>
  <c r="D48" i="319"/>
  <c r="J47" i="319"/>
  <c r="I47" i="319"/>
  <c r="H47" i="319"/>
  <c r="G47" i="319"/>
  <c r="J46" i="319"/>
  <c r="I46" i="319"/>
  <c r="H46" i="319"/>
  <c r="G46" i="319"/>
  <c r="J45" i="319"/>
  <c r="I45" i="319"/>
  <c r="H45" i="319"/>
  <c r="G45" i="319"/>
  <c r="J44" i="319"/>
  <c r="I44" i="319"/>
  <c r="H44" i="319"/>
  <c r="G44" i="319"/>
  <c r="L38" i="319"/>
  <c r="K38" i="319"/>
  <c r="F38" i="319"/>
  <c r="E38" i="319"/>
  <c r="D38" i="319"/>
  <c r="J37" i="319"/>
  <c r="I37" i="319"/>
  <c r="H37" i="319"/>
  <c r="G37" i="319"/>
  <c r="J36" i="319"/>
  <c r="I36" i="319"/>
  <c r="H36" i="319"/>
  <c r="G36" i="319"/>
  <c r="J35" i="319"/>
  <c r="I35" i="319"/>
  <c r="H35" i="319"/>
  <c r="G35" i="319"/>
  <c r="J34" i="319"/>
  <c r="I34" i="319"/>
  <c r="H34" i="319"/>
  <c r="G34" i="319"/>
  <c r="L32" i="319"/>
  <c r="K32" i="319"/>
  <c r="F32" i="319"/>
  <c r="E32" i="319"/>
  <c r="D32" i="319"/>
  <c r="J31" i="319"/>
  <c r="I31" i="319"/>
  <c r="H31" i="319"/>
  <c r="G31" i="319"/>
  <c r="J30" i="319"/>
  <c r="I30" i="319"/>
  <c r="H30" i="319"/>
  <c r="G30" i="319"/>
  <c r="J29" i="319"/>
  <c r="I29" i="319"/>
  <c r="H29" i="319"/>
  <c r="G29" i="319"/>
  <c r="J28" i="319"/>
  <c r="I28" i="319"/>
  <c r="H28" i="319"/>
  <c r="G28" i="319"/>
  <c r="L26" i="319"/>
  <c r="K26" i="319"/>
  <c r="F26" i="319"/>
  <c r="E26" i="319"/>
  <c r="D26" i="319"/>
  <c r="J25" i="319"/>
  <c r="I25" i="319"/>
  <c r="H25" i="319"/>
  <c r="G25" i="319"/>
  <c r="J24" i="319"/>
  <c r="I24" i="319"/>
  <c r="H24" i="319"/>
  <c r="G24" i="319"/>
  <c r="J23" i="319"/>
  <c r="I23" i="319"/>
  <c r="H23" i="319"/>
  <c r="G23" i="319"/>
  <c r="J22" i="319"/>
  <c r="I22" i="319"/>
  <c r="H22" i="319"/>
  <c r="G22" i="319"/>
  <c r="L20" i="319"/>
  <c r="K20" i="319"/>
  <c r="F20" i="319"/>
  <c r="E20" i="319"/>
  <c r="D20" i="319"/>
  <c r="J19" i="319"/>
  <c r="I19" i="319"/>
  <c r="H19" i="319"/>
  <c r="G19" i="319"/>
  <c r="J18" i="319"/>
  <c r="I18" i="319"/>
  <c r="H18" i="319"/>
  <c r="G18" i="319"/>
  <c r="J17" i="319"/>
  <c r="I17" i="319"/>
  <c r="H17" i="319"/>
  <c r="G17" i="319"/>
  <c r="J16" i="319"/>
  <c r="I16" i="319"/>
  <c r="H16" i="319"/>
  <c r="G16" i="319"/>
  <c r="L14" i="319"/>
  <c r="K14" i="319"/>
  <c r="F14" i="319"/>
  <c r="E14" i="319"/>
  <c r="D14" i="319"/>
  <c r="J13" i="319"/>
  <c r="I13" i="319"/>
  <c r="H13" i="319"/>
  <c r="G13" i="319"/>
  <c r="J12" i="319"/>
  <c r="I12" i="319"/>
  <c r="H12" i="319"/>
  <c r="G12" i="319"/>
  <c r="J11" i="319"/>
  <c r="I11" i="319"/>
  <c r="H11" i="319"/>
  <c r="G11" i="319"/>
  <c r="J10" i="319"/>
  <c r="I10" i="319"/>
  <c r="H10" i="319"/>
  <c r="G10" i="319"/>
  <c r="L48" i="320"/>
  <c r="K48" i="320"/>
  <c r="F48" i="320"/>
  <c r="E48" i="320"/>
  <c r="D48" i="320"/>
  <c r="J47" i="320"/>
  <c r="I47" i="320"/>
  <c r="H47" i="320"/>
  <c r="G47" i="320"/>
  <c r="J46" i="320"/>
  <c r="I46" i="320"/>
  <c r="H46" i="320"/>
  <c r="G46" i="320"/>
  <c r="J45" i="320"/>
  <c r="I45" i="320"/>
  <c r="H45" i="320"/>
  <c r="G45" i="320"/>
  <c r="J44" i="320"/>
  <c r="I44" i="320"/>
  <c r="H44" i="320"/>
  <c r="G44" i="320"/>
  <c r="L38" i="320"/>
  <c r="K38" i="320"/>
  <c r="F38" i="320"/>
  <c r="E38" i="320"/>
  <c r="D38" i="320"/>
  <c r="J37" i="320"/>
  <c r="I37" i="320"/>
  <c r="H37" i="320"/>
  <c r="G37" i="320"/>
  <c r="J36" i="320"/>
  <c r="I36" i="320"/>
  <c r="H36" i="320"/>
  <c r="G36" i="320"/>
  <c r="J35" i="320"/>
  <c r="I35" i="320"/>
  <c r="H35" i="320"/>
  <c r="G35" i="320"/>
  <c r="J34" i="320"/>
  <c r="I34" i="320"/>
  <c r="H34" i="320"/>
  <c r="G34" i="320"/>
  <c r="L32" i="320"/>
  <c r="K32" i="320"/>
  <c r="F32" i="320"/>
  <c r="E32" i="320"/>
  <c r="D32" i="320"/>
  <c r="J31" i="320"/>
  <c r="I31" i="320"/>
  <c r="H31" i="320"/>
  <c r="G31" i="320"/>
  <c r="J30" i="320"/>
  <c r="I30" i="320"/>
  <c r="H30" i="320"/>
  <c r="G30" i="320"/>
  <c r="J29" i="320"/>
  <c r="I29" i="320"/>
  <c r="H29" i="320"/>
  <c r="G29" i="320"/>
  <c r="J28" i="320"/>
  <c r="I28" i="320"/>
  <c r="H28" i="320"/>
  <c r="G28" i="320"/>
  <c r="L26" i="320"/>
  <c r="K26" i="320"/>
  <c r="F26" i="320"/>
  <c r="E26" i="320"/>
  <c r="D26" i="320"/>
  <c r="J25" i="320"/>
  <c r="I25" i="320"/>
  <c r="H25" i="320"/>
  <c r="G25" i="320"/>
  <c r="J24" i="320"/>
  <c r="I24" i="320"/>
  <c r="H24" i="320"/>
  <c r="G24" i="320"/>
  <c r="J23" i="320"/>
  <c r="I23" i="320"/>
  <c r="H23" i="320"/>
  <c r="G23" i="320"/>
  <c r="J22" i="320"/>
  <c r="I22" i="320"/>
  <c r="H22" i="320"/>
  <c r="G22" i="320"/>
  <c r="L20" i="320"/>
  <c r="K20" i="320"/>
  <c r="F20" i="320"/>
  <c r="E20" i="320"/>
  <c r="D20" i="320"/>
  <c r="J19" i="320"/>
  <c r="I19" i="320"/>
  <c r="H19" i="320"/>
  <c r="G19" i="320"/>
  <c r="J18" i="320"/>
  <c r="I18" i="320"/>
  <c r="H18" i="320"/>
  <c r="G18" i="320"/>
  <c r="J17" i="320"/>
  <c r="I17" i="320"/>
  <c r="H17" i="320"/>
  <c r="G17" i="320"/>
  <c r="J16" i="320"/>
  <c r="I16" i="320"/>
  <c r="H16" i="320"/>
  <c r="G16" i="320"/>
  <c r="L14" i="320"/>
  <c r="K14" i="320"/>
  <c r="F14" i="320"/>
  <c r="E14" i="320"/>
  <c r="D14" i="320"/>
  <c r="J13" i="320"/>
  <c r="I13" i="320"/>
  <c r="H13" i="320"/>
  <c r="G13" i="320"/>
  <c r="J12" i="320"/>
  <c r="I12" i="320"/>
  <c r="H12" i="320"/>
  <c r="G12" i="320"/>
  <c r="J11" i="320"/>
  <c r="I11" i="320"/>
  <c r="H11" i="320"/>
  <c r="G11" i="320"/>
  <c r="J10" i="320"/>
  <c r="I10" i="320"/>
  <c r="H10" i="320"/>
  <c r="G10" i="320"/>
  <c r="L48" i="321"/>
  <c r="K48" i="321"/>
  <c r="F48" i="321"/>
  <c r="E48" i="321"/>
  <c r="D48" i="321"/>
  <c r="J47" i="321"/>
  <c r="I47" i="321"/>
  <c r="H47" i="321"/>
  <c r="G47" i="321"/>
  <c r="J46" i="321"/>
  <c r="I46" i="321"/>
  <c r="H46" i="321"/>
  <c r="G46" i="321"/>
  <c r="J45" i="321"/>
  <c r="I45" i="321"/>
  <c r="H45" i="321"/>
  <c r="G45" i="321"/>
  <c r="J44" i="321"/>
  <c r="I44" i="321"/>
  <c r="H44" i="321"/>
  <c r="G44" i="321"/>
  <c r="L38" i="321"/>
  <c r="K38" i="321"/>
  <c r="F38" i="321"/>
  <c r="E38" i="321"/>
  <c r="D38" i="321"/>
  <c r="J37" i="321"/>
  <c r="I37" i="321"/>
  <c r="H37" i="321"/>
  <c r="G37" i="321"/>
  <c r="J36" i="321"/>
  <c r="I36" i="321"/>
  <c r="H36" i="321"/>
  <c r="G36" i="321"/>
  <c r="J35" i="321"/>
  <c r="I35" i="321"/>
  <c r="H35" i="321"/>
  <c r="G35" i="321"/>
  <c r="J34" i="321"/>
  <c r="I34" i="321"/>
  <c r="H34" i="321"/>
  <c r="G34" i="321"/>
  <c r="L32" i="321"/>
  <c r="K32" i="321"/>
  <c r="F32" i="321"/>
  <c r="E32" i="321"/>
  <c r="D32" i="321"/>
  <c r="J31" i="321"/>
  <c r="I31" i="321"/>
  <c r="H31" i="321"/>
  <c r="G31" i="321"/>
  <c r="J30" i="321"/>
  <c r="I30" i="321"/>
  <c r="H30" i="321"/>
  <c r="G30" i="321"/>
  <c r="J29" i="321"/>
  <c r="I29" i="321"/>
  <c r="H29" i="321"/>
  <c r="G29" i="321"/>
  <c r="J28" i="321"/>
  <c r="I28" i="321"/>
  <c r="H28" i="321"/>
  <c r="G28" i="321"/>
  <c r="L26" i="321"/>
  <c r="K26" i="321"/>
  <c r="F26" i="321"/>
  <c r="E26" i="321"/>
  <c r="D26" i="321"/>
  <c r="J25" i="321"/>
  <c r="I25" i="321"/>
  <c r="H25" i="321"/>
  <c r="G25" i="321"/>
  <c r="J24" i="321"/>
  <c r="I24" i="321"/>
  <c r="H24" i="321"/>
  <c r="G24" i="321"/>
  <c r="J23" i="321"/>
  <c r="I23" i="321"/>
  <c r="H23" i="321"/>
  <c r="G23" i="321"/>
  <c r="J22" i="321"/>
  <c r="I22" i="321"/>
  <c r="H22" i="321"/>
  <c r="G22" i="321"/>
  <c r="L20" i="321"/>
  <c r="K20" i="321"/>
  <c r="F20" i="321"/>
  <c r="E20" i="321"/>
  <c r="D20" i="321"/>
  <c r="J19" i="321"/>
  <c r="I19" i="321"/>
  <c r="H19" i="321"/>
  <c r="G19" i="321"/>
  <c r="J18" i="321"/>
  <c r="I18" i="321"/>
  <c r="H18" i="321"/>
  <c r="G18" i="321"/>
  <c r="J17" i="321"/>
  <c r="I17" i="321"/>
  <c r="H17" i="321"/>
  <c r="G17" i="321"/>
  <c r="J16" i="321"/>
  <c r="I16" i="321"/>
  <c r="H16" i="321"/>
  <c r="G16" i="321"/>
  <c r="L14" i="321"/>
  <c r="K14" i="321"/>
  <c r="F14" i="321"/>
  <c r="E14" i="321"/>
  <c r="D14" i="321"/>
  <c r="J13" i="321"/>
  <c r="I13" i="321"/>
  <c r="H13" i="321"/>
  <c r="G13" i="321"/>
  <c r="J12" i="321"/>
  <c r="I12" i="321"/>
  <c r="H12" i="321"/>
  <c r="G12" i="321"/>
  <c r="J11" i="321"/>
  <c r="I11" i="321"/>
  <c r="H11" i="321"/>
  <c r="G11" i="321"/>
  <c r="J10" i="321"/>
  <c r="I10" i="321"/>
  <c r="H10" i="321"/>
  <c r="G10" i="321"/>
  <c r="L48" i="322"/>
  <c r="K48" i="322"/>
  <c r="F48" i="322"/>
  <c r="E48" i="322"/>
  <c r="D48" i="322"/>
  <c r="J47" i="322"/>
  <c r="I47" i="322"/>
  <c r="H47" i="322"/>
  <c r="G47" i="322"/>
  <c r="J46" i="322"/>
  <c r="I46" i="322"/>
  <c r="H46" i="322"/>
  <c r="G46" i="322"/>
  <c r="J45" i="322"/>
  <c r="I45" i="322"/>
  <c r="H45" i="322"/>
  <c r="G45" i="322"/>
  <c r="J44" i="322"/>
  <c r="I44" i="322"/>
  <c r="H44" i="322"/>
  <c r="G44" i="322"/>
  <c r="L38" i="322"/>
  <c r="K38" i="322"/>
  <c r="F38" i="322"/>
  <c r="E38" i="322"/>
  <c r="D38" i="322"/>
  <c r="J37" i="322"/>
  <c r="I37" i="322"/>
  <c r="H37" i="322"/>
  <c r="G37" i="322"/>
  <c r="J36" i="322"/>
  <c r="I36" i="322"/>
  <c r="H36" i="322"/>
  <c r="G36" i="322"/>
  <c r="J35" i="322"/>
  <c r="I35" i="322"/>
  <c r="H35" i="322"/>
  <c r="G35" i="322"/>
  <c r="J34" i="322"/>
  <c r="I34" i="322"/>
  <c r="H34" i="322"/>
  <c r="G34" i="322"/>
  <c r="L32" i="322"/>
  <c r="K32" i="322"/>
  <c r="F32" i="322"/>
  <c r="E32" i="322"/>
  <c r="D32" i="322"/>
  <c r="J31" i="322"/>
  <c r="I31" i="322"/>
  <c r="H31" i="322"/>
  <c r="G31" i="322"/>
  <c r="J30" i="322"/>
  <c r="I30" i="322"/>
  <c r="H30" i="322"/>
  <c r="G30" i="322"/>
  <c r="J29" i="322"/>
  <c r="I29" i="322"/>
  <c r="H29" i="322"/>
  <c r="G29" i="322"/>
  <c r="J28" i="322"/>
  <c r="I28" i="322"/>
  <c r="H28" i="322"/>
  <c r="G28" i="322"/>
  <c r="L26" i="322"/>
  <c r="K26" i="322"/>
  <c r="F26" i="322"/>
  <c r="E26" i="322"/>
  <c r="D26" i="322"/>
  <c r="J25" i="322"/>
  <c r="I25" i="322"/>
  <c r="H25" i="322"/>
  <c r="G25" i="322"/>
  <c r="J24" i="322"/>
  <c r="I24" i="322"/>
  <c r="H24" i="322"/>
  <c r="G24" i="322"/>
  <c r="J23" i="322"/>
  <c r="I23" i="322"/>
  <c r="H23" i="322"/>
  <c r="G23" i="322"/>
  <c r="J22" i="322"/>
  <c r="I22" i="322"/>
  <c r="H22" i="322"/>
  <c r="G22" i="322"/>
  <c r="L20" i="322"/>
  <c r="K20" i="322"/>
  <c r="F20" i="322"/>
  <c r="E20" i="322"/>
  <c r="D20" i="322"/>
  <c r="J19" i="322"/>
  <c r="I19" i="322"/>
  <c r="H19" i="322"/>
  <c r="G19" i="322"/>
  <c r="J18" i="322"/>
  <c r="I18" i="322"/>
  <c r="H18" i="322"/>
  <c r="G18" i="322"/>
  <c r="J17" i="322"/>
  <c r="I17" i="322"/>
  <c r="H17" i="322"/>
  <c r="G17" i="322"/>
  <c r="J16" i="322"/>
  <c r="I16" i="322"/>
  <c r="H16" i="322"/>
  <c r="G16" i="322"/>
  <c r="L14" i="322"/>
  <c r="K14" i="322"/>
  <c r="F14" i="322"/>
  <c r="E14" i="322"/>
  <c r="D14" i="322"/>
  <c r="J13" i="322"/>
  <c r="I13" i="322"/>
  <c r="H13" i="322"/>
  <c r="G13" i="322"/>
  <c r="J12" i="322"/>
  <c r="I12" i="322"/>
  <c r="H12" i="322"/>
  <c r="G12" i="322"/>
  <c r="J11" i="322"/>
  <c r="I11" i="322"/>
  <c r="H11" i="322"/>
  <c r="G11" i="322"/>
  <c r="J10" i="322"/>
  <c r="I10" i="322"/>
  <c r="H10" i="322"/>
  <c r="G10" i="322"/>
  <c r="L48" i="326"/>
  <c r="K48" i="326"/>
  <c r="F48" i="326"/>
  <c r="E48" i="326"/>
  <c r="D48" i="326"/>
  <c r="J47" i="326"/>
  <c r="I47" i="326"/>
  <c r="H47" i="326"/>
  <c r="G47" i="326"/>
  <c r="J46" i="326"/>
  <c r="I46" i="326"/>
  <c r="H46" i="326"/>
  <c r="G46" i="326"/>
  <c r="J45" i="326"/>
  <c r="I45" i="326"/>
  <c r="H45" i="326"/>
  <c r="G45" i="326"/>
  <c r="J44" i="326"/>
  <c r="I44" i="326"/>
  <c r="H44" i="326"/>
  <c r="G44" i="326"/>
  <c r="L38" i="326"/>
  <c r="K38" i="326"/>
  <c r="F38" i="326"/>
  <c r="E38" i="326"/>
  <c r="D38" i="326"/>
  <c r="J37" i="326"/>
  <c r="I37" i="326"/>
  <c r="H37" i="326"/>
  <c r="G37" i="326"/>
  <c r="J36" i="326"/>
  <c r="I36" i="326"/>
  <c r="H36" i="326"/>
  <c r="G36" i="326"/>
  <c r="J35" i="326"/>
  <c r="I35" i="326"/>
  <c r="H35" i="326"/>
  <c r="G35" i="326"/>
  <c r="J34" i="326"/>
  <c r="I34" i="326"/>
  <c r="H34" i="326"/>
  <c r="G34" i="326"/>
  <c r="L32" i="326"/>
  <c r="K32" i="326"/>
  <c r="F32" i="326"/>
  <c r="E32" i="326"/>
  <c r="D32" i="326"/>
  <c r="J31" i="326"/>
  <c r="I31" i="326"/>
  <c r="H31" i="326"/>
  <c r="G31" i="326"/>
  <c r="J30" i="326"/>
  <c r="I30" i="326"/>
  <c r="H30" i="326"/>
  <c r="G30" i="326"/>
  <c r="J29" i="326"/>
  <c r="I29" i="326"/>
  <c r="H29" i="326"/>
  <c r="G29" i="326"/>
  <c r="J28" i="326"/>
  <c r="I28" i="326"/>
  <c r="H28" i="326"/>
  <c r="G28" i="326"/>
  <c r="L26" i="326"/>
  <c r="K26" i="326"/>
  <c r="F26" i="326"/>
  <c r="E26" i="326"/>
  <c r="D26" i="326"/>
  <c r="J25" i="326"/>
  <c r="I25" i="326"/>
  <c r="H25" i="326"/>
  <c r="G25" i="326"/>
  <c r="J24" i="326"/>
  <c r="I24" i="326"/>
  <c r="H24" i="326"/>
  <c r="G24" i="326"/>
  <c r="J23" i="326"/>
  <c r="I23" i="326"/>
  <c r="H23" i="326"/>
  <c r="G23" i="326"/>
  <c r="J22" i="326"/>
  <c r="I22" i="326"/>
  <c r="H22" i="326"/>
  <c r="G22" i="326"/>
  <c r="L20" i="326"/>
  <c r="K20" i="326"/>
  <c r="F20" i="326"/>
  <c r="E20" i="326"/>
  <c r="D20" i="326"/>
  <c r="J19" i="326"/>
  <c r="I19" i="326"/>
  <c r="H19" i="326"/>
  <c r="G19" i="326"/>
  <c r="J18" i="326"/>
  <c r="I18" i="326"/>
  <c r="H18" i="326"/>
  <c r="G18" i="326"/>
  <c r="J17" i="326"/>
  <c r="I17" i="326"/>
  <c r="H17" i="326"/>
  <c r="G17" i="326"/>
  <c r="J16" i="326"/>
  <c r="I16" i="326"/>
  <c r="H16" i="326"/>
  <c r="G16" i="326"/>
  <c r="L14" i="326"/>
  <c r="K14" i="326"/>
  <c r="F14" i="326"/>
  <c r="E14" i="326"/>
  <c r="D14" i="326"/>
  <c r="J13" i="326"/>
  <c r="I13" i="326"/>
  <c r="H13" i="326"/>
  <c r="G13" i="326"/>
  <c r="J12" i="326"/>
  <c r="I12" i="326"/>
  <c r="H12" i="326"/>
  <c r="G12" i="326"/>
  <c r="J11" i="326"/>
  <c r="I11" i="326"/>
  <c r="H11" i="326"/>
  <c r="G11" i="326"/>
  <c r="J10" i="326"/>
  <c r="I10" i="326"/>
  <c r="H10" i="326"/>
  <c r="G10" i="326"/>
  <c r="L48" i="324"/>
  <c r="K48" i="324"/>
  <c r="F48" i="324"/>
  <c r="E48" i="324"/>
  <c r="D48" i="324"/>
  <c r="J47" i="324"/>
  <c r="I47" i="324"/>
  <c r="H47" i="324"/>
  <c r="G47" i="324"/>
  <c r="J46" i="324"/>
  <c r="I46" i="324"/>
  <c r="H46" i="324"/>
  <c r="G46" i="324"/>
  <c r="J45" i="324"/>
  <c r="I45" i="324"/>
  <c r="H45" i="324"/>
  <c r="G45" i="324"/>
  <c r="J44" i="324"/>
  <c r="I44" i="324"/>
  <c r="H44" i="324"/>
  <c r="G44" i="324"/>
  <c r="L38" i="324"/>
  <c r="K38" i="324"/>
  <c r="F38" i="324"/>
  <c r="E38" i="324"/>
  <c r="D38" i="324"/>
  <c r="J37" i="324"/>
  <c r="I37" i="324"/>
  <c r="H37" i="324"/>
  <c r="G37" i="324"/>
  <c r="J36" i="324"/>
  <c r="I36" i="324"/>
  <c r="H36" i="324"/>
  <c r="G36" i="324"/>
  <c r="J35" i="324"/>
  <c r="I35" i="324"/>
  <c r="H35" i="324"/>
  <c r="G35" i="324"/>
  <c r="J34" i="324"/>
  <c r="I34" i="324"/>
  <c r="H34" i="324"/>
  <c r="G34" i="324"/>
  <c r="L32" i="324"/>
  <c r="K32" i="324"/>
  <c r="F32" i="324"/>
  <c r="E32" i="324"/>
  <c r="D32" i="324"/>
  <c r="J31" i="324"/>
  <c r="I31" i="324"/>
  <c r="H31" i="324"/>
  <c r="G31" i="324"/>
  <c r="J30" i="324"/>
  <c r="I30" i="324"/>
  <c r="H30" i="324"/>
  <c r="G30" i="324"/>
  <c r="J29" i="324"/>
  <c r="I29" i="324"/>
  <c r="H29" i="324"/>
  <c r="G29" i="324"/>
  <c r="J28" i="324"/>
  <c r="I28" i="324"/>
  <c r="H28" i="324"/>
  <c r="G28" i="324"/>
  <c r="L26" i="324"/>
  <c r="K26" i="324"/>
  <c r="F26" i="324"/>
  <c r="E26" i="324"/>
  <c r="D26" i="324"/>
  <c r="J25" i="324"/>
  <c r="I25" i="324"/>
  <c r="H25" i="324"/>
  <c r="G25" i="324"/>
  <c r="J24" i="324"/>
  <c r="I24" i="324"/>
  <c r="H24" i="324"/>
  <c r="G24" i="324"/>
  <c r="J23" i="324"/>
  <c r="I23" i="324"/>
  <c r="H23" i="324"/>
  <c r="G23" i="324"/>
  <c r="J22" i="324"/>
  <c r="I22" i="324"/>
  <c r="H22" i="324"/>
  <c r="G22" i="324"/>
  <c r="L20" i="324"/>
  <c r="K20" i="324"/>
  <c r="F20" i="324"/>
  <c r="E20" i="324"/>
  <c r="D20" i="324"/>
  <c r="J19" i="324"/>
  <c r="I19" i="324"/>
  <c r="H19" i="324"/>
  <c r="G19" i="324"/>
  <c r="J18" i="324"/>
  <c r="I18" i="324"/>
  <c r="H18" i="324"/>
  <c r="G18" i="324"/>
  <c r="J17" i="324"/>
  <c r="I17" i="324"/>
  <c r="H17" i="324"/>
  <c r="G17" i="324"/>
  <c r="J16" i="324"/>
  <c r="I16" i="324"/>
  <c r="H16" i="324"/>
  <c r="G16" i="324"/>
  <c r="L14" i="324"/>
  <c r="K14" i="324"/>
  <c r="F14" i="324"/>
  <c r="E14" i="324"/>
  <c r="D14" i="324"/>
  <c r="J13" i="324"/>
  <c r="I13" i="324"/>
  <c r="H13" i="324"/>
  <c r="G13" i="324"/>
  <c r="J12" i="324"/>
  <c r="I12" i="324"/>
  <c r="H12" i="324"/>
  <c r="G12" i="324"/>
  <c r="J11" i="324"/>
  <c r="I11" i="324"/>
  <c r="H11" i="324"/>
  <c r="G11" i="324"/>
  <c r="J10" i="324"/>
  <c r="I10" i="324"/>
  <c r="H10" i="324"/>
  <c r="G10" i="324"/>
  <c r="L48" i="328"/>
  <c r="K48" i="328"/>
  <c r="F48" i="328"/>
  <c r="E48" i="328"/>
  <c r="D48" i="328"/>
  <c r="J47" i="328"/>
  <c r="I47" i="328"/>
  <c r="H47" i="328"/>
  <c r="G47" i="328"/>
  <c r="J46" i="328"/>
  <c r="I46" i="328"/>
  <c r="H46" i="328"/>
  <c r="G46" i="328"/>
  <c r="J45" i="328"/>
  <c r="I45" i="328"/>
  <c r="H45" i="328"/>
  <c r="G45" i="328"/>
  <c r="J44" i="328"/>
  <c r="I44" i="328"/>
  <c r="H44" i="328"/>
  <c r="G44" i="328"/>
  <c r="L38" i="328"/>
  <c r="K38" i="328"/>
  <c r="F38" i="328"/>
  <c r="E38" i="328"/>
  <c r="D38" i="328"/>
  <c r="J37" i="328"/>
  <c r="I37" i="328"/>
  <c r="H37" i="328"/>
  <c r="G37" i="328"/>
  <c r="J36" i="328"/>
  <c r="I36" i="328"/>
  <c r="H36" i="328"/>
  <c r="G36" i="328"/>
  <c r="J35" i="328"/>
  <c r="I35" i="328"/>
  <c r="H35" i="328"/>
  <c r="G35" i="328"/>
  <c r="J34" i="328"/>
  <c r="I34" i="328"/>
  <c r="H34" i="328"/>
  <c r="G34" i="328"/>
  <c r="L32" i="328"/>
  <c r="K32" i="328"/>
  <c r="F32" i="328"/>
  <c r="E32" i="328"/>
  <c r="D32" i="328"/>
  <c r="J31" i="328"/>
  <c r="I31" i="328"/>
  <c r="H31" i="328"/>
  <c r="G31" i="328"/>
  <c r="J30" i="328"/>
  <c r="I30" i="328"/>
  <c r="H30" i="328"/>
  <c r="G30" i="328"/>
  <c r="J29" i="328"/>
  <c r="I29" i="328"/>
  <c r="H29" i="328"/>
  <c r="G29" i="328"/>
  <c r="J28" i="328"/>
  <c r="I28" i="328"/>
  <c r="H28" i="328"/>
  <c r="G28" i="328"/>
  <c r="L26" i="328"/>
  <c r="K26" i="328"/>
  <c r="F26" i="328"/>
  <c r="E26" i="328"/>
  <c r="D26" i="328"/>
  <c r="J25" i="328"/>
  <c r="I25" i="328"/>
  <c r="H25" i="328"/>
  <c r="G25" i="328"/>
  <c r="J24" i="328"/>
  <c r="I24" i="328"/>
  <c r="H24" i="328"/>
  <c r="G24" i="328"/>
  <c r="J23" i="328"/>
  <c r="I23" i="328"/>
  <c r="H23" i="328"/>
  <c r="G23" i="328"/>
  <c r="J22" i="328"/>
  <c r="I22" i="328"/>
  <c r="H22" i="328"/>
  <c r="G22" i="328"/>
  <c r="L20" i="328"/>
  <c r="K20" i="328"/>
  <c r="F20" i="328"/>
  <c r="E20" i="328"/>
  <c r="D20" i="328"/>
  <c r="J19" i="328"/>
  <c r="I19" i="328"/>
  <c r="H19" i="328"/>
  <c r="G19" i="328"/>
  <c r="J18" i="328"/>
  <c r="I18" i="328"/>
  <c r="H18" i="328"/>
  <c r="G18" i="328"/>
  <c r="J17" i="328"/>
  <c r="I17" i="328"/>
  <c r="H17" i="328"/>
  <c r="G17" i="328"/>
  <c r="J16" i="328"/>
  <c r="I16" i="328"/>
  <c r="H16" i="328"/>
  <c r="G16" i="328"/>
  <c r="L14" i="328"/>
  <c r="K14" i="328"/>
  <c r="F14" i="328"/>
  <c r="E14" i="328"/>
  <c r="D14" i="328"/>
  <c r="J13" i="328"/>
  <c r="I13" i="328"/>
  <c r="H13" i="328"/>
  <c r="G13" i="328"/>
  <c r="J12" i="328"/>
  <c r="I12" i="328"/>
  <c r="H12" i="328"/>
  <c r="G12" i="328"/>
  <c r="J11" i="328"/>
  <c r="I11" i="328"/>
  <c r="H11" i="328"/>
  <c r="G11" i="328"/>
  <c r="J10" i="328"/>
  <c r="I10" i="328"/>
  <c r="H10" i="328"/>
  <c r="G10" i="328"/>
  <c r="L48" i="327"/>
  <c r="K48" i="327"/>
  <c r="F48" i="327"/>
  <c r="E48" i="327"/>
  <c r="D48" i="327"/>
  <c r="J47" i="327"/>
  <c r="I47" i="327"/>
  <c r="H47" i="327"/>
  <c r="G47" i="327"/>
  <c r="J46" i="327"/>
  <c r="I46" i="327"/>
  <c r="H46" i="327"/>
  <c r="G46" i="327"/>
  <c r="J45" i="327"/>
  <c r="I45" i="327"/>
  <c r="H45" i="327"/>
  <c r="G45" i="327"/>
  <c r="J44" i="327"/>
  <c r="I44" i="327"/>
  <c r="H44" i="327"/>
  <c r="G44" i="327"/>
  <c r="L38" i="327"/>
  <c r="K38" i="327"/>
  <c r="F38" i="327"/>
  <c r="E38" i="327"/>
  <c r="D38" i="327"/>
  <c r="J37" i="327"/>
  <c r="I37" i="327"/>
  <c r="H37" i="327"/>
  <c r="G37" i="327"/>
  <c r="J36" i="327"/>
  <c r="I36" i="327"/>
  <c r="H36" i="327"/>
  <c r="G36" i="327"/>
  <c r="J35" i="327"/>
  <c r="I35" i="327"/>
  <c r="H35" i="327"/>
  <c r="G35" i="327"/>
  <c r="J34" i="327"/>
  <c r="I34" i="327"/>
  <c r="H34" i="327"/>
  <c r="G34" i="327"/>
  <c r="L32" i="327"/>
  <c r="K32" i="327"/>
  <c r="F32" i="327"/>
  <c r="E32" i="327"/>
  <c r="D32" i="327"/>
  <c r="J31" i="327"/>
  <c r="I31" i="327"/>
  <c r="H31" i="327"/>
  <c r="G31" i="327"/>
  <c r="J30" i="327"/>
  <c r="I30" i="327"/>
  <c r="H30" i="327"/>
  <c r="G30" i="327"/>
  <c r="J29" i="327"/>
  <c r="I29" i="327"/>
  <c r="H29" i="327"/>
  <c r="G29" i="327"/>
  <c r="J28" i="327"/>
  <c r="I28" i="327"/>
  <c r="H28" i="327"/>
  <c r="G28" i="327"/>
  <c r="L26" i="327"/>
  <c r="K26" i="327"/>
  <c r="F26" i="327"/>
  <c r="E26" i="327"/>
  <c r="D26" i="327"/>
  <c r="J25" i="327"/>
  <c r="I25" i="327"/>
  <c r="H25" i="327"/>
  <c r="G25" i="327"/>
  <c r="J24" i="327"/>
  <c r="I24" i="327"/>
  <c r="H24" i="327"/>
  <c r="G24" i="327"/>
  <c r="J23" i="327"/>
  <c r="I23" i="327"/>
  <c r="H23" i="327"/>
  <c r="G23" i="327"/>
  <c r="J22" i="327"/>
  <c r="I22" i="327"/>
  <c r="H22" i="327"/>
  <c r="G22" i="327"/>
  <c r="L20" i="327"/>
  <c r="K20" i="327"/>
  <c r="F20" i="327"/>
  <c r="E20" i="327"/>
  <c r="D20" i="327"/>
  <c r="J19" i="327"/>
  <c r="I19" i="327"/>
  <c r="H19" i="327"/>
  <c r="G19" i="327"/>
  <c r="J18" i="327"/>
  <c r="I18" i="327"/>
  <c r="H18" i="327"/>
  <c r="G18" i="327"/>
  <c r="J17" i="327"/>
  <c r="I17" i="327"/>
  <c r="H17" i="327"/>
  <c r="G17" i="327"/>
  <c r="J16" i="327"/>
  <c r="I16" i="327"/>
  <c r="H16" i="327"/>
  <c r="G16" i="327"/>
  <c r="L14" i="327"/>
  <c r="K14" i="327"/>
  <c r="F14" i="327"/>
  <c r="E14" i="327"/>
  <c r="D14" i="327"/>
  <c r="J13" i="327"/>
  <c r="I13" i="327"/>
  <c r="H13" i="327"/>
  <c r="G13" i="327"/>
  <c r="J12" i="327"/>
  <c r="I12" i="327"/>
  <c r="H12" i="327"/>
  <c r="G12" i="327"/>
  <c r="J11" i="327"/>
  <c r="I11" i="327"/>
  <c r="H11" i="327"/>
  <c r="G11" i="327"/>
  <c r="J10" i="327"/>
  <c r="I10" i="327"/>
  <c r="H10" i="327"/>
  <c r="G10" i="327"/>
  <c r="K48" i="329"/>
  <c r="F48" i="329"/>
  <c r="E48" i="329"/>
  <c r="D48" i="329"/>
  <c r="H47" i="329"/>
  <c r="H46" i="329"/>
  <c r="H45" i="329"/>
  <c r="H44" i="329"/>
  <c r="K38" i="329"/>
  <c r="F38" i="329"/>
  <c r="E38" i="329"/>
  <c r="D38" i="329"/>
  <c r="H37" i="329"/>
  <c r="H36" i="329"/>
  <c r="H35" i="329"/>
  <c r="H34" i="329"/>
  <c r="K32" i="329"/>
  <c r="F32" i="329"/>
  <c r="E32" i="329"/>
  <c r="D32" i="329"/>
  <c r="H31" i="329"/>
  <c r="G31" i="329"/>
  <c r="H30" i="329"/>
  <c r="G30" i="329"/>
  <c r="H29" i="329"/>
  <c r="G29" i="329"/>
  <c r="H28" i="329"/>
  <c r="G28" i="329"/>
  <c r="K26" i="329"/>
  <c r="F26" i="329"/>
  <c r="E26" i="329"/>
  <c r="D26" i="329"/>
  <c r="H25" i="329"/>
  <c r="G25" i="329"/>
  <c r="H24" i="329"/>
  <c r="G24" i="329"/>
  <c r="H23" i="329"/>
  <c r="G23" i="329"/>
  <c r="H22" i="329"/>
  <c r="G22" i="329"/>
  <c r="K20" i="329"/>
  <c r="F20" i="329"/>
  <c r="E20" i="329"/>
  <c r="D20" i="329"/>
  <c r="H19" i="329"/>
  <c r="G19" i="329"/>
  <c r="H18" i="329"/>
  <c r="G18" i="329"/>
  <c r="H17" i="329"/>
  <c r="G17" i="329"/>
  <c r="H16" i="329"/>
  <c r="G16" i="329"/>
  <c r="F14" i="329"/>
  <c r="E14" i="329"/>
  <c r="D14" i="329"/>
  <c r="K13" i="329"/>
  <c r="H13" i="329"/>
  <c r="G13" i="329"/>
  <c r="K12" i="329"/>
  <c r="H12" i="329"/>
  <c r="G12" i="329"/>
  <c r="K11" i="329"/>
  <c r="H11" i="329"/>
  <c r="G11" i="329"/>
  <c r="K10" i="329"/>
  <c r="H10" i="329"/>
  <c r="G10" i="329"/>
  <c r="G48" i="316"/>
  <c r="J26" i="303"/>
  <c r="J14" i="302"/>
  <c r="J38" i="302"/>
  <c r="J26" i="301"/>
  <c r="J14" i="300"/>
  <c r="J38" i="300"/>
  <c r="J26" i="299"/>
  <c r="J14" i="298"/>
  <c r="J38" i="298"/>
  <c r="J14" i="295"/>
  <c r="I20" i="233"/>
  <c r="G20" i="284"/>
  <c r="J20" i="281"/>
  <c r="I48" i="281"/>
  <c r="G14" i="271"/>
  <c r="J20" i="259"/>
  <c r="H32" i="314"/>
  <c r="H32" i="306"/>
  <c r="G32" i="295"/>
  <c r="H48" i="275"/>
  <c r="H20" i="312"/>
  <c r="H32" i="307"/>
  <c r="H20" i="306"/>
  <c r="H26" i="281"/>
  <c r="I38" i="280"/>
  <c r="G32" i="249"/>
  <c r="J48" i="233"/>
  <c r="I48" i="231"/>
  <c r="I38" i="322"/>
  <c r="I26" i="321"/>
  <c r="I26" i="319"/>
  <c r="I14" i="299"/>
  <c r="G48" i="291"/>
  <c r="J32" i="274"/>
  <c r="H48" i="273"/>
  <c r="J20" i="270"/>
  <c r="G32" i="266"/>
  <c r="G32" i="259"/>
  <c r="J48" i="259"/>
  <c r="J20" i="256"/>
  <c r="G26" i="249"/>
  <c r="G38" i="247"/>
  <c r="G48" i="238"/>
  <c r="G48" i="236"/>
  <c r="G14" i="225"/>
  <c r="H26" i="225"/>
  <c r="I14" i="224"/>
  <c r="I26" i="223"/>
  <c r="G38" i="223"/>
  <c r="H14" i="222"/>
  <c r="H48" i="312"/>
  <c r="I38" i="290"/>
  <c r="I38" i="282"/>
  <c r="I20" i="247"/>
  <c r="J32" i="244"/>
  <c r="I32" i="242"/>
  <c r="G20" i="232"/>
  <c r="H26" i="324"/>
  <c r="H14" i="326"/>
  <c r="H38" i="319"/>
  <c r="H26" i="318"/>
  <c r="J20" i="315"/>
  <c r="J48" i="315"/>
  <c r="J20" i="313"/>
  <c r="J48" i="313"/>
  <c r="J32" i="312"/>
  <c r="J48" i="311"/>
  <c r="J32" i="310"/>
  <c r="J20" i="309"/>
  <c r="J32" i="308"/>
  <c r="J20" i="307"/>
  <c r="J48" i="307"/>
  <c r="G26" i="297"/>
  <c r="H48" i="291"/>
  <c r="G48" i="262"/>
  <c r="G48" i="261"/>
  <c r="G38" i="326"/>
  <c r="G14" i="317"/>
  <c r="J26" i="294"/>
  <c r="H26" i="289"/>
  <c r="I38" i="288"/>
  <c r="H38" i="280"/>
  <c r="I38" i="263"/>
  <c r="I20" i="256"/>
  <c r="H48" i="256"/>
  <c r="H20" i="255"/>
  <c r="J48" i="254"/>
  <c r="H20" i="230"/>
  <c r="J20" i="227"/>
  <c r="J48" i="225"/>
  <c r="G20" i="224"/>
  <c r="J48" i="224"/>
  <c r="I20" i="222"/>
  <c r="G48" i="309"/>
  <c r="G48" i="297"/>
  <c r="J48" i="293"/>
  <c r="G48" i="287"/>
  <c r="G48" i="271"/>
  <c r="J38" i="249"/>
  <c r="G14" i="246"/>
  <c r="I38" i="246"/>
  <c r="J38" i="245"/>
  <c r="G38" i="244"/>
  <c r="J14" i="243"/>
  <c r="G20" i="234"/>
  <c r="I20" i="234"/>
  <c r="G26" i="233"/>
  <c r="J26" i="232"/>
  <c r="H14" i="329"/>
  <c r="H32" i="329"/>
  <c r="H38" i="329"/>
  <c r="G26" i="316"/>
  <c r="G32" i="314"/>
  <c r="H48" i="309"/>
  <c r="H38" i="304"/>
  <c r="I26" i="302"/>
  <c r="H38" i="297"/>
  <c r="H26" i="293"/>
  <c r="G32" i="293"/>
  <c r="H32" i="288"/>
  <c r="H48" i="287"/>
  <c r="H48" i="285"/>
  <c r="H32" i="278"/>
  <c r="H48" i="270"/>
  <c r="H32" i="268"/>
  <c r="J32" i="264"/>
  <c r="H32" i="263"/>
  <c r="H48" i="262"/>
  <c r="I48" i="261"/>
  <c r="G20" i="257"/>
  <c r="H48" i="257"/>
  <c r="I14" i="255"/>
  <c r="G14" i="254"/>
  <c r="G48" i="254"/>
  <c r="I38" i="230"/>
  <c r="G48" i="229"/>
  <c r="G32" i="226"/>
  <c r="G48" i="222"/>
  <c r="I38" i="315"/>
  <c r="I48" i="314"/>
  <c r="I26" i="310"/>
  <c r="I14" i="309"/>
  <c r="I20" i="308"/>
  <c r="I38" i="304"/>
  <c r="G48" i="304"/>
  <c r="I14" i="301"/>
  <c r="J26" i="297"/>
  <c r="G38" i="297"/>
  <c r="I26" i="295"/>
  <c r="J32" i="295"/>
  <c r="G38" i="292"/>
  <c r="G48" i="266"/>
  <c r="G48" i="241"/>
  <c r="G48" i="237"/>
  <c r="G48" i="227"/>
  <c r="J20" i="222"/>
  <c r="H48" i="329"/>
  <c r="G26" i="327"/>
  <c r="G38" i="321"/>
  <c r="H32" i="315"/>
  <c r="H20" i="314"/>
  <c r="I38" i="313"/>
  <c r="G20" i="311"/>
  <c r="I32" i="311"/>
  <c r="H48" i="310"/>
  <c r="H32" i="309"/>
  <c r="I14" i="307"/>
  <c r="I38" i="307"/>
  <c r="G32" i="306"/>
  <c r="I48" i="306"/>
  <c r="I20" i="303"/>
  <c r="I48" i="303"/>
  <c r="G14" i="302"/>
  <c r="I48" i="301"/>
  <c r="I32" i="300"/>
  <c r="G38" i="300"/>
  <c r="I32" i="298"/>
  <c r="I20" i="297"/>
  <c r="J38" i="295"/>
  <c r="H20" i="289"/>
  <c r="J48" i="281"/>
  <c r="J32" i="280"/>
  <c r="H48" i="277"/>
  <c r="G32" i="276"/>
  <c r="G48" i="276"/>
  <c r="I26" i="275"/>
  <c r="H38" i="274"/>
  <c r="I26" i="270"/>
  <c r="J48" i="261"/>
  <c r="I14" i="260"/>
  <c r="I26" i="260"/>
  <c r="G32" i="258"/>
  <c r="I38" i="258"/>
  <c r="H48" i="258"/>
  <c r="H32" i="257"/>
  <c r="G38" i="257"/>
  <c r="H32" i="253"/>
  <c r="I48" i="253"/>
  <c r="I20" i="251"/>
  <c r="G38" i="250"/>
  <c r="H26" i="248"/>
  <c r="G38" i="248"/>
  <c r="I26" i="247"/>
  <c r="G14" i="239"/>
  <c r="H32" i="238"/>
  <c r="I32" i="238"/>
  <c r="H48" i="238"/>
  <c r="H48" i="232"/>
  <c r="I26" i="231"/>
  <c r="J38" i="230"/>
  <c r="G38" i="229"/>
  <c r="H48" i="229"/>
  <c r="J20" i="228"/>
  <c r="J32" i="228"/>
  <c r="I38" i="228"/>
  <c r="G20" i="222"/>
  <c r="H26" i="222"/>
  <c r="H38" i="222"/>
  <c r="H26" i="327"/>
  <c r="G14" i="328"/>
  <c r="G14" i="326"/>
  <c r="H14" i="321"/>
  <c r="I14" i="318"/>
  <c r="H48" i="316"/>
  <c r="I14" i="315"/>
  <c r="G48" i="315"/>
  <c r="I20" i="314"/>
  <c r="I26" i="312"/>
  <c r="G32" i="312"/>
  <c r="I48" i="312"/>
  <c r="G20" i="309"/>
  <c r="I32" i="309"/>
  <c r="G48" i="307"/>
  <c r="I20" i="306"/>
  <c r="H38" i="303"/>
  <c r="H14" i="302"/>
  <c r="G38" i="302"/>
  <c r="H26" i="300"/>
  <c r="H38" i="300"/>
  <c r="I38" i="299"/>
  <c r="H14" i="297"/>
  <c r="H26" i="297"/>
  <c r="J14" i="293"/>
  <c r="G20" i="293"/>
  <c r="J32" i="293"/>
  <c r="I32" i="292"/>
  <c r="J38" i="289"/>
  <c r="H14" i="286"/>
  <c r="H38" i="286"/>
  <c r="H32" i="279"/>
  <c r="J26" i="278"/>
  <c r="H38" i="278"/>
  <c r="I14" i="276"/>
  <c r="G38" i="274"/>
  <c r="J26" i="268"/>
  <c r="H38" i="268"/>
  <c r="I38" i="266"/>
  <c r="G32" i="263"/>
  <c r="J48" i="263"/>
  <c r="G32" i="262"/>
  <c r="J14" i="255"/>
  <c r="G20" i="255"/>
  <c r="I20" i="255"/>
  <c r="G32" i="255"/>
  <c r="G32" i="253"/>
  <c r="G38" i="253"/>
  <c r="H26" i="252"/>
  <c r="G38" i="252"/>
  <c r="I38" i="252"/>
  <c r="H38" i="251"/>
  <c r="I38" i="249"/>
  <c r="G14" i="248"/>
  <c r="I32" i="245"/>
  <c r="I14" i="243"/>
  <c r="H14" i="241"/>
  <c r="H48" i="240"/>
  <c r="I32" i="239"/>
  <c r="G20" i="238"/>
  <c r="I48" i="238"/>
  <c r="J48" i="234"/>
  <c r="G20" i="231"/>
  <c r="I20" i="231"/>
  <c r="J26" i="231"/>
  <c r="G48" i="231"/>
  <c r="J32" i="230"/>
  <c r="I48" i="230"/>
  <c r="H26" i="226"/>
  <c r="I38" i="224"/>
  <c r="G48" i="224"/>
  <c r="J48" i="221"/>
  <c r="I14" i="327"/>
  <c r="H48" i="315"/>
  <c r="H32" i="312"/>
  <c r="H20" i="309"/>
  <c r="H48" i="307"/>
  <c r="G48" i="299"/>
  <c r="J48" i="297"/>
  <c r="J26" i="292"/>
  <c r="G48" i="292"/>
  <c r="G48" i="274"/>
  <c r="G48" i="263"/>
  <c r="G48" i="258"/>
  <c r="G48" i="252"/>
  <c r="G48" i="244"/>
  <c r="I48" i="224"/>
  <c r="I14" i="221"/>
  <c r="G26" i="221"/>
  <c r="I26" i="221"/>
  <c r="H38" i="221"/>
  <c r="I14" i="324"/>
  <c r="I38" i="324"/>
  <c r="H38" i="321"/>
  <c r="G26" i="320"/>
  <c r="G26" i="318"/>
  <c r="J32" i="314"/>
  <c r="J20" i="311"/>
  <c r="J48" i="309"/>
  <c r="J32" i="306"/>
  <c r="H14" i="305"/>
  <c r="H32" i="305"/>
  <c r="G38" i="305"/>
  <c r="H26" i="302"/>
  <c r="H38" i="302"/>
  <c r="H14" i="299"/>
  <c r="H26" i="299"/>
  <c r="H14" i="294"/>
  <c r="G26" i="293"/>
  <c r="H20" i="287"/>
  <c r="H32" i="286"/>
  <c r="G20" i="282"/>
  <c r="J38" i="281"/>
  <c r="G48" i="281"/>
  <c r="H14" i="280"/>
  <c r="H26" i="279"/>
  <c r="G48" i="275"/>
  <c r="H14" i="274"/>
  <c r="G20" i="273"/>
  <c r="H14" i="271"/>
  <c r="J26" i="271"/>
  <c r="H26" i="270"/>
  <c r="H20" i="265"/>
  <c r="G20" i="263"/>
  <c r="H32" i="261"/>
  <c r="J48" i="257"/>
  <c r="I48" i="254"/>
  <c r="I38" i="250"/>
  <c r="H26" i="249"/>
  <c r="I26" i="244"/>
  <c r="I14" i="237"/>
  <c r="G38" i="232"/>
  <c r="J14" i="228"/>
  <c r="G38" i="228"/>
  <c r="G32" i="225"/>
  <c r="J32" i="225"/>
  <c r="J32" i="261"/>
  <c r="J38" i="256"/>
  <c r="G38" i="256"/>
  <c r="K14" i="329"/>
  <c r="H26" i="329"/>
  <c r="I32" i="327"/>
  <c r="I26" i="328"/>
  <c r="I20" i="326"/>
  <c r="I14" i="322"/>
  <c r="I48" i="321"/>
  <c r="I38" i="320"/>
  <c r="I32" i="318"/>
  <c r="I26" i="317"/>
  <c r="H20" i="313"/>
  <c r="H48" i="311"/>
  <c r="I38" i="309"/>
  <c r="H32" i="308"/>
  <c r="I26" i="306"/>
  <c r="H26" i="305"/>
  <c r="I32" i="302"/>
  <c r="H26" i="301"/>
  <c r="G48" i="301"/>
  <c r="I20" i="299"/>
  <c r="G26" i="299"/>
  <c r="H14" i="298"/>
  <c r="I20" i="295"/>
  <c r="G32" i="294"/>
  <c r="J48" i="294"/>
  <c r="I20" i="293"/>
  <c r="J38" i="292"/>
  <c r="H38" i="292"/>
  <c r="J20" i="289"/>
  <c r="H38" i="288"/>
  <c r="G32" i="286"/>
  <c r="I26" i="263"/>
  <c r="H48" i="260"/>
  <c r="J14" i="256"/>
  <c r="G14" i="253"/>
  <c r="I26" i="249"/>
  <c r="I38" i="245"/>
  <c r="G26" i="244"/>
  <c r="H48" i="241"/>
  <c r="J38" i="240"/>
  <c r="I38" i="239"/>
  <c r="I20" i="236"/>
  <c r="H20" i="232"/>
  <c r="I20" i="232"/>
  <c r="I38" i="232"/>
  <c r="H20" i="277"/>
  <c r="G20" i="277"/>
  <c r="H32" i="239"/>
  <c r="G32" i="239"/>
  <c r="H14" i="328"/>
  <c r="G38" i="328"/>
  <c r="H26" i="320"/>
  <c r="G14" i="319"/>
  <c r="H14" i="317"/>
  <c r="G38" i="317"/>
  <c r="H26" i="316"/>
  <c r="G20" i="315"/>
  <c r="I32" i="315"/>
  <c r="H32" i="313"/>
  <c r="G48" i="313"/>
  <c r="I20" i="312"/>
  <c r="H20" i="310"/>
  <c r="G32" i="310"/>
  <c r="I48" i="310"/>
  <c r="H48" i="308"/>
  <c r="G20" i="307"/>
  <c r="I32" i="307"/>
  <c r="H38" i="305"/>
  <c r="G20" i="304"/>
  <c r="H14" i="303"/>
  <c r="G26" i="303"/>
  <c r="I38" i="303"/>
  <c r="H38" i="301"/>
  <c r="G14" i="300"/>
  <c r="I26" i="300"/>
  <c r="H26" i="298"/>
  <c r="G38" i="298"/>
  <c r="I14" i="297"/>
  <c r="J38" i="294"/>
  <c r="G14" i="292"/>
  <c r="J14" i="289"/>
  <c r="I48" i="289"/>
  <c r="J48" i="289"/>
  <c r="J20" i="287"/>
  <c r="J20" i="275"/>
  <c r="J26" i="274"/>
  <c r="G32" i="264"/>
  <c r="G32" i="261"/>
  <c r="H48" i="255"/>
  <c r="G48" i="255"/>
  <c r="H14" i="251"/>
  <c r="G14" i="250"/>
  <c r="H14" i="250"/>
  <c r="I20" i="239"/>
  <c r="I38" i="234"/>
  <c r="J38" i="229"/>
  <c r="I14" i="228"/>
  <c r="G38" i="221"/>
  <c r="H20" i="267"/>
  <c r="G20" i="267"/>
  <c r="H38" i="326"/>
  <c r="G26" i="322"/>
  <c r="I38" i="327"/>
  <c r="H38" i="328"/>
  <c r="G26" i="324"/>
  <c r="I32" i="324"/>
  <c r="I26" i="326"/>
  <c r="H26" i="322"/>
  <c r="G14" i="321"/>
  <c r="I20" i="321"/>
  <c r="I14" i="320"/>
  <c r="H14" i="319"/>
  <c r="G38" i="319"/>
  <c r="I48" i="319"/>
  <c r="I38" i="318"/>
  <c r="H38" i="317"/>
  <c r="I26" i="316"/>
  <c r="H20" i="315"/>
  <c r="H48" i="314"/>
  <c r="G20" i="313"/>
  <c r="I32" i="313"/>
  <c r="H48" i="313"/>
  <c r="H32" i="311"/>
  <c r="I38" i="311"/>
  <c r="G48" i="311"/>
  <c r="I20" i="310"/>
  <c r="H32" i="310"/>
  <c r="H20" i="308"/>
  <c r="I26" i="308"/>
  <c r="G32" i="308"/>
  <c r="I48" i="308"/>
  <c r="H20" i="307"/>
  <c r="H48" i="306"/>
  <c r="H20" i="304"/>
  <c r="G38" i="304"/>
  <c r="I14" i="303"/>
  <c r="H26" i="303"/>
  <c r="G48" i="303"/>
  <c r="H14" i="301"/>
  <c r="I20" i="301"/>
  <c r="G26" i="301"/>
  <c r="I38" i="301"/>
  <c r="H14" i="300"/>
  <c r="H38" i="299"/>
  <c r="I48" i="299"/>
  <c r="G14" i="298"/>
  <c r="I26" i="298"/>
  <c r="H38" i="298"/>
  <c r="H38" i="294"/>
  <c r="G48" i="293"/>
  <c r="H14" i="292"/>
  <c r="J48" i="292"/>
  <c r="G20" i="290"/>
  <c r="J32" i="290"/>
  <c r="G20" i="287"/>
  <c r="J32" i="286"/>
  <c r="G32" i="284"/>
  <c r="J20" i="283"/>
  <c r="H26" i="277"/>
  <c r="H20" i="273"/>
  <c r="J48" i="270"/>
  <c r="H26" i="267"/>
  <c r="H32" i="256"/>
  <c r="G32" i="256"/>
  <c r="H38" i="252"/>
  <c r="J14" i="251"/>
  <c r="I14" i="251"/>
  <c r="I14" i="248"/>
  <c r="I38" i="242"/>
  <c r="H20" i="238"/>
  <c r="G32" i="238"/>
  <c r="I48" i="237"/>
  <c r="G32" i="234"/>
  <c r="H32" i="234"/>
  <c r="J20" i="229"/>
  <c r="I20" i="229"/>
  <c r="I38" i="221"/>
  <c r="G32" i="292"/>
  <c r="G20" i="288"/>
  <c r="J32" i="288"/>
  <c r="J48" i="287"/>
  <c r="G14" i="284"/>
  <c r="G32" i="283"/>
  <c r="G32" i="280"/>
  <c r="G38" i="280"/>
  <c r="J20" i="277"/>
  <c r="I38" i="276"/>
  <c r="J20" i="273"/>
  <c r="G20" i="271"/>
  <c r="G32" i="268"/>
  <c r="G38" i="268"/>
  <c r="G48" i="259"/>
  <c r="J48" i="258"/>
  <c r="I14" i="257"/>
  <c r="G26" i="257"/>
  <c r="I32" i="256"/>
  <c r="J38" i="255"/>
  <c r="I14" i="252"/>
  <c r="J38" i="251"/>
  <c r="H38" i="250"/>
  <c r="I48" i="248"/>
  <c r="G20" i="246"/>
  <c r="I32" i="246"/>
  <c r="G20" i="242"/>
  <c r="H38" i="241"/>
  <c r="G38" i="237"/>
  <c r="J14" i="236"/>
  <c r="G26" i="231"/>
  <c r="G26" i="228"/>
  <c r="I26" i="226"/>
  <c r="G14" i="227"/>
  <c r="I14" i="227"/>
  <c r="G20" i="227"/>
  <c r="I38" i="225"/>
  <c r="G38" i="222"/>
  <c r="G32" i="221"/>
  <c r="G48" i="289"/>
  <c r="I26" i="287"/>
  <c r="H26" i="283"/>
  <c r="I14" i="282"/>
  <c r="H20" i="281"/>
  <c r="J32" i="278"/>
  <c r="G48" i="270"/>
  <c r="H14" i="268"/>
  <c r="J32" i="268"/>
  <c r="G48" i="268"/>
  <c r="J32" i="263"/>
  <c r="J48" i="262"/>
  <c r="G48" i="260"/>
  <c r="I38" i="257"/>
  <c r="G20" i="256"/>
  <c r="G48" i="256"/>
  <c r="G14" i="255"/>
  <c r="G26" i="254"/>
  <c r="G48" i="248"/>
  <c r="H14" i="246"/>
  <c r="H26" i="246"/>
  <c r="H14" i="245"/>
  <c r="G26" i="245"/>
  <c r="J14" i="240"/>
  <c r="I48" i="240"/>
  <c r="J26" i="239"/>
  <c r="J38" i="238"/>
  <c r="H48" i="237"/>
  <c r="G14" i="234"/>
  <c r="G26" i="234"/>
  <c r="H48" i="234"/>
  <c r="G48" i="233"/>
  <c r="G48" i="230"/>
  <c r="I38" i="222"/>
  <c r="J20" i="328"/>
  <c r="H20" i="328"/>
  <c r="G20" i="328"/>
  <c r="H48" i="324"/>
  <c r="I48" i="324"/>
  <c r="J48" i="326"/>
  <c r="H48" i="326"/>
  <c r="G48" i="326"/>
  <c r="H20" i="318"/>
  <c r="I20" i="318"/>
  <c r="J20" i="317"/>
  <c r="H20" i="317"/>
  <c r="G20" i="317"/>
  <c r="G26" i="285"/>
  <c r="H26" i="285"/>
  <c r="G20" i="225"/>
  <c r="J20" i="225"/>
  <c r="J26" i="224"/>
  <c r="G26" i="224"/>
  <c r="H26" i="224"/>
  <c r="H48" i="327"/>
  <c r="I48" i="327"/>
  <c r="J48" i="328"/>
  <c r="H48" i="328"/>
  <c r="G48" i="328"/>
  <c r="H32" i="326"/>
  <c r="I32" i="326"/>
  <c r="J32" i="322"/>
  <c r="H32" i="322"/>
  <c r="G32" i="322"/>
  <c r="H20" i="320"/>
  <c r="I20" i="320"/>
  <c r="H48" i="318"/>
  <c r="I48" i="318"/>
  <c r="J48" i="317"/>
  <c r="H48" i="317"/>
  <c r="G48" i="317"/>
  <c r="H32" i="316"/>
  <c r="I32" i="316"/>
  <c r="I14" i="304"/>
  <c r="G14" i="304"/>
  <c r="H14" i="304"/>
  <c r="H32" i="302"/>
  <c r="G26" i="273"/>
  <c r="I26" i="273"/>
  <c r="H26" i="273"/>
  <c r="G38" i="265"/>
  <c r="I38" i="265"/>
  <c r="H38" i="265"/>
  <c r="J32" i="254"/>
  <c r="H32" i="254"/>
  <c r="G32" i="254"/>
  <c r="I20" i="328"/>
  <c r="J20" i="321"/>
  <c r="H20" i="321"/>
  <c r="G20" i="321"/>
  <c r="J48" i="319"/>
  <c r="H48" i="319"/>
  <c r="G48" i="319"/>
  <c r="I20" i="317"/>
  <c r="H32" i="317"/>
  <c r="I32" i="317"/>
  <c r="I20" i="316"/>
  <c r="H20" i="316"/>
  <c r="G38" i="315"/>
  <c r="H38" i="315"/>
  <c r="I14" i="313"/>
  <c r="G26" i="312"/>
  <c r="H26" i="312"/>
  <c r="H20" i="297"/>
  <c r="G26" i="295"/>
  <c r="H26" i="295"/>
  <c r="G38" i="284"/>
  <c r="I38" i="284"/>
  <c r="H38" i="284"/>
  <c r="I32" i="282"/>
  <c r="H32" i="282"/>
  <c r="G32" i="282"/>
  <c r="J32" i="282"/>
  <c r="G32" i="274"/>
  <c r="H32" i="274"/>
  <c r="G14" i="242"/>
  <c r="H14" i="242"/>
  <c r="H26" i="242"/>
  <c r="G26" i="242"/>
  <c r="J32" i="240"/>
  <c r="I32" i="240"/>
  <c r="I26" i="238"/>
  <c r="G26" i="238"/>
  <c r="G32" i="237"/>
  <c r="H32" i="237"/>
  <c r="G14" i="232"/>
  <c r="J14" i="232"/>
  <c r="I14" i="232"/>
  <c r="G38" i="226"/>
  <c r="H38" i="226"/>
  <c r="H20" i="327"/>
  <c r="I20" i="327"/>
  <c r="H32" i="321"/>
  <c r="I32" i="321"/>
  <c r="J32" i="320"/>
  <c r="H32" i="320"/>
  <c r="G32" i="320"/>
  <c r="G14" i="313"/>
  <c r="H14" i="313"/>
  <c r="I20" i="258"/>
  <c r="H20" i="258"/>
  <c r="G20" i="258"/>
  <c r="J20" i="258"/>
  <c r="J20" i="319"/>
  <c r="H20" i="319"/>
  <c r="G20" i="319"/>
  <c r="G26" i="314"/>
  <c r="H26" i="314"/>
  <c r="G14" i="311"/>
  <c r="H14" i="311"/>
  <c r="J20" i="294"/>
  <c r="G20" i="294"/>
  <c r="G14" i="276"/>
  <c r="H14" i="276"/>
  <c r="I48" i="264"/>
  <c r="H48" i="264"/>
  <c r="G48" i="264"/>
  <c r="J48" i="264"/>
  <c r="J20" i="249"/>
  <c r="J26" i="227"/>
  <c r="G26" i="227"/>
  <c r="H26" i="227"/>
  <c r="H32" i="328"/>
  <c r="I32" i="328"/>
  <c r="J32" i="324"/>
  <c r="H32" i="324"/>
  <c r="G32" i="324"/>
  <c r="I48" i="326"/>
  <c r="H20" i="322"/>
  <c r="I20" i="322"/>
  <c r="I32" i="320"/>
  <c r="H48" i="320"/>
  <c r="I48" i="320"/>
  <c r="J32" i="327"/>
  <c r="H32" i="327"/>
  <c r="G32" i="327"/>
  <c r="I48" i="328"/>
  <c r="H20" i="324"/>
  <c r="I20" i="324"/>
  <c r="J20" i="326"/>
  <c r="H20" i="326"/>
  <c r="G20" i="326"/>
  <c r="I32" i="322"/>
  <c r="H48" i="322"/>
  <c r="I48" i="322"/>
  <c r="J48" i="321"/>
  <c r="H48" i="321"/>
  <c r="G48" i="321"/>
  <c r="I20" i="319"/>
  <c r="H32" i="319"/>
  <c r="I32" i="319"/>
  <c r="J32" i="318"/>
  <c r="H32" i="318"/>
  <c r="G32" i="318"/>
  <c r="I48" i="317"/>
  <c r="G20" i="316"/>
  <c r="G14" i="315"/>
  <c r="H14" i="315"/>
  <c r="I26" i="314"/>
  <c r="G38" i="313"/>
  <c r="H38" i="313"/>
  <c r="I14" i="311"/>
  <c r="H26" i="310"/>
  <c r="H14" i="307"/>
  <c r="H20" i="303"/>
  <c r="J38" i="293"/>
  <c r="G26" i="287"/>
  <c r="H26" i="287"/>
  <c r="G38" i="271"/>
  <c r="H38" i="271"/>
  <c r="G26" i="243"/>
  <c r="I26" i="243"/>
  <c r="G38" i="311"/>
  <c r="G14" i="309"/>
  <c r="G38" i="309"/>
  <c r="G26" i="308"/>
  <c r="G38" i="307"/>
  <c r="G26" i="306"/>
  <c r="H26" i="304"/>
  <c r="G20" i="301"/>
  <c r="G32" i="300"/>
  <c r="G20" i="299"/>
  <c r="G32" i="298"/>
  <c r="I38" i="291"/>
  <c r="H38" i="291"/>
  <c r="G38" i="291"/>
  <c r="I20" i="285"/>
  <c r="J20" i="285"/>
  <c r="H20" i="285"/>
  <c r="I32" i="271"/>
  <c r="J32" i="271"/>
  <c r="H32" i="271"/>
  <c r="I20" i="261"/>
  <c r="J20" i="261"/>
  <c r="G20" i="261"/>
  <c r="I20" i="260"/>
  <c r="H20" i="260"/>
  <c r="G20" i="260"/>
  <c r="J20" i="260"/>
  <c r="G38" i="255"/>
  <c r="J26" i="248"/>
  <c r="I26" i="248"/>
  <c r="J14" i="247"/>
  <c r="I14" i="247"/>
  <c r="G14" i="247"/>
  <c r="J38" i="227"/>
  <c r="I38" i="227"/>
  <c r="G48" i="223"/>
  <c r="J48" i="223"/>
  <c r="J32" i="221"/>
  <c r="I32" i="221"/>
  <c r="G14" i="329"/>
  <c r="H20" i="329"/>
  <c r="G26" i="329"/>
  <c r="I26" i="327"/>
  <c r="I14" i="328"/>
  <c r="I38" i="328"/>
  <c r="I26" i="324"/>
  <c r="I14" i="326"/>
  <c r="I38" i="326"/>
  <c r="I26" i="322"/>
  <c r="I14" i="321"/>
  <c r="I38" i="321"/>
  <c r="I26" i="320"/>
  <c r="I14" i="319"/>
  <c r="I38" i="319"/>
  <c r="I26" i="318"/>
  <c r="I14" i="317"/>
  <c r="I38" i="317"/>
  <c r="I26" i="315"/>
  <c r="I14" i="314"/>
  <c r="I38" i="314"/>
  <c r="I26" i="313"/>
  <c r="I14" i="312"/>
  <c r="I38" i="312"/>
  <c r="I26" i="311"/>
  <c r="H38" i="311"/>
  <c r="I14" i="310"/>
  <c r="I38" i="310"/>
  <c r="H14" i="309"/>
  <c r="I26" i="309"/>
  <c r="H38" i="309"/>
  <c r="I14" i="308"/>
  <c r="H26" i="308"/>
  <c r="I38" i="308"/>
  <c r="I26" i="307"/>
  <c r="H38" i="307"/>
  <c r="I14" i="306"/>
  <c r="H26" i="306"/>
  <c r="I38" i="306"/>
  <c r="G20" i="305"/>
  <c r="G26" i="305"/>
  <c r="I26" i="304"/>
  <c r="H48" i="304"/>
  <c r="I32" i="303"/>
  <c r="H48" i="303"/>
  <c r="I20" i="302"/>
  <c r="I48" i="302"/>
  <c r="H20" i="301"/>
  <c r="I32" i="301"/>
  <c r="H48" i="301"/>
  <c r="I20" i="300"/>
  <c r="H32" i="300"/>
  <c r="I48" i="300"/>
  <c r="H20" i="299"/>
  <c r="I32" i="299"/>
  <c r="H48" i="299"/>
  <c r="I20" i="298"/>
  <c r="H32" i="298"/>
  <c r="I48" i="298"/>
  <c r="J32" i="297"/>
  <c r="H20" i="295"/>
  <c r="G48" i="295"/>
  <c r="I48" i="295"/>
  <c r="G14" i="294"/>
  <c r="G48" i="294"/>
  <c r="H48" i="293"/>
  <c r="J20" i="292"/>
  <c r="G20" i="292"/>
  <c r="I14" i="290"/>
  <c r="I32" i="290"/>
  <c r="H32" i="290"/>
  <c r="G32" i="290"/>
  <c r="G20" i="286"/>
  <c r="G38" i="286"/>
  <c r="I38" i="286"/>
  <c r="G20" i="285"/>
  <c r="I48" i="285"/>
  <c r="J48" i="285"/>
  <c r="H14" i="284"/>
  <c r="I20" i="283"/>
  <c r="H20" i="283"/>
  <c r="G20" i="283"/>
  <c r="G20" i="280"/>
  <c r="G48" i="278"/>
  <c r="G26" i="277"/>
  <c r="I26" i="277"/>
  <c r="G38" i="276"/>
  <c r="H38" i="276"/>
  <c r="I14" i="271"/>
  <c r="G32" i="271"/>
  <c r="I14" i="266"/>
  <c r="I20" i="262"/>
  <c r="H20" i="262"/>
  <c r="G20" i="262"/>
  <c r="J20" i="262"/>
  <c r="J14" i="249"/>
  <c r="I14" i="249"/>
  <c r="G14" i="249"/>
  <c r="G32" i="245"/>
  <c r="G14" i="230"/>
  <c r="I14" i="230"/>
  <c r="G20" i="226"/>
  <c r="J20" i="226"/>
  <c r="G26" i="310"/>
  <c r="G14" i="307"/>
  <c r="G14" i="305"/>
  <c r="G20" i="303"/>
  <c r="G32" i="302"/>
  <c r="G20" i="297"/>
  <c r="I14" i="284"/>
  <c r="I32" i="284"/>
  <c r="J32" i="284"/>
  <c r="H32" i="284"/>
  <c r="G14" i="282"/>
  <c r="H14" i="282"/>
  <c r="I48" i="277"/>
  <c r="J48" i="277"/>
  <c r="J26" i="276"/>
  <c r="I20" i="275"/>
  <c r="H20" i="275"/>
  <c r="G20" i="275"/>
  <c r="I32" i="266"/>
  <c r="J32" i="266"/>
  <c r="H32" i="266"/>
  <c r="I32" i="257"/>
  <c r="J26" i="250"/>
  <c r="I26" i="250"/>
  <c r="H38" i="248"/>
  <c r="I14" i="244"/>
  <c r="G14" i="244"/>
  <c r="J38" i="243"/>
  <c r="I38" i="243"/>
  <c r="G26" i="241"/>
  <c r="I26" i="241"/>
  <c r="H38" i="225"/>
  <c r="G38" i="225"/>
  <c r="I20" i="315"/>
  <c r="I48" i="315"/>
  <c r="I32" i="314"/>
  <c r="I20" i="313"/>
  <c r="I48" i="313"/>
  <c r="I32" i="312"/>
  <c r="I20" i="311"/>
  <c r="I48" i="311"/>
  <c r="I32" i="310"/>
  <c r="I20" i="309"/>
  <c r="I48" i="309"/>
  <c r="I32" i="308"/>
  <c r="I20" i="307"/>
  <c r="I48" i="307"/>
  <c r="I32" i="306"/>
  <c r="I48" i="304"/>
  <c r="I26" i="303"/>
  <c r="I14" i="302"/>
  <c r="I38" i="302"/>
  <c r="I26" i="301"/>
  <c r="I14" i="300"/>
  <c r="I38" i="300"/>
  <c r="I26" i="299"/>
  <c r="I14" i="298"/>
  <c r="I38" i="298"/>
  <c r="I26" i="297"/>
  <c r="I38" i="297"/>
  <c r="H48" i="295"/>
  <c r="I32" i="294"/>
  <c r="H20" i="291"/>
  <c r="G20" i="291"/>
  <c r="G14" i="290"/>
  <c r="H14" i="290"/>
  <c r="I26" i="285"/>
  <c r="I48" i="283"/>
  <c r="J48" i="283"/>
  <c r="H48" i="283"/>
  <c r="H32" i="280"/>
  <c r="I32" i="276"/>
  <c r="J32" i="276"/>
  <c r="H32" i="276"/>
  <c r="I48" i="273"/>
  <c r="J48" i="273"/>
  <c r="I38" i="271"/>
  <c r="I20" i="270"/>
  <c r="H20" i="270"/>
  <c r="G20" i="270"/>
  <c r="G14" i="266"/>
  <c r="H14" i="266"/>
  <c r="J20" i="247"/>
  <c r="J38" i="247"/>
  <c r="I38" i="247"/>
  <c r="J32" i="236"/>
  <c r="G32" i="236"/>
  <c r="I32" i="236"/>
  <c r="J32" i="231"/>
  <c r="G32" i="231"/>
  <c r="H32" i="231"/>
  <c r="G32" i="229"/>
  <c r="H32" i="229"/>
  <c r="J32" i="292"/>
  <c r="G38" i="290"/>
  <c r="I20" i="289"/>
  <c r="G32" i="289"/>
  <c r="G14" i="288"/>
  <c r="I14" i="288"/>
  <c r="I32" i="288"/>
  <c r="G48" i="285"/>
  <c r="G26" i="283"/>
  <c r="I26" i="283"/>
  <c r="G38" i="282"/>
  <c r="I20" i="281"/>
  <c r="G14" i="280"/>
  <c r="I14" i="280"/>
  <c r="I32" i="280"/>
  <c r="G14" i="278"/>
  <c r="I14" i="278"/>
  <c r="I32" i="278"/>
  <c r="J38" i="277"/>
  <c r="G48" i="277"/>
  <c r="G26" i="275"/>
  <c r="I48" i="275"/>
  <c r="G14" i="274"/>
  <c r="I14" i="274"/>
  <c r="I32" i="274"/>
  <c r="J38" i="273"/>
  <c r="G48" i="273"/>
  <c r="I48" i="267"/>
  <c r="J48" i="267"/>
  <c r="J26" i="266"/>
  <c r="I20" i="264"/>
  <c r="J20" i="264"/>
  <c r="H20" i="264"/>
  <c r="I20" i="263"/>
  <c r="J20" i="263"/>
  <c r="I32" i="262"/>
  <c r="J32" i="262"/>
  <c r="I32" i="259"/>
  <c r="J32" i="259"/>
  <c r="H32" i="259"/>
  <c r="I32" i="258"/>
  <c r="J32" i="258"/>
  <c r="G20" i="250"/>
  <c r="J26" i="246"/>
  <c r="I26" i="246"/>
  <c r="G26" i="246"/>
  <c r="I26" i="239"/>
  <c r="J48" i="239"/>
  <c r="G48" i="239"/>
  <c r="I48" i="239"/>
  <c r="J26" i="234"/>
  <c r="J32" i="232"/>
  <c r="I32" i="232"/>
  <c r="J14" i="231"/>
  <c r="J20" i="230"/>
  <c r="G20" i="230"/>
  <c r="I48" i="293"/>
  <c r="H26" i="291"/>
  <c r="H38" i="290"/>
  <c r="G20" i="289"/>
  <c r="G26" i="289"/>
  <c r="I26" i="289"/>
  <c r="H48" i="289"/>
  <c r="H14" i="288"/>
  <c r="G32" i="288"/>
  <c r="G38" i="288"/>
  <c r="I20" i="287"/>
  <c r="G32" i="287"/>
  <c r="I48" i="287"/>
  <c r="G14" i="286"/>
  <c r="I14" i="286"/>
  <c r="I32" i="286"/>
  <c r="G48" i="283"/>
  <c r="H38" i="282"/>
  <c r="G20" i="281"/>
  <c r="G26" i="281"/>
  <c r="I26" i="281"/>
  <c r="H48" i="281"/>
  <c r="G26" i="279"/>
  <c r="H14" i="278"/>
  <c r="G32" i="278"/>
  <c r="G38" i="278"/>
  <c r="I38" i="278"/>
  <c r="I20" i="277"/>
  <c r="H26" i="275"/>
  <c r="I38" i="274"/>
  <c r="I20" i="273"/>
  <c r="I38" i="268"/>
  <c r="I20" i="267"/>
  <c r="J20" i="267"/>
  <c r="G26" i="267"/>
  <c r="I26" i="267"/>
  <c r="H48" i="267"/>
  <c r="G38" i="266"/>
  <c r="H38" i="266"/>
  <c r="I32" i="260"/>
  <c r="J32" i="260"/>
  <c r="G32" i="260"/>
  <c r="J48" i="260"/>
  <c r="J38" i="257"/>
  <c r="I48" i="257"/>
  <c r="G26" i="256"/>
  <c r="J32" i="255"/>
  <c r="I32" i="255"/>
  <c r="H32" i="255"/>
  <c r="I48" i="255"/>
  <c r="J26" i="254"/>
  <c r="I26" i="254"/>
  <c r="G26" i="253"/>
  <c r="J48" i="253"/>
  <c r="J26" i="252"/>
  <c r="I26" i="252"/>
  <c r="G26" i="252"/>
  <c r="I26" i="251"/>
  <c r="J32" i="246"/>
  <c r="J14" i="245"/>
  <c r="I14" i="245"/>
  <c r="H26" i="245"/>
  <c r="H14" i="244"/>
  <c r="H20" i="241"/>
  <c r="G20" i="241"/>
  <c r="I38" i="237"/>
  <c r="J32" i="233"/>
  <c r="G32" i="233"/>
  <c r="H32" i="233"/>
  <c r="I26" i="229"/>
  <c r="J26" i="229"/>
  <c r="G14" i="226"/>
  <c r="H14" i="226"/>
  <c r="J14" i="223"/>
  <c r="G14" i="223"/>
  <c r="H14" i="223"/>
  <c r="H14" i="221"/>
  <c r="G14" i="221"/>
  <c r="G26" i="270"/>
  <c r="I48" i="270"/>
  <c r="G14" i="268"/>
  <c r="I14" i="268"/>
  <c r="I32" i="268"/>
  <c r="J38" i="267"/>
  <c r="G48" i="267"/>
  <c r="I48" i="262"/>
  <c r="I20" i="259"/>
  <c r="G48" i="257"/>
  <c r="I20" i="254"/>
  <c r="I32" i="254"/>
  <c r="H48" i="254"/>
  <c r="J20" i="251"/>
  <c r="I20" i="250"/>
  <c r="H14" i="248"/>
  <c r="I38" i="248"/>
  <c r="I26" i="245"/>
  <c r="H26" i="244"/>
  <c r="J20" i="239"/>
  <c r="G20" i="239"/>
  <c r="J20" i="237"/>
  <c r="I20" i="237"/>
  <c r="J48" i="236"/>
  <c r="I48" i="236"/>
  <c r="H20" i="234"/>
  <c r="G48" i="232"/>
  <c r="J48" i="231"/>
  <c r="H48" i="231"/>
  <c r="J48" i="230"/>
  <c r="H48" i="230"/>
  <c r="G48" i="228"/>
  <c r="J38" i="224"/>
  <c r="H38" i="224"/>
  <c r="K14" i="223"/>
  <c r="J32" i="222"/>
  <c r="H48" i="265"/>
  <c r="I32" i="264"/>
  <c r="I32" i="263"/>
  <c r="I48" i="263"/>
  <c r="I32" i="261"/>
  <c r="I48" i="260"/>
  <c r="I48" i="259"/>
  <c r="I48" i="258"/>
  <c r="G32" i="257"/>
  <c r="I48" i="256"/>
  <c r="J20" i="255"/>
  <c r="G14" i="251"/>
  <c r="I38" i="251"/>
  <c r="I14" i="250"/>
  <c r="H14" i="249"/>
  <c r="H14" i="247"/>
  <c r="H38" i="247"/>
  <c r="I14" i="246"/>
  <c r="J26" i="244"/>
  <c r="H38" i="244"/>
  <c r="I20" i="242"/>
  <c r="G48" i="240"/>
  <c r="J38" i="234"/>
  <c r="G38" i="234"/>
  <c r="J20" i="233"/>
  <c r="H20" i="233"/>
  <c r="I26" i="233"/>
  <c r="I48" i="229"/>
  <c r="H26" i="228"/>
  <c r="I48" i="228"/>
  <c r="G48" i="226"/>
  <c r="H14" i="225"/>
  <c r="I26" i="225"/>
  <c r="I32" i="225"/>
  <c r="J14" i="224"/>
  <c r="H14" i="224"/>
  <c r="I20" i="224"/>
  <c r="J20" i="223"/>
  <c r="H38" i="223"/>
  <c r="I14" i="222"/>
  <c r="J26" i="222"/>
  <c r="G26" i="222"/>
  <c r="J48" i="222"/>
  <c r="I48" i="222"/>
  <c r="I38" i="244"/>
  <c r="H38" i="243"/>
  <c r="J26" i="242"/>
  <c r="J32" i="242"/>
  <c r="H26" i="241"/>
  <c r="J48" i="241"/>
  <c r="I14" i="239"/>
  <c r="H48" i="239"/>
  <c r="I20" i="238"/>
  <c r="I32" i="237"/>
  <c r="H32" i="236"/>
  <c r="I32" i="234"/>
  <c r="I48" i="234"/>
  <c r="G20" i="233"/>
  <c r="J38" i="232"/>
  <c r="I48" i="232"/>
  <c r="J14" i="230"/>
  <c r="I20" i="230"/>
  <c r="I32" i="230"/>
  <c r="I32" i="229"/>
  <c r="G20" i="228"/>
  <c r="G32" i="228"/>
  <c r="J48" i="228"/>
  <c r="I14" i="226"/>
  <c r="I26" i="227"/>
  <c r="I14" i="225"/>
  <c r="G14" i="224"/>
  <c r="I14" i="223"/>
  <c r="G32" i="223"/>
  <c r="I38" i="223"/>
  <c r="I26" i="222"/>
  <c r="J26" i="221"/>
  <c r="H26" i="243"/>
  <c r="I14" i="242"/>
  <c r="I26" i="242"/>
  <c r="I48" i="241"/>
  <c r="H32" i="240"/>
  <c r="H20" i="239"/>
  <c r="J32" i="238"/>
  <c r="H20" i="237"/>
  <c r="J48" i="237"/>
  <c r="H48" i="236"/>
  <c r="G48" i="234"/>
  <c r="J26" i="233"/>
  <c r="I32" i="233"/>
  <c r="H48" i="233"/>
  <c r="I48" i="233"/>
  <c r="J20" i="232"/>
  <c r="G14" i="231"/>
  <c r="I32" i="231"/>
  <c r="G38" i="230"/>
  <c r="G26" i="229"/>
  <c r="I26" i="228"/>
  <c r="G26" i="226"/>
  <c r="I38" i="226"/>
  <c r="G26" i="225"/>
  <c r="J38" i="225"/>
  <c r="J20" i="224"/>
  <c r="I26" i="224"/>
  <c r="G38" i="224"/>
  <c r="G14" i="222"/>
  <c r="J38" i="222"/>
  <c r="J14" i="221"/>
  <c r="J38" i="221"/>
  <c r="J14" i="327"/>
  <c r="J38" i="327"/>
  <c r="J38" i="322"/>
  <c r="J14" i="320"/>
  <c r="J38" i="320"/>
  <c r="J26" i="319"/>
  <c r="J14" i="318"/>
  <c r="J38" i="318"/>
  <c r="J26" i="315"/>
  <c r="J26" i="313"/>
  <c r="J26" i="309"/>
  <c r="J14" i="308"/>
  <c r="J38" i="308"/>
  <c r="J26" i="307"/>
  <c r="J14" i="306"/>
  <c r="J38" i="306"/>
  <c r="J32" i="303"/>
  <c r="J20" i="302"/>
  <c r="J48" i="302"/>
  <c r="J32" i="299"/>
  <c r="J20" i="298"/>
  <c r="J26" i="295"/>
  <c r="J26" i="293"/>
  <c r="J14" i="292"/>
  <c r="G38" i="287"/>
  <c r="I38" i="287"/>
  <c r="H38" i="287"/>
  <c r="G38" i="285"/>
  <c r="I38" i="285"/>
  <c r="H38" i="285"/>
  <c r="G38" i="283"/>
  <c r="I38" i="283"/>
  <c r="H38" i="283"/>
  <c r="I20" i="278"/>
  <c r="J20" i="278"/>
  <c r="H20" i="278"/>
  <c r="I20" i="276"/>
  <c r="J20" i="276"/>
  <c r="H20" i="276"/>
  <c r="G26" i="264"/>
  <c r="J26" i="264"/>
  <c r="H26" i="264"/>
  <c r="I26" i="264"/>
  <c r="G14" i="261"/>
  <c r="J14" i="261"/>
  <c r="H14" i="261"/>
  <c r="I14" i="261"/>
  <c r="H48" i="251"/>
  <c r="G48" i="251"/>
  <c r="I48" i="251"/>
  <c r="H26" i="247"/>
  <c r="G26" i="247"/>
  <c r="H20" i="244"/>
  <c r="J20" i="244"/>
  <c r="G20" i="244"/>
  <c r="H26" i="236"/>
  <c r="J26" i="236"/>
  <c r="G26" i="236"/>
  <c r="I26" i="236"/>
  <c r="G20" i="229"/>
  <c r="H20" i="229"/>
  <c r="G32" i="329"/>
  <c r="G14" i="327"/>
  <c r="J20" i="327"/>
  <c r="J48" i="327"/>
  <c r="G26" i="328"/>
  <c r="J32" i="328"/>
  <c r="G14" i="324"/>
  <c r="G26" i="326"/>
  <c r="G14" i="322"/>
  <c r="J20" i="322"/>
  <c r="J48" i="322"/>
  <c r="G26" i="321"/>
  <c r="G38" i="320"/>
  <c r="G26" i="319"/>
  <c r="J32" i="319"/>
  <c r="G26" i="317"/>
  <c r="J32" i="317"/>
  <c r="G38" i="316"/>
  <c r="G26" i="315"/>
  <c r="J32" i="315"/>
  <c r="G14" i="314"/>
  <c r="J32" i="313"/>
  <c r="G14" i="312"/>
  <c r="G38" i="310"/>
  <c r="G14" i="308"/>
  <c r="J20" i="308"/>
  <c r="G38" i="308"/>
  <c r="J32" i="307"/>
  <c r="G14" i="306"/>
  <c r="J20" i="306"/>
  <c r="G38" i="306"/>
  <c r="J48" i="306"/>
  <c r="G32" i="305"/>
  <c r="J14" i="303"/>
  <c r="G32" i="303"/>
  <c r="J38" i="303"/>
  <c r="J26" i="302"/>
  <c r="J14" i="301"/>
  <c r="G32" i="301"/>
  <c r="G20" i="300"/>
  <c r="J26" i="300"/>
  <c r="G48" i="300"/>
  <c r="G32" i="299"/>
  <c r="J38" i="299"/>
  <c r="G20" i="298"/>
  <c r="J26" i="298"/>
  <c r="J14" i="297"/>
  <c r="G32" i="297"/>
  <c r="G20" i="295"/>
  <c r="J48" i="295"/>
  <c r="G14" i="287"/>
  <c r="I14" i="287"/>
  <c r="H14" i="287"/>
  <c r="G14" i="285"/>
  <c r="I14" i="285"/>
  <c r="H14" i="285"/>
  <c r="I32" i="285"/>
  <c r="J32" i="285"/>
  <c r="H32" i="285"/>
  <c r="G14" i="283"/>
  <c r="I14" i="283"/>
  <c r="H14" i="283"/>
  <c r="J38" i="283"/>
  <c r="G14" i="281"/>
  <c r="I14" i="281"/>
  <c r="H14" i="281"/>
  <c r="I32" i="281"/>
  <c r="J32" i="281"/>
  <c r="H32" i="281"/>
  <c r="G38" i="279"/>
  <c r="I38" i="279"/>
  <c r="H38" i="279"/>
  <c r="G20" i="276"/>
  <c r="G38" i="275"/>
  <c r="I38" i="275"/>
  <c r="H38" i="275"/>
  <c r="G38" i="270"/>
  <c r="I38" i="270"/>
  <c r="H38" i="270"/>
  <c r="G26" i="259"/>
  <c r="H26" i="259"/>
  <c r="J26" i="259"/>
  <c r="I26" i="259"/>
  <c r="G20" i="254"/>
  <c r="H20" i="254"/>
  <c r="J48" i="251"/>
  <c r="J48" i="249"/>
  <c r="I48" i="249"/>
  <c r="H38" i="246"/>
  <c r="G38" i="246"/>
  <c r="I20" i="244"/>
  <c r="H20" i="240"/>
  <c r="G20" i="240"/>
  <c r="H26" i="240"/>
  <c r="J26" i="240"/>
  <c r="G26" i="240"/>
  <c r="I26" i="240"/>
  <c r="H14" i="327"/>
  <c r="G20" i="327"/>
  <c r="H38" i="327"/>
  <c r="H26" i="328"/>
  <c r="G32" i="328"/>
  <c r="J38" i="328"/>
  <c r="H14" i="324"/>
  <c r="G20" i="324"/>
  <c r="J26" i="324"/>
  <c r="H38" i="324"/>
  <c r="G48" i="324"/>
  <c r="J14" i="326"/>
  <c r="H26" i="326"/>
  <c r="G32" i="326"/>
  <c r="J38" i="326"/>
  <c r="H14" i="322"/>
  <c r="G20" i="322"/>
  <c r="J26" i="322"/>
  <c r="H38" i="322"/>
  <c r="G48" i="322"/>
  <c r="J14" i="321"/>
  <c r="H26" i="321"/>
  <c r="G32" i="321"/>
  <c r="J38" i="321"/>
  <c r="H14" i="320"/>
  <c r="G20" i="320"/>
  <c r="J26" i="320"/>
  <c r="H38" i="320"/>
  <c r="G48" i="320"/>
  <c r="J14" i="319"/>
  <c r="H26" i="319"/>
  <c r="G32" i="319"/>
  <c r="J38" i="319"/>
  <c r="H14" i="318"/>
  <c r="G20" i="318"/>
  <c r="J26" i="318"/>
  <c r="H38" i="318"/>
  <c r="G48" i="318"/>
  <c r="J14" i="317"/>
  <c r="H26" i="317"/>
  <c r="G32" i="317"/>
  <c r="J38" i="317"/>
  <c r="H14" i="316"/>
  <c r="G32" i="316"/>
  <c r="H38" i="316"/>
  <c r="J14" i="315"/>
  <c r="H26" i="315"/>
  <c r="G32" i="315"/>
  <c r="J38" i="315"/>
  <c r="H14" i="314"/>
  <c r="G20" i="314"/>
  <c r="J26" i="314"/>
  <c r="H38" i="314"/>
  <c r="G48" i="314"/>
  <c r="J14" i="313"/>
  <c r="H26" i="313"/>
  <c r="G32" i="313"/>
  <c r="J38" i="313"/>
  <c r="H14" i="312"/>
  <c r="G20" i="312"/>
  <c r="J26" i="312"/>
  <c r="H38" i="312"/>
  <c r="G48" i="312"/>
  <c r="J14" i="311"/>
  <c r="H26" i="311"/>
  <c r="G32" i="311"/>
  <c r="J38" i="311"/>
  <c r="H14" i="310"/>
  <c r="G20" i="310"/>
  <c r="J26" i="310"/>
  <c r="H38" i="310"/>
  <c r="G48" i="310"/>
  <c r="J14" i="309"/>
  <c r="H26" i="309"/>
  <c r="G32" i="309"/>
  <c r="J38" i="309"/>
  <c r="H14" i="308"/>
  <c r="G20" i="308"/>
  <c r="J26" i="308"/>
  <c r="H38" i="308"/>
  <c r="G48" i="308"/>
  <c r="J14" i="307"/>
  <c r="H26" i="307"/>
  <c r="G32" i="307"/>
  <c r="J38" i="307"/>
  <c r="H14" i="306"/>
  <c r="G20" i="306"/>
  <c r="J26" i="306"/>
  <c r="H38" i="306"/>
  <c r="G48" i="306"/>
  <c r="H20" i="305"/>
  <c r="H48" i="305"/>
  <c r="G26" i="304"/>
  <c r="H32" i="304"/>
  <c r="G14" i="303"/>
  <c r="J20" i="303"/>
  <c r="H32" i="303"/>
  <c r="G38" i="303"/>
  <c r="J48" i="303"/>
  <c r="H20" i="302"/>
  <c r="G26" i="302"/>
  <c r="J32" i="302"/>
  <c r="H48" i="302"/>
  <c r="G14" i="301"/>
  <c r="J20" i="301"/>
  <c r="H32" i="301"/>
  <c r="G38" i="301"/>
  <c r="J48" i="301"/>
  <c r="H20" i="300"/>
  <c r="G26" i="300"/>
  <c r="J32" i="300"/>
  <c r="H48" i="300"/>
  <c r="G14" i="299"/>
  <c r="J20" i="299"/>
  <c r="H32" i="299"/>
  <c r="G38" i="299"/>
  <c r="J48" i="299"/>
  <c r="H20" i="298"/>
  <c r="G26" i="298"/>
  <c r="J32" i="298"/>
  <c r="H48" i="298"/>
  <c r="G14" i="297"/>
  <c r="J20" i="297"/>
  <c r="H32" i="297"/>
  <c r="H14" i="295"/>
  <c r="G14" i="295"/>
  <c r="H38" i="295"/>
  <c r="G38" i="295"/>
  <c r="H26" i="294"/>
  <c r="G26" i="294"/>
  <c r="H32" i="294"/>
  <c r="H14" i="293"/>
  <c r="G14" i="293"/>
  <c r="H20" i="293"/>
  <c r="H38" i="293"/>
  <c r="G38" i="293"/>
  <c r="H26" i="292"/>
  <c r="G26" i="292"/>
  <c r="H32" i="292"/>
  <c r="I14" i="291"/>
  <c r="H14" i="291"/>
  <c r="G14" i="291"/>
  <c r="H32" i="291"/>
  <c r="I32" i="291"/>
  <c r="G26" i="290"/>
  <c r="I26" i="290"/>
  <c r="H26" i="290"/>
  <c r="I48" i="290"/>
  <c r="J48" i="290"/>
  <c r="H48" i="290"/>
  <c r="G26" i="288"/>
  <c r="I26" i="288"/>
  <c r="H26" i="288"/>
  <c r="I48" i="288"/>
  <c r="J48" i="288"/>
  <c r="H48" i="288"/>
  <c r="J14" i="287"/>
  <c r="G26" i="286"/>
  <c r="I26" i="286"/>
  <c r="H26" i="286"/>
  <c r="I48" i="286"/>
  <c r="J48" i="286"/>
  <c r="H48" i="286"/>
  <c r="J14" i="285"/>
  <c r="G32" i="285"/>
  <c r="G26" i="284"/>
  <c r="I26" i="284"/>
  <c r="H26" i="284"/>
  <c r="I48" i="284"/>
  <c r="J48" i="284"/>
  <c r="H48" i="284"/>
  <c r="J14" i="283"/>
  <c r="G26" i="282"/>
  <c r="I26" i="282"/>
  <c r="H26" i="282"/>
  <c r="I48" i="282"/>
  <c r="J48" i="282"/>
  <c r="H48" i="282"/>
  <c r="J14" i="281"/>
  <c r="G32" i="281"/>
  <c r="G26" i="280"/>
  <c r="I26" i="280"/>
  <c r="H26" i="280"/>
  <c r="I48" i="280"/>
  <c r="J48" i="280"/>
  <c r="H48" i="280"/>
  <c r="G20" i="279"/>
  <c r="I20" i="279"/>
  <c r="G48" i="279"/>
  <c r="I48" i="279"/>
  <c r="G14" i="277"/>
  <c r="I14" i="277"/>
  <c r="H14" i="277"/>
  <c r="I32" i="277"/>
  <c r="J32" i="277"/>
  <c r="H32" i="277"/>
  <c r="G14" i="275"/>
  <c r="I14" i="275"/>
  <c r="H14" i="275"/>
  <c r="I32" i="275"/>
  <c r="J32" i="275"/>
  <c r="H32" i="275"/>
  <c r="J38" i="275"/>
  <c r="G14" i="273"/>
  <c r="I14" i="273"/>
  <c r="H14" i="273"/>
  <c r="I32" i="273"/>
  <c r="J32" i="273"/>
  <c r="H32" i="273"/>
  <c r="G14" i="270"/>
  <c r="I14" i="270"/>
  <c r="H14" i="270"/>
  <c r="I32" i="270"/>
  <c r="J32" i="270"/>
  <c r="H32" i="270"/>
  <c r="J38" i="270"/>
  <c r="G14" i="267"/>
  <c r="I14" i="267"/>
  <c r="H14" i="267"/>
  <c r="I32" i="267"/>
  <c r="J32" i="267"/>
  <c r="H32" i="267"/>
  <c r="G14" i="265"/>
  <c r="I14" i="265"/>
  <c r="H14" i="265"/>
  <c r="G38" i="264"/>
  <c r="H38" i="264"/>
  <c r="J38" i="264"/>
  <c r="G14" i="263"/>
  <c r="J14" i="263"/>
  <c r="H14" i="263"/>
  <c r="G26" i="261"/>
  <c r="H26" i="261"/>
  <c r="J26" i="261"/>
  <c r="G38" i="261"/>
  <c r="J38" i="261"/>
  <c r="H38" i="261"/>
  <c r="G14" i="258"/>
  <c r="H14" i="258"/>
  <c r="J14" i="258"/>
  <c r="G26" i="258"/>
  <c r="J26" i="258"/>
  <c r="H26" i="258"/>
  <c r="H14" i="252"/>
  <c r="G14" i="252"/>
  <c r="H48" i="250"/>
  <c r="J48" i="250"/>
  <c r="G48" i="250"/>
  <c r="H38" i="249"/>
  <c r="G38" i="249"/>
  <c r="H48" i="247"/>
  <c r="G48" i="247"/>
  <c r="I48" i="247"/>
  <c r="J48" i="247"/>
  <c r="H20" i="245"/>
  <c r="G20" i="245"/>
  <c r="I20" i="245"/>
  <c r="H38" i="245"/>
  <c r="G38" i="245"/>
  <c r="H32" i="243"/>
  <c r="J32" i="243"/>
  <c r="G32" i="243"/>
  <c r="H38" i="242"/>
  <c r="G38" i="242"/>
  <c r="H38" i="236"/>
  <c r="I38" i="236"/>
  <c r="G38" i="236"/>
  <c r="J38" i="236"/>
  <c r="J14" i="234"/>
  <c r="I14" i="234"/>
  <c r="H38" i="231"/>
  <c r="I38" i="231"/>
  <c r="G38" i="231"/>
  <c r="J38" i="231"/>
  <c r="J26" i="328"/>
  <c r="J14" i="324"/>
  <c r="J38" i="324"/>
  <c r="J26" i="326"/>
  <c r="J14" i="322"/>
  <c r="J26" i="321"/>
  <c r="J26" i="317"/>
  <c r="J14" i="314"/>
  <c r="J38" i="314"/>
  <c r="J14" i="312"/>
  <c r="J38" i="312"/>
  <c r="J26" i="311"/>
  <c r="J14" i="310"/>
  <c r="J38" i="310"/>
  <c r="J32" i="301"/>
  <c r="J20" i="300"/>
  <c r="J48" i="300"/>
  <c r="J48" i="298"/>
  <c r="J38" i="297"/>
  <c r="J14" i="294"/>
  <c r="G38" i="289"/>
  <c r="I38" i="289"/>
  <c r="H38" i="289"/>
  <c r="G38" i="281"/>
  <c r="I38" i="281"/>
  <c r="H38" i="281"/>
  <c r="I20" i="274"/>
  <c r="J20" i="274"/>
  <c r="H20" i="274"/>
  <c r="I20" i="271"/>
  <c r="J20" i="271"/>
  <c r="H20" i="271"/>
  <c r="I20" i="268"/>
  <c r="J20" i="268"/>
  <c r="H20" i="268"/>
  <c r="I20" i="266"/>
  <c r="J20" i="266"/>
  <c r="H20" i="266"/>
  <c r="G38" i="259"/>
  <c r="J38" i="259"/>
  <c r="H38" i="259"/>
  <c r="I38" i="259"/>
  <c r="H26" i="255"/>
  <c r="I26" i="255"/>
  <c r="G26" i="255"/>
  <c r="H32" i="252"/>
  <c r="G32" i="252"/>
  <c r="I32" i="252"/>
  <c r="J32" i="252"/>
  <c r="H26" i="250"/>
  <c r="G26" i="250"/>
  <c r="H20" i="248"/>
  <c r="J20" i="248"/>
  <c r="G20" i="248"/>
  <c r="H14" i="243"/>
  <c r="G14" i="243"/>
  <c r="H20" i="236"/>
  <c r="G20" i="236"/>
  <c r="H32" i="227"/>
  <c r="I32" i="227"/>
  <c r="G32" i="227"/>
  <c r="J32" i="227"/>
  <c r="G20" i="329"/>
  <c r="G38" i="327"/>
  <c r="J20" i="324"/>
  <c r="G38" i="324"/>
  <c r="J48" i="324"/>
  <c r="J32" i="326"/>
  <c r="G38" i="322"/>
  <c r="J32" i="321"/>
  <c r="G14" i="320"/>
  <c r="J20" i="320"/>
  <c r="J48" i="320"/>
  <c r="G14" i="318"/>
  <c r="J20" i="318"/>
  <c r="G38" i="318"/>
  <c r="J48" i="318"/>
  <c r="G14" i="316"/>
  <c r="J20" i="314"/>
  <c r="G38" i="314"/>
  <c r="J48" i="314"/>
  <c r="G26" i="313"/>
  <c r="J20" i="312"/>
  <c r="G38" i="312"/>
  <c r="J48" i="312"/>
  <c r="G26" i="311"/>
  <c r="J32" i="311"/>
  <c r="G14" i="310"/>
  <c r="J20" i="310"/>
  <c r="J48" i="310"/>
  <c r="G26" i="309"/>
  <c r="J32" i="309"/>
  <c r="J48" i="308"/>
  <c r="G26" i="307"/>
  <c r="G48" i="305"/>
  <c r="G32" i="304"/>
  <c r="G20" i="302"/>
  <c r="G48" i="302"/>
  <c r="J38" i="301"/>
  <c r="J14" i="299"/>
  <c r="G48" i="298"/>
  <c r="J32" i="294"/>
  <c r="J20" i="293"/>
  <c r="G14" i="289"/>
  <c r="I14" i="289"/>
  <c r="H14" i="289"/>
  <c r="I32" i="289"/>
  <c r="J32" i="289"/>
  <c r="H32" i="289"/>
  <c r="I32" i="287"/>
  <c r="J32" i="287"/>
  <c r="H32" i="287"/>
  <c r="J38" i="287"/>
  <c r="J38" i="285"/>
  <c r="I32" i="283"/>
  <c r="J32" i="283"/>
  <c r="H32" i="283"/>
  <c r="G14" i="279"/>
  <c r="I14" i="279"/>
  <c r="H14" i="279"/>
  <c r="G20" i="278"/>
  <c r="G38" i="277"/>
  <c r="I38" i="277"/>
  <c r="H38" i="277"/>
  <c r="G20" i="274"/>
  <c r="G38" i="273"/>
  <c r="I38" i="273"/>
  <c r="H38" i="273"/>
  <c r="G20" i="268"/>
  <c r="G38" i="267"/>
  <c r="I38" i="267"/>
  <c r="H38" i="267"/>
  <c r="G20" i="266"/>
  <c r="G14" i="264"/>
  <c r="H14" i="264"/>
  <c r="J14" i="264"/>
  <c r="I14" i="264"/>
  <c r="G38" i="262"/>
  <c r="H38" i="262"/>
  <c r="J38" i="262"/>
  <c r="I38" i="262"/>
  <c r="J26" i="256"/>
  <c r="I26" i="256"/>
  <c r="J26" i="255"/>
  <c r="I38" i="255"/>
  <c r="I20" i="248"/>
  <c r="J48" i="245"/>
  <c r="I48" i="245"/>
  <c r="G32" i="230"/>
  <c r="H32" i="230"/>
  <c r="J48" i="227"/>
  <c r="I48" i="227"/>
  <c r="J32" i="223"/>
  <c r="I32" i="223"/>
  <c r="J26" i="327"/>
  <c r="G48" i="327"/>
  <c r="J14" i="328"/>
  <c r="I32" i="297"/>
  <c r="I48" i="297"/>
  <c r="H48" i="297"/>
  <c r="I14" i="295"/>
  <c r="I32" i="295"/>
  <c r="H32" i="295"/>
  <c r="I38" i="295"/>
  <c r="I20" i="294"/>
  <c r="H20" i="294"/>
  <c r="I26" i="294"/>
  <c r="I48" i="294"/>
  <c r="H48" i="294"/>
  <c r="I14" i="293"/>
  <c r="I32" i="293"/>
  <c r="H32" i="293"/>
  <c r="I38" i="293"/>
  <c r="I20" i="292"/>
  <c r="H20" i="292"/>
  <c r="I26" i="292"/>
  <c r="I48" i="292"/>
  <c r="H48" i="292"/>
  <c r="G32" i="291"/>
  <c r="I20" i="290"/>
  <c r="J20" i="290"/>
  <c r="H20" i="290"/>
  <c r="J26" i="290"/>
  <c r="G48" i="290"/>
  <c r="I20" i="288"/>
  <c r="J20" i="288"/>
  <c r="H20" i="288"/>
  <c r="J26" i="288"/>
  <c r="G48" i="288"/>
  <c r="I20" i="286"/>
  <c r="J20" i="286"/>
  <c r="H20" i="286"/>
  <c r="J26" i="286"/>
  <c r="G48" i="286"/>
  <c r="I20" i="284"/>
  <c r="J20" i="284"/>
  <c r="H20" i="284"/>
  <c r="J26" i="284"/>
  <c r="G48" i="284"/>
  <c r="I20" i="282"/>
  <c r="J20" i="282"/>
  <c r="H20" i="282"/>
  <c r="J26" i="282"/>
  <c r="G48" i="282"/>
  <c r="I20" i="280"/>
  <c r="J20" i="280"/>
  <c r="H20" i="280"/>
  <c r="J26" i="280"/>
  <c r="G48" i="280"/>
  <c r="H20" i="279"/>
  <c r="H48" i="279"/>
  <c r="G26" i="278"/>
  <c r="I26" i="278"/>
  <c r="H26" i="278"/>
  <c r="I48" i="278"/>
  <c r="J48" i="278"/>
  <c r="H48" i="278"/>
  <c r="J14" i="277"/>
  <c r="G32" i="277"/>
  <c r="G26" i="276"/>
  <c r="I26" i="276"/>
  <c r="H26" i="276"/>
  <c r="I48" i="276"/>
  <c r="J48" i="276"/>
  <c r="H48" i="276"/>
  <c r="J14" i="275"/>
  <c r="G32" i="275"/>
  <c r="G26" i="274"/>
  <c r="I26" i="274"/>
  <c r="H26" i="274"/>
  <c r="I48" i="274"/>
  <c r="J48" i="274"/>
  <c r="H48" i="274"/>
  <c r="J14" i="273"/>
  <c r="G32" i="273"/>
  <c r="G26" i="271"/>
  <c r="I26" i="271"/>
  <c r="H26" i="271"/>
  <c r="I48" i="271"/>
  <c r="J48" i="271"/>
  <c r="H48" i="271"/>
  <c r="J14" i="270"/>
  <c r="G32" i="270"/>
  <c r="G26" i="268"/>
  <c r="I26" i="268"/>
  <c r="H26" i="268"/>
  <c r="I48" i="268"/>
  <c r="J48" i="268"/>
  <c r="H48" i="268"/>
  <c r="J14" i="267"/>
  <c r="G32" i="267"/>
  <c r="G26" i="266"/>
  <c r="I26" i="266"/>
  <c r="H26" i="266"/>
  <c r="I48" i="266"/>
  <c r="J48" i="266"/>
  <c r="H48" i="266"/>
  <c r="G20" i="265"/>
  <c r="I20" i="265"/>
  <c r="G32" i="265"/>
  <c r="I32" i="265"/>
  <c r="H32" i="265"/>
  <c r="I38" i="264"/>
  <c r="I14" i="263"/>
  <c r="I26" i="261"/>
  <c r="I38" i="261"/>
  <c r="I14" i="258"/>
  <c r="I26" i="258"/>
  <c r="H26" i="251"/>
  <c r="G26" i="251"/>
  <c r="J32" i="250"/>
  <c r="I32" i="250"/>
  <c r="I48" i="250"/>
  <c r="J20" i="245"/>
  <c r="J20" i="243"/>
  <c r="I20" i="243"/>
  <c r="I32" i="243"/>
  <c r="H32" i="241"/>
  <c r="G32" i="241"/>
  <c r="I38" i="238"/>
  <c r="H26" i="237"/>
  <c r="G26" i="237"/>
  <c r="I26" i="237"/>
  <c r="J26" i="237"/>
  <c r="J20" i="295"/>
  <c r="I14" i="294"/>
  <c r="I38" i="294"/>
  <c r="I26" i="293"/>
  <c r="I14" i="292"/>
  <c r="I38" i="292"/>
  <c r="G26" i="291"/>
  <c r="J14" i="290"/>
  <c r="J38" i="290"/>
  <c r="J26" i="289"/>
  <c r="J14" i="288"/>
  <c r="J38" i="288"/>
  <c r="J26" i="287"/>
  <c r="J14" i="286"/>
  <c r="J38" i="286"/>
  <c r="J26" i="285"/>
  <c r="J14" i="284"/>
  <c r="J38" i="284"/>
  <c r="J26" i="283"/>
  <c r="J14" i="282"/>
  <c r="J38" i="282"/>
  <c r="J26" i="281"/>
  <c r="J14" i="280"/>
  <c r="J38" i="280"/>
  <c r="G32" i="279"/>
  <c r="J14" i="278"/>
  <c r="J38" i="278"/>
  <c r="J26" i="277"/>
  <c r="J14" i="276"/>
  <c r="J38" i="276"/>
  <c r="J26" i="275"/>
  <c r="J14" i="274"/>
  <c r="J38" i="274"/>
  <c r="J26" i="273"/>
  <c r="J14" i="271"/>
  <c r="J38" i="271"/>
  <c r="J26" i="270"/>
  <c r="J14" i="268"/>
  <c r="J38" i="268"/>
  <c r="J26" i="267"/>
  <c r="J14" i="266"/>
  <c r="J38" i="266"/>
  <c r="G14" i="262"/>
  <c r="H14" i="262"/>
  <c r="J14" i="262"/>
  <c r="G26" i="262"/>
  <c r="J26" i="262"/>
  <c r="H26" i="262"/>
  <c r="G38" i="260"/>
  <c r="H38" i="260"/>
  <c r="J38" i="260"/>
  <c r="G14" i="259"/>
  <c r="J14" i="259"/>
  <c r="H14" i="259"/>
  <c r="H38" i="254"/>
  <c r="I38" i="254"/>
  <c r="G38" i="254"/>
  <c r="H20" i="252"/>
  <c r="J20" i="252"/>
  <c r="G20" i="252"/>
  <c r="H32" i="251"/>
  <c r="J32" i="251"/>
  <c r="G32" i="251"/>
  <c r="H32" i="248"/>
  <c r="G32" i="248"/>
  <c r="I32" i="248"/>
  <c r="H32" i="247"/>
  <c r="J32" i="247"/>
  <c r="G32" i="247"/>
  <c r="H48" i="246"/>
  <c r="J48" i="246"/>
  <c r="G48" i="246"/>
  <c r="H48" i="243"/>
  <c r="G48" i="243"/>
  <c r="I48" i="243"/>
  <c r="H48" i="242"/>
  <c r="J48" i="242"/>
  <c r="G48" i="242"/>
  <c r="H14" i="238"/>
  <c r="G14" i="238"/>
  <c r="I14" i="238"/>
  <c r="H14" i="233"/>
  <c r="I14" i="233"/>
  <c r="G14" i="233"/>
  <c r="J14" i="233"/>
  <c r="G14" i="228"/>
  <c r="H14" i="228"/>
  <c r="H32" i="224"/>
  <c r="I32" i="224"/>
  <c r="J32" i="224"/>
  <c r="G32" i="224"/>
  <c r="G26" i="265"/>
  <c r="H26" i="265"/>
  <c r="G26" i="263"/>
  <c r="H26" i="263"/>
  <c r="J26" i="263"/>
  <c r="G38" i="263"/>
  <c r="J38" i="263"/>
  <c r="H38" i="263"/>
  <c r="I14" i="262"/>
  <c r="I26" i="262"/>
  <c r="G14" i="260"/>
  <c r="H14" i="260"/>
  <c r="J14" i="260"/>
  <c r="G26" i="260"/>
  <c r="J26" i="260"/>
  <c r="H26" i="260"/>
  <c r="I38" i="260"/>
  <c r="I14" i="259"/>
  <c r="G38" i="258"/>
  <c r="H38" i="258"/>
  <c r="J38" i="258"/>
  <c r="G14" i="257"/>
  <c r="J14" i="257"/>
  <c r="H14" i="257"/>
  <c r="H14" i="256"/>
  <c r="I14" i="256"/>
  <c r="G14" i="256"/>
  <c r="J38" i="254"/>
  <c r="I20" i="252"/>
  <c r="I32" i="251"/>
  <c r="H20" i="249"/>
  <c r="G20" i="249"/>
  <c r="I20" i="249"/>
  <c r="J32" i="248"/>
  <c r="I32" i="247"/>
  <c r="I48" i="246"/>
  <c r="H32" i="244"/>
  <c r="G32" i="244"/>
  <c r="I32" i="244"/>
  <c r="J48" i="243"/>
  <c r="I48" i="242"/>
  <c r="I14" i="240"/>
  <c r="H38" i="240"/>
  <c r="G38" i="240"/>
  <c r="I38" i="240"/>
  <c r="H38" i="239"/>
  <c r="J38" i="239"/>
  <c r="G38" i="239"/>
  <c r="J14" i="238"/>
  <c r="H14" i="237"/>
  <c r="J14" i="237"/>
  <c r="G14" i="237"/>
  <c r="I14" i="236"/>
  <c r="H20" i="221"/>
  <c r="I20" i="221"/>
  <c r="J20" i="221"/>
  <c r="G20" i="221"/>
  <c r="J20" i="257"/>
  <c r="I20" i="257"/>
  <c r="H26" i="257"/>
  <c r="I26" i="257"/>
  <c r="J32" i="257"/>
  <c r="J48" i="255"/>
  <c r="H14" i="254"/>
  <c r="I14" i="254"/>
  <c r="J20" i="254"/>
  <c r="H20" i="253"/>
  <c r="G20" i="253"/>
  <c r="H48" i="252"/>
  <c r="J48" i="252"/>
  <c r="H20" i="251"/>
  <c r="G20" i="251"/>
  <c r="H32" i="249"/>
  <c r="J32" i="249"/>
  <c r="H48" i="249"/>
  <c r="G48" i="249"/>
  <c r="H20" i="246"/>
  <c r="J20" i="246"/>
  <c r="H32" i="246"/>
  <c r="G32" i="246"/>
  <c r="H48" i="244"/>
  <c r="J48" i="244"/>
  <c r="H20" i="243"/>
  <c r="G20" i="243"/>
  <c r="G14" i="241"/>
  <c r="G38" i="241"/>
  <c r="G32" i="240"/>
  <c r="H14" i="239"/>
  <c r="J14" i="239"/>
  <c r="H26" i="239"/>
  <c r="G26" i="239"/>
  <c r="G20" i="237"/>
  <c r="H38" i="237"/>
  <c r="J38" i="237"/>
  <c r="H14" i="236"/>
  <c r="G14" i="236"/>
  <c r="H38" i="233"/>
  <c r="I38" i="233"/>
  <c r="J38" i="233"/>
  <c r="G38" i="233"/>
  <c r="H20" i="231"/>
  <c r="J14" i="227"/>
  <c r="G38" i="227"/>
  <c r="H38" i="227"/>
  <c r="H48" i="225"/>
  <c r="I48" i="225"/>
  <c r="G48" i="225"/>
  <c r="H26" i="221"/>
  <c r="G48" i="265"/>
  <c r="H32" i="264"/>
  <c r="H20" i="263"/>
  <c r="H48" i="263"/>
  <c r="H32" i="262"/>
  <c r="H20" i="261"/>
  <c r="H48" i="261"/>
  <c r="H32" i="260"/>
  <c r="H20" i="259"/>
  <c r="H48" i="259"/>
  <c r="H32" i="258"/>
  <c r="H20" i="257"/>
  <c r="J26" i="257"/>
  <c r="H20" i="256"/>
  <c r="J32" i="256"/>
  <c r="H38" i="256"/>
  <c r="I38" i="256"/>
  <c r="J48" i="256"/>
  <c r="J14" i="254"/>
  <c r="H26" i="253"/>
  <c r="I26" i="253"/>
  <c r="I32" i="253"/>
  <c r="H48" i="253"/>
  <c r="G48" i="253"/>
  <c r="I48" i="252"/>
  <c r="G38" i="251"/>
  <c r="H20" i="250"/>
  <c r="J20" i="250"/>
  <c r="H32" i="250"/>
  <c r="G32" i="250"/>
  <c r="I32" i="249"/>
  <c r="G26" i="248"/>
  <c r="H48" i="248"/>
  <c r="J48" i="248"/>
  <c r="H20" i="247"/>
  <c r="G20" i="247"/>
  <c r="I20" i="246"/>
  <c r="G14" i="245"/>
  <c r="H32" i="245"/>
  <c r="J32" i="245"/>
  <c r="H48" i="245"/>
  <c r="G48" i="245"/>
  <c r="I48" i="244"/>
  <c r="G38" i="243"/>
  <c r="H20" i="242"/>
  <c r="J20" i="242"/>
  <c r="H32" i="242"/>
  <c r="G32" i="242"/>
  <c r="H14" i="240"/>
  <c r="G14" i="240"/>
  <c r="H26" i="238"/>
  <c r="J26" i="238"/>
  <c r="H38" i="238"/>
  <c r="G38" i="238"/>
  <c r="H26" i="230"/>
  <c r="I26" i="230"/>
  <c r="J26" i="230"/>
  <c r="G26" i="230"/>
  <c r="H14" i="229"/>
  <c r="I14" i="229"/>
  <c r="G14" i="229"/>
  <c r="J14" i="229"/>
  <c r="J32" i="226"/>
  <c r="I32" i="226"/>
  <c r="H32" i="222"/>
  <c r="I32" i="222"/>
  <c r="G32" i="222"/>
  <c r="H26" i="232"/>
  <c r="I26" i="232"/>
  <c r="G26" i="232"/>
  <c r="H20" i="223"/>
  <c r="I20" i="223"/>
  <c r="G20" i="223"/>
  <c r="H38" i="257"/>
  <c r="H26" i="256"/>
  <c r="H14" i="255"/>
  <c r="H38" i="255"/>
  <c r="H26" i="254"/>
  <c r="H14" i="253"/>
  <c r="H38" i="253"/>
  <c r="J14" i="252"/>
  <c r="J38" i="252"/>
  <c r="J26" i="251"/>
  <c r="J14" i="250"/>
  <c r="J38" i="250"/>
  <c r="J26" i="249"/>
  <c r="J14" i="248"/>
  <c r="J38" i="248"/>
  <c r="J26" i="247"/>
  <c r="J14" i="246"/>
  <c r="J38" i="246"/>
  <c r="J26" i="245"/>
  <c r="J14" i="244"/>
  <c r="J38" i="244"/>
  <c r="J26" i="243"/>
  <c r="J14" i="242"/>
  <c r="J38" i="242"/>
  <c r="J20" i="240"/>
  <c r="J48" i="240"/>
  <c r="J32" i="239"/>
  <c r="J20" i="238"/>
  <c r="J48" i="238"/>
  <c r="J32" i="237"/>
  <c r="J20" i="236"/>
  <c r="G32" i="232"/>
  <c r="H32" i="232"/>
  <c r="H38" i="228"/>
  <c r="J14" i="226"/>
  <c r="H20" i="226"/>
  <c r="I20" i="226"/>
  <c r="J26" i="226"/>
  <c r="J38" i="226"/>
  <c r="H48" i="226"/>
  <c r="I48" i="226"/>
  <c r="J48" i="226"/>
  <c r="H14" i="227"/>
  <c r="G26" i="223"/>
  <c r="H26" i="223"/>
  <c r="H48" i="221"/>
  <c r="I48" i="221"/>
  <c r="G48" i="221"/>
  <c r="J20" i="234"/>
  <c r="H26" i="234"/>
  <c r="I26" i="234"/>
  <c r="J32" i="234"/>
  <c r="J48" i="232"/>
  <c r="H14" i="231"/>
  <c r="I14" i="231"/>
  <c r="J20" i="231"/>
  <c r="J32" i="229"/>
  <c r="H38" i="229"/>
  <c r="I38" i="229"/>
  <c r="J26" i="228"/>
  <c r="H32" i="228"/>
  <c r="I32" i="228"/>
  <c r="J38" i="228"/>
  <c r="J14" i="225"/>
  <c r="H20" i="225"/>
  <c r="I20" i="225"/>
  <c r="J26" i="225"/>
  <c r="J38" i="223"/>
  <c r="H48" i="223"/>
  <c r="I48" i="223"/>
  <c r="J14" i="222"/>
  <c r="H14" i="234"/>
  <c r="H38" i="234"/>
  <c r="H26" i="233"/>
  <c r="H14" i="232"/>
  <c r="H38" i="232"/>
  <c r="H26" i="231"/>
  <c r="H14" i="230"/>
  <c r="H38" i="230"/>
  <c r="H26" i="229"/>
  <c r="H20" i="228"/>
  <c r="H48" i="228"/>
  <c r="H32" i="226"/>
  <c r="H20" i="227"/>
  <c r="H48" i="227"/>
  <c r="H32" i="225"/>
  <c r="H20" i="224"/>
  <c r="H48" i="224"/>
  <c r="H32" i="223"/>
  <c r="H20" i="222"/>
  <c r="H48" i="222"/>
  <c r="H32" i="221"/>
</calcChain>
</file>

<file path=xl/sharedStrings.xml><?xml version="1.0" encoding="utf-8"?>
<sst xmlns="http://schemas.openxmlformats.org/spreadsheetml/2006/main" count="24409" uniqueCount="927">
  <si>
    <t>【穀物】</t>
  </si>
  <si>
    <t>年度</t>
  </si>
  <si>
    <t>2008/09</t>
  </si>
  <si>
    <t xml:space="preserve"> 項目</t>
  </si>
  <si>
    <t>(見込み)</t>
  </si>
  <si>
    <t>1995/96</t>
  </si>
  <si>
    <t xml:space="preserve"> 全体</t>
  </si>
  <si>
    <t xml:space="preserve">  生  産  量</t>
  </si>
  <si>
    <t xml:space="preserve">  消  費  量</t>
  </si>
  <si>
    <t xml:space="preserve">  期末在庫量</t>
  </si>
  <si>
    <t xml:space="preserve">  期末在庫率</t>
  </si>
  <si>
    <t xml:space="preserve"> 小麦</t>
  </si>
  <si>
    <t>とうもろこし</t>
  </si>
  <si>
    <t xml:space="preserve"> 米(精米)</t>
  </si>
  <si>
    <t>【大豆】</t>
  </si>
  <si>
    <t xml:space="preserve"> 粗粒穀物</t>
    <rPh sb="1" eb="2">
      <t>ソ</t>
    </rPh>
    <rPh sb="2" eb="3">
      <t>リュウ</t>
    </rPh>
    <phoneticPr fontId="8"/>
  </si>
  <si>
    <t>2009/10</t>
  </si>
  <si>
    <t>（参　考）</t>
    <phoneticPr fontId="8"/>
  </si>
  <si>
    <t>2013/14</t>
  </si>
  <si>
    <t xml:space="preserve"> (米国農務省2011年3月10日発表)</t>
  </si>
  <si>
    <t xml:space="preserve"> (米国農務省2011年4月8日発表)</t>
  </si>
  <si>
    <t xml:space="preserve"> (米国農務省2011年10月12日発表)</t>
  </si>
  <si>
    <t xml:space="preserve"> (米国農務省2011年11月9日発表)</t>
  </si>
  <si>
    <t xml:space="preserve"> (米国農務省2011年12月9日発表)</t>
  </si>
  <si>
    <t xml:space="preserve"> (米国農務省2012年1月12日発表)</t>
  </si>
  <si>
    <t xml:space="preserve"> (米国農務省2012年2月9日発表)</t>
  </si>
  <si>
    <t xml:space="preserve"> (米国農務省2012年3月9日発表)</t>
  </si>
  <si>
    <t xml:space="preserve"> (米国農務省2012年4月10日発表)</t>
  </si>
  <si>
    <t xml:space="preserve"> (米国農務省2012年5月10日発表)</t>
  </si>
  <si>
    <t xml:space="preserve"> (米国農務省2012年6月12日発表)</t>
  </si>
  <si>
    <t xml:space="preserve"> (米国農務省2012年７月11日発表)</t>
  </si>
  <si>
    <t xml:space="preserve"> (米国農務省2012年10月11日発表)</t>
  </si>
  <si>
    <t xml:space="preserve"> (米国農務省2012年12月11日発表)</t>
  </si>
  <si>
    <t xml:space="preserve"> (米国農務省2013年1月11日発表)</t>
  </si>
  <si>
    <t xml:space="preserve"> (米国農務省2013年2月8日発表)</t>
  </si>
  <si>
    <t xml:space="preserve"> (米国農務省2013年3月8日発表)</t>
  </si>
  <si>
    <t xml:space="preserve"> (米国農務省2013年4月10日発表)</t>
  </si>
  <si>
    <t xml:space="preserve"> (米国農務省2013年5月10日発表)</t>
  </si>
  <si>
    <t xml:space="preserve"> (米国農務省2013年6月12日発表)</t>
  </si>
  <si>
    <t xml:space="preserve"> (米国農務省2013年7月11日発表)</t>
  </si>
  <si>
    <t xml:space="preserve"> (米国農務省2013年8月12日発表)</t>
  </si>
  <si>
    <t xml:space="preserve"> (米国農務省2013年11月8日発表)</t>
  </si>
  <si>
    <t xml:space="preserve"> (米国農務省2013年12月10日発表)</t>
  </si>
  <si>
    <t xml:space="preserve"> 資料：米国農務省「World Agricultural Supply and Demand Estimates｣(December 10, 2013)</t>
  </si>
  <si>
    <t xml:space="preserve"> (米国農務省2014年1月10日発表)</t>
  </si>
  <si>
    <t xml:space="preserve"> (米国農務省2013年9月12日発表)</t>
  </si>
  <si>
    <t>（参　考）</t>
    <phoneticPr fontId="8"/>
  </si>
  <si>
    <t xml:space="preserve"> (米国農務省2012年9月12日発表)</t>
  </si>
  <si>
    <t xml:space="preserve">  (単位：百万ﾄﾝ)</t>
    <phoneticPr fontId="8"/>
  </si>
  <si>
    <t>米国の穀物･大豆の需給動向</t>
  </si>
  <si>
    <t>2011/12</t>
  </si>
  <si>
    <t>2012/13</t>
  </si>
  <si>
    <t/>
  </si>
  <si>
    <t>2010/11</t>
  </si>
  <si>
    <t>前月差</t>
    <phoneticPr fontId="25"/>
  </si>
  <si>
    <t xml:space="preserve"> 前年度比</t>
    <phoneticPr fontId="25"/>
  </si>
  <si>
    <t>前月差</t>
    <phoneticPr fontId="25"/>
  </si>
  <si>
    <t xml:space="preserve"> 前年度比</t>
    <phoneticPr fontId="25"/>
  </si>
  <si>
    <t>前月差</t>
    <phoneticPr fontId="25"/>
  </si>
  <si>
    <t xml:space="preserve">  (単位：百万ﾄﾝ)</t>
    <phoneticPr fontId="8"/>
  </si>
  <si>
    <t>（参　考）</t>
    <phoneticPr fontId="8"/>
  </si>
  <si>
    <t xml:space="preserve">  (単位：百万ﾄﾝ)</t>
    <phoneticPr fontId="8"/>
  </si>
  <si>
    <t xml:space="preserve"> 前年度比</t>
    <phoneticPr fontId="25"/>
  </si>
  <si>
    <t xml:space="preserve"> 前年度比</t>
    <phoneticPr fontId="25"/>
  </si>
  <si>
    <t>2003/04</t>
  </si>
  <si>
    <t>2004/05</t>
  </si>
  <si>
    <t>2005/06</t>
    <phoneticPr fontId="35"/>
  </si>
  <si>
    <t>2005/06
前月予想</t>
    <rPh sb="7" eb="9">
      <t>ゼンゲツ</t>
    </rPh>
    <rPh sb="8" eb="9">
      <t>ツキ</t>
    </rPh>
    <rPh sb="9" eb="11">
      <t>ヨソウ</t>
    </rPh>
    <phoneticPr fontId="25"/>
  </si>
  <si>
    <t>(予想)</t>
    <phoneticPr fontId="35"/>
  </si>
  <si>
    <t>72/73～73/74平均</t>
  </si>
  <si>
    <t>1995/96</t>
    <phoneticPr fontId="8"/>
  </si>
  <si>
    <t>2003/04</t>
    <phoneticPr fontId="25"/>
  </si>
  <si>
    <t>2004/05</t>
    <phoneticPr fontId="25"/>
  </si>
  <si>
    <t>2005/06</t>
    <phoneticPr fontId="25"/>
  </si>
  <si>
    <t>72/73～73/74平均</t>
    <phoneticPr fontId="35"/>
  </si>
  <si>
    <t xml:space="preserve">           　             　「Grain：World Markets and Trade｣､「PS&amp;D」</t>
    <phoneticPr fontId="8"/>
  </si>
  <si>
    <t xml:space="preserve">   　    2　小麦は、小麦及び小麦粉(小麦換算)の計</t>
    <phoneticPr fontId="8"/>
  </si>
  <si>
    <t>　 　　 5 　前月差の欄は、2005/06年度の数値についての前月発表値との対差。</t>
    <phoneticPr fontId="25"/>
  </si>
  <si>
    <t xml:space="preserve">     　  6　在庫率の前年度比及び前月差の欄は、前年度及び前月発表とのポイント差</t>
  </si>
  <si>
    <t xml:space="preserve">  輸  出  量</t>
    <rPh sb="2" eb="3">
      <t>ユ</t>
    </rPh>
    <rPh sb="5" eb="6">
      <t>ダ</t>
    </rPh>
    <phoneticPr fontId="25"/>
  </si>
  <si>
    <t xml:space="preserve">   　    3　期末在庫率(％)＝期末在庫量×100／(消費量＋輸出量)</t>
    <phoneticPr fontId="8"/>
  </si>
  <si>
    <t xml:space="preserve">   　    4　年度は、小麦(6～5月)、とうもろこし(9～8月)、米(8～7月)、大豆(9～8月)。</t>
    <phoneticPr fontId="25"/>
  </si>
  <si>
    <t xml:space="preserve">     　  7　（参考）については、食料企画課にて作成。</t>
    <phoneticPr fontId="25"/>
  </si>
  <si>
    <t xml:space="preserve"> (米国農務省2006年1月12日発表)</t>
    <rPh sb="16" eb="17">
      <t>ニチ</t>
    </rPh>
    <phoneticPr fontId="8"/>
  </si>
  <si>
    <t>資料：米国農務省「World Agricultural Supply and Demand Estimates｣(January 12, 2006)</t>
    <phoneticPr fontId="8"/>
  </si>
  <si>
    <t xml:space="preserve"> (米国農務省2006年2月9日発表)</t>
    <rPh sb="15" eb="16">
      <t>ニチ</t>
    </rPh>
    <phoneticPr fontId="8"/>
  </si>
  <si>
    <t>資料：米国農務省「World Agricultural Supply and Demand Estimates｣(February 9, 2006)</t>
    <phoneticPr fontId="8"/>
  </si>
  <si>
    <t xml:space="preserve"> (米国農務省2006年3月10日発表)</t>
    <rPh sb="16" eb="17">
      <t>ニチ</t>
    </rPh>
    <phoneticPr fontId="8"/>
  </si>
  <si>
    <t xml:space="preserve"> (米国農務省2006年4月10日発表)</t>
    <rPh sb="16" eb="17">
      <t>ニチ</t>
    </rPh>
    <phoneticPr fontId="8"/>
  </si>
  <si>
    <t>資料：米国農務省「World Agricultural Supply and Demand Estimates｣(April 10, 2006)</t>
    <phoneticPr fontId="8"/>
  </si>
  <si>
    <t>資料：米国農務省「World Agricultural Supply and Demand Estimates｣(March 10, 2006)</t>
    <phoneticPr fontId="8"/>
  </si>
  <si>
    <t xml:space="preserve"> (米国農務省2006年5月12日発表)</t>
    <rPh sb="16" eb="17">
      <t>ニチ</t>
    </rPh>
    <phoneticPr fontId="8"/>
  </si>
  <si>
    <t>資料：米国農務省「World Agricultural Supply and Demand Estimates｣(May 12, 2006)</t>
    <phoneticPr fontId="8"/>
  </si>
  <si>
    <t xml:space="preserve">                  　  7 （参考）は、前年度比、前月比のほか、価格が高騰したとされる1972/73～73/74年
　　　　                 度平均及び近年の期末在庫率が低水準となった年度について、食料企画課にて作成。　　　</t>
    <phoneticPr fontId="25"/>
  </si>
  <si>
    <t>2004/05</t>
    <phoneticPr fontId="25"/>
  </si>
  <si>
    <t>2005/06</t>
    <phoneticPr fontId="25"/>
  </si>
  <si>
    <t>2006/07</t>
    <phoneticPr fontId="35"/>
  </si>
  <si>
    <t>2006/07
前月予想</t>
    <rPh sb="7" eb="9">
      <t>ゼンゲツ</t>
    </rPh>
    <rPh sb="8" eb="9">
      <t>ツキ</t>
    </rPh>
    <rPh sb="9" eb="11">
      <t>ヨソウ</t>
    </rPh>
    <phoneticPr fontId="25"/>
  </si>
  <si>
    <t>(予想)</t>
    <phoneticPr fontId="35"/>
  </si>
  <si>
    <t xml:space="preserve"> 前年度比</t>
    <phoneticPr fontId="25"/>
  </si>
  <si>
    <t>前月差</t>
    <phoneticPr fontId="25"/>
  </si>
  <si>
    <t>2003/04</t>
    <phoneticPr fontId="8"/>
  </si>
  <si>
    <t>2004/05</t>
    <phoneticPr fontId="25"/>
  </si>
  <si>
    <t>2005/06</t>
    <phoneticPr fontId="25"/>
  </si>
  <si>
    <t>2006/07</t>
    <phoneticPr fontId="35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</si>
  <si>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</si>
  <si>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</si>
  <si>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</si>
  <si>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</si>
  <si>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>2003/04</t>
    <phoneticPr fontId="8"/>
  </si>
  <si>
    <t>　 　　 5 　前月差の欄は、2006/07年度の数値についての前月発表値との対差。</t>
    <phoneticPr fontId="25"/>
  </si>
  <si>
    <t>資料：米国農務省「World Agricultural Supply and Demand Estimates｣(June 9, 2006)</t>
    <phoneticPr fontId="8"/>
  </si>
  <si>
    <t xml:space="preserve"> (米国農務省2006年6月9日発表)</t>
    <rPh sb="15" eb="16">
      <t>ニチ</t>
    </rPh>
    <phoneticPr fontId="8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</si>
  <si>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</si>
  <si>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</si>
  <si>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</si>
  <si>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</si>
  <si>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</si>
  <si>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</si>
  <si>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</si>
  <si>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</si>
  <si>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 xml:space="preserve">           　             　「Grain：World Markets and Trade｣､「PS&amp;D」</t>
    <phoneticPr fontId="8"/>
  </si>
  <si>
    <t xml:space="preserve">   　    2　小麦は、小麦及び小麦粉(小麦換算)の計</t>
    <phoneticPr fontId="8"/>
  </si>
  <si>
    <t xml:space="preserve">   　    3　期末在庫率(％)＝期末在庫量×100／(消費量＋輸出量)</t>
    <phoneticPr fontId="8"/>
  </si>
  <si>
    <t xml:space="preserve">   　    4　年度は、小麦(6～5月)、とうもろこし(9～8月)、米(8～7月)、大豆(9～8月)。</t>
    <phoneticPr fontId="25"/>
  </si>
  <si>
    <t>　 　　 5 　前月差の欄は、2005/06年度の数値についての前月発表値との対差。</t>
    <phoneticPr fontId="25"/>
  </si>
  <si>
    <t xml:space="preserve">                  　  7 （参考）については、食料企画課にて作成。　　　</t>
    <phoneticPr fontId="25"/>
  </si>
  <si>
    <t xml:space="preserve"> (米国農務省2005年10月12日発表)</t>
  </si>
  <si>
    <t>2005/06</t>
  </si>
  <si>
    <t xml:space="preserve"> 資料： 米国農務省「World Agricultural Supply and Demand Estimates｣(Octorber 12, 2005)</t>
  </si>
  <si>
    <t xml:space="preserve"> 前年度比</t>
    <phoneticPr fontId="25"/>
  </si>
  <si>
    <t xml:space="preserve">  (単位：百万ﾄﾝ)</t>
    <phoneticPr fontId="8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</si>
  <si>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</si>
  <si>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</si>
  <si>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</si>
  <si>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</si>
  <si>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 xml:space="preserve"> (米国農務省2005年11月10日発表)</t>
  </si>
  <si>
    <t xml:space="preserve"> 資料： 米国農務省「World Agricultural Supply and Demand Estimates｣(November 10, 2005)</t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</si>
  <si>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</si>
  <si>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</si>
  <si>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</si>
  <si>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</si>
  <si>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 xml:space="preserve"> (米国農務省2005年12月9日発表)</t>
  </si>
  <si>
    <t xml:space="preserve"> 資料： 米国農務省「World Agricultural Supply and Demand Estimates｣(December 9, 2005)</t>
  </si>
  <si>
    <t>-</t>
    <phoneticPr fontId="25"/>
  </si>
  <si>
    <t>-</t>
    <phoneticPr fontId="25"/>
  </si>
  <si>
    <t xml:space="preserve">  (単位：百万ﾄﾝ)</t>
    <phoneticPr fontId="8"/>
  </si>
  <si>
    <t>　 　　 5 　前月差の欄は、2006/07年度の数値についての前月発表値との対差。</t>
    <phoneticPr fontId="25"/>
  </si>
  <si>
    <t xml:space="preserve"> (米国農務省2006年7月12日発表)</t>
  </si>
  <si>
    <t>2006/07</t>
  </si>
  <si>
    <t xml:space="preserve"> 資料：米国農務省「World Agricultural Supply and Demand Estimates｣(July 12, 2006)</t>
  </si>
  <si>
    <t xml:space="preserve">                  　  7 （参考）は、前年度比、前月比のほか、価格が高騰したとされる1972/73～73/74年
　　　　             度平均及び近年の期末在庫率が低水準となった年度について、食料企画課にて作成。　　　</t>
    <phoneticPr fontId="25"/>
  </si>
  <si>
    <t xml:space="preserve"> (米国農務省2006年8月11日発表)</t>
  </si>
  <si>
    <t xml:space="preserve"> 資料：米国農務省「World Agricultural Supply and Demand Estimates｣(August 11, 2006)</t>
  </si>
  <si>
    <t xml:space="preserve"> (米国農務省2006年9月12日発表)</t>
  </si>
  <si>
    <t xml:space="preserve"> 資料：米国農務省「World Agricultural Supply and Demand Estimates｣(September 12, 2006)</t>
  </si>
  <si>
    <t>(予想)</t>
    <phoneticPr fontId="35"/>
  </si>
  <si>
    <t xml:space="preserve">           　             　「Grain：World Markets and Trade｣､「PS&amp;D」</t>
    <phoneticPr fontId="8"/>
  </si>
  <si>
    <t xml:space="preserve">   　    2　小麦は、小麦及び小麦粉(小麦換算)の計</t>
    <phoneticPr fontId="8"/>
  </si>
  <si>
    <t xml:space="preserve">   　    3　期末在庫率(％)＝期末在庫量×100／(消費量＋輸出量)</t>
    <phoneticPr fontId="8"/>
  </si>
  <si>
    <t>　 　　 5 　前月差の欄は、2006/07年度の数値についての前月発表値との対差。</t>
    <phoneticPr fontId="25"/>
  </si>
  <si>
    <t xml:space="preserve">                  　  7 （参考）は、前年度比、前月比のほか、価格が高騰したとされる1972/73～73/74年
　　　　             度平均及び近年の期末在庫率が低水準となった年度について、食料企画課にて作成。　　　</t>
    <phoneticPr fontId="25"/>
  </si>
  <si>
    <t xml:space="preserve"> (米国農務省2006年10月12日発表)</t>
  </si>
  <si>
    <t xml:space="preserve"> 資料：米国農務省「World Agricultural Supply and Demand Estimates｣(October 12, 2006)</t>
  </si>
  <si>
    <t xml:space="preserve"> (米国農務省2006年11月9日発表)</t>
  </si>
  <si>
    <t xml:space="preserve"> 資料：米国農務省「World Agricultural Supply and Demand Estimates｣(November 9, 2006)</t>
  </si>
  <si>
    <t xml:space="preserve"> (米国農務省2006年12月11日発表)</t>
  </si>
  <si>
    <t xml:space="preserve"> 資料：米国農務省「World Agricultural Supply and Demand Estimates｣(December 11, 2006)</t>
  </si>
  <si>
    <t xml:space="preserve">  (単位：百万ﾄﾝ)</t>
    <phoneticPr fontId="8"/>
  </si>
  <si>
    <t xml:space="preserve"> (米国農務省2007年1月12日発表)</t>
  </si>
  <si>
    <t xml:space="preserve"> 資料：米国農務省「World Agricultural Supply and Demand Estimates｣(January 12, 2007)</t>
  </si>
  <si>
    <t xml:space="preserve"> (米国農務省2007年2月9日発表)</t>
  </si>
  <si>
    <t xml:space="preserve"> 資料：米国農務省「World Agricultural Supply and Demand Estimates｣(February 9, 2007)</t>
  </si>
  <si>
    <t xml:space="preserve">           　             　「Grain：World Markets and Trade｣､「PS&amp;D」</t>
    <phoneticPr fontId="8"/>
  </si>
  <si>
    <t xml:space="preserve">   　    2　小麦は、小麦及び小麦粉(小麦換算)の計</t>
    <phoneticPr fontId="8"/>
  </si>
  <si>
    <t xml:space="preserve">   　    3　期末在庫率(％)＝期末在庫量×100／(消費量＋輸出量)</t>
    <phoneticPr fontId="8"/>
  </si>
  <si>
    <t xml:space="preserve">   　    4　年度は、小麦(6～5月)、とうもろこし(9～8月)、米(8～7月)、大豆(9～8月)。</t>
    <phoneticPr fontId="25"/>
  </si>
  <si>
    <t>　 　　 5 　前月差の欄は、2006/07年度の数値についての前月発表値との対差。</t>
    <phoneticPr fontId="25"/>
  </si>
  <si>
    <t xml:space="preserve">                  　  7 （参考）は、前年度比、前月比のほか、価格が高騰したとされる1972/73～73/74年
　　　　             度平均及び近年の期末在庫率が低水準となった年度について、食料企画課にて作成。　　　</t>
    <phoneticPr fontId="25"/>
  </si>
  <si>
    <t xml:space="preserve"> (米国農務省2007年3月9日発表)</t>
  </si>
  <si>
    <t xml:space="preserve"> 資料：米国農務省「World Agricultural Supply and Demand Estimates｣(March 9, 2007)</t>
  </si>
  <si>
    <t xml:space="preserve"> (米国農務省2007年4月10日発表)</t>
  </si>
  <si>
    <t xml:space="preserve"> 資料：米国農務省「World Agricultural Supply and Demand Estimates｣(April 10, 2007)</t>
  </si>
  <si>
    <t xml:space="preserve">  (単位：百万ﾄﾝ)</t>
    <phoneticPr fontId="8"/>
  </si>
  <si>
    <t>-</t>
    <phoneticPr fontId="25"/>
  </si>
  <si>
    <t xml:space="preserve"> (米国農務省2007年5月11日発表)</t>
  </si>
  <si>
    <t>2007/08</t>
  </si>
  <si>
    <t xml:space="preserve"> 資料：米国農務省「World Agricultural Supply and Demand Estimates｣(May 11, 2007)</t>
  </si>
  <si>
    <t>2007/08
前月予想</t>
    <rPh sb="7" eb="9">
      <t>ゼンゲツ</t>
    </rPh>
    <rPh sb="8" eb="9">
      <t>ツキ</t>
    </rPh>
    <rPh sb="9" eb="11">
      <t>ヨソウ</t>
    </rPh>
    <phoneticPr fontId="25"/>
  </si>
  <si>
    <t>　 　　 5 　前月差の欄は、2007/08年度の数値についての前月発表値との対差。</t>
    <phoneticPr fontId="25"/>
  </si>
  <si>
    <t xml:space="preserve"> (米国農務省2007年6月11日発表)</t>
  </si>
  <si>
    <t xml:space="preserve"> 資料：米国農務省「World Agricultural Supply and Demand Estimates｣(June 11, 2007)</t>
  </si>
  <si>
    <t xml:space="preserve"> (米国農務省2007年7月12日発表)</t>
  </si>
  <si>
    <t xml:space="preserve"> 資料：米国農務省「World Agricultural Supply and Demand Estimates｣(July 12, 2007)</t>
  </si>
  <si>
    <t xml:space="preserve"> (米国農務省2007年8月10日発表)</t>
  </si>
  <si>
    <t xml:space="preserve"> 資料：米国農務省「World Agricultural Supply and Demand Estimates｣(August 10, 2007)</t>
  </si>
  <si>
    <t xml:space="preserve"> (米国農務省2007年9月12日発表)</t>
  </si>
  <si>
    <t xml:space="preserve"> 資料：米国農務省「World Agricultural Supply and Demand Estimates｣(September 12, 2007)</t>
  </si>
  <si>
    <t xml:space="preserve"> (米国農務省2007年10月12日発表)</t>
  </si>
  <si>
    <t xml:space="preserve"> 資料：米国農務省「World Agricultural Supply and Demand Estimates｣(October 12, 2007)</t>
  </si>
  <si>
    <t>　 　　 5 　前月差の欄は、2007/08年度の数値についての前月発表値との対差。</t>
    <phoneticPr fontId="25"/>
  </si>
  <si>
    <t xml:space="preserve"> (米国農務省2007年11月9日発表)</t>
  </si>
  <si>
    <t xml:space="preserve"> 資料：米国農務省「World Agricultural Supply and Demand Estimates｣(November 9, 2007)</t>
  </si>
  <si>
    <t>（参　考）</t>
    <phoneticPr fontId="8"/>
  </si>
  <si>
    <t>(予想)</t>
    <phoneticPr fontId="35"/>
  </si>
  <si>
    <t xml:space="preserve"> 前年度比</t>
    <phoneticPr fontId="25"/>
  </si>
  <si>
    <t xml:space="preserve"> (米国農務省2007年12月11日発表)</t>
  </si>
  <si>
    <t xml:space="preserve"> 資料：米国農務省「World Agricultural Supply and Demand Estimates｣(December 11, 2007)</t>
  </si>
  <si>
    <t xml:space="preserve"> (米国農務省2008年1月11日発表)</t>
  </si>
  <si>
    <t xml:space="preserve"> 資料：米国農務省「World Agricultural Supply and Demand Estimates｣(January 11, 2008)</t>
  </si>
  <si>
    <t xml:space="preserve"> (米国農務省2008年2月8日発表)</t>
  </si>
  <si>
    <t xml:space="preserve"> 資料：米国農務省「World Agricultural Supply and Demand Estimates｣(February 8, 2008)</t>
  </si>
  <si>
    <t>前月差</t>
    <phoneticPr fontId="25"/>
  </si>
  <si>
    <t xml:space="preserve"> (米国農務省2008年3月11日発表)</t>
  </si>
  <si>
    <t xml:space="preserve"> 資料：米国農務省「World Agricultural Supply and Demand Estimates｣(March 11, 2008)</t>
  </si>
  <si>
    <t xml:space="preserve">  (単位：百万ﾄﾝ)</t>
    <phoneticPr fontId="8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</si>
  <si>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</si>
  <si>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</si>
  <si>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</si>
  <si>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</si>
  <si>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</si>
  <si>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</si>
  <si>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</si>
  <si>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</si>
  <si>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 xml:space="preserve">           　             　「Grain：World Markets and Trade｣､「PS&amp;D」</t>
    <phoneticPr fontId="8"/>
  </si>
  <si>
    <t xml:space="preserve">   　    2　小麦は、小麦及び小麦粉(小麦換算)の計</t>
    <phoneticPr fontId="8"/>
  </si>
  <si>
    <t xml:space="preserve"> (米国農務省2008年4月9日発表)</t>
  </si>
  <si>
    <t xml:space="preserve"> 資料：米国農務省「World Agricultural Supply and Demand Estimates｣(April 9, 2008)</t>
  </si>
  <si>
    <t xml:space="preserve">  (単位：百万ﾄﾝ)</t>
    <phoneticPr fontId="8"/>
  </si>
  <si>
    <t>（参　考）</t>
    <phoneticPr fontId="8"/>
  </si>
  <si>
    <t>2008/09
前月予想</t>
    <rPh sb="7" eb="9">
      <t>ゼンゲツ</t>
    </rPh>
    <rPh sb="8" eb="9">
      <t>ツキ</t>
    </rPh>
    <rPh sb="9" eb="11">
      <t>ヨソウ</t>
    </rPh>
    <phoneticPr fontId="25"/>
  </si>
  <si>
    <t>(予想)</t>
    <phoneticPr fontId="35"/>
  </si>
  <si>
    <t xml:space="preserve"> 前年度比</t>
    <phoneticPr fontId="25"/>
  </si>
  <si>
    <t>前月差</t>
    <phoneticPr fontId="25"/>
  </si>
  <si>
    <t xml:space="preserve">   　    3　期末在庫率(％)＝期末在庫量×100／(消費量＋輸出量)</t>
    <phoneticPr fontId="8"/>
  </si>
  <si>
    <t xml:space="preserve">   　    4　年度は、小麦(6～5月)、とうもろこし(9～8月)、米(8～7月)、大豆(9～8月)。</t>
    <phoneticPr fontId="25"/>
  </si>
  <si>
    <t>　 　　 5 　前月差の欄は、2007/08年度の数値についての前月発表値との対差。</t>
    <phoneticPr fontId="25"/>
  </si>
  <si>
    <t xml:space="preserve">                  　  7 （参考）は、前年度比、前月比のほか、価格が高騰したとされる1972/73～73/74年
　　　　             度平均及び近年の期末在庫率が低水準となった年度について、食料企画課にて作成。　　　</t>
    <phoneticPr fontId="25"/>
  </si>
  <si>
    <t xml:space="preserve">  (単位：百万ﾄﾝ)</t>
    <phoneticPr fontId="8"/>
  </si>
  <si>
    <t xml:space="preserve"> (米国農務省2008年5月9日発表)</t>
  </si>
  <si>
    <t xml:space="preserve"> 資料：米国農務省「World Agricultural Supply and Demand Estimates｣(May 9, 2008)</t>
  </si>
  <si>
    <t>-</t>
    <phoneticPr fontId="25"/>
  </si>
  <si>
    <t xml:space="preserve">  (単位：百万ﾄﾝ)</t>
    <phoneticPr fontId="8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</si>
  <si>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</si>
  <si>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</si>
  <si>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</si>
  <si>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</si>
  <si>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>　 　　 5 　前月差の欄は、2008/09年度の数値についての前月発表値との対差。</t>
    <phoneticPr fontId="25"/>
  </si>
  <si>
    <t xml:space="preserve"> (米国農務省2008年6月10日発表)</t>
  </si>
  <si>
    <t xml:space="preserve"> 資料：米国農務省「World Agricultural Supply and Demand Estimates｣(June 10, 2008)</t>
  </si>
  <si>
    <t xml:space="preserve"> (米国農務省2008年７月11日発表)</t>
  </si>
  <si>
    <t xml:space="preserve"> 資料：米国農務省「World Agricultural Supply and Demand Estimates｣(July 11, 2008)</t>
  </si>
  <si>
    <t>注： 　1　穀物全体は、小麦、粗粒穀物、米(精米)の計</t>
    <rPh sb="15" eb="16">
      <t>ソ</t>
    </rPh>
    <rPh sb="16" eb="17">
      <t>リュウ</t>
    </rPh>
    <phoneticPr fontId="8"/>
  </si>
  <si>
    <t xml:space="preserve">  (単位：百万ﾄﾝ)</t>
    <phoneticPr fontId="8"/>
  </si>
  <si>
    <t>注: 1　穀物全体は、小麦、粗粒穀物、米(精米)の計。</t>
    <rPh sb="14" eb="15">
      <t>ソ</t>
    </rPh>
    <rPh sb="15" eb="16">
      <t>リュウ</t>
    </rPh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</si>
  <si>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</si>
  <si>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</si>
  <si>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</si>
  <si>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前月差の欄は、2008/09年度の数値についての前月発表値との対差。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</si>
  <si>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</si>
  <si>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（参考）は、前年度比、前月比のほか、価格が高騰したとされる1972/73～73/74年度平均及び近年（1990/91年度～2005/06年度）の
　　     期末在庫率が低水準となった年度について、食料安全保障課にて作成。　</t>
    <phoneticPr fontId="42"/>
  </si>
  <si>
    <t xml:space="preserve"> (米国農務省2008年8月12日発表)</t>
  </si>
  <si>
    <t xml:space="preserve"> 資料：米国農務省「World Agricultural Supply and Demand Estimates｣(August 12, 2008)</t>
  </si>
  <si>
    <t xml:space="preserve">           　             　「Grain：World Markets and Trade｣､「PS&amp;D」</t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</si>
  <si>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</si>
  <si>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</si>
  <si>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</si>
  <si>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前月差の欄は、2008/09年度の数値についての前月発表値との対差。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</si>
  <si>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</si>
  <si>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（参考）は、前年度比、前月比のほか、価格が高騰したとされる1972/73～73/74年度平均及び近年（1990/91年度～2005/06年度）の
　　     期末在庫率が低水準となった年度について、食料安全保障課にて作成。　</t>
    <phoneticPr fontId="42"/>
  </si>
  <si>
    <t xml:space="preserve"> (米国農務省2008年9月12日発表)</t>
  </si>
  <si>
    <t xml:space="preserve"> 資料：米国農務省「World Agricultural Supply and Demand Estimates｣(September 12, 2008)</t>
  </si>
  <si>
    <t xml:space="preserve">    ※　この統計表は、米国農務省が2008年10月28日に10月10日発表のレポートの米国部分について一部修正した結果を反映させたものである。</t>
    <phoneticPr fontId="42"/>
  </si>
  <si>
    <t xml:space="preserve"> (米国農務省2008年10月28日改訂版)</t>
  </si>
  <si>
    <t xml:space="preserve"> 資料：米国農務省「World Agricultural Supply and Demand Estimates｣(October 10, 2008)</t>
  </si>
  <si>
    <t xml:space="preserve"> (米国農務省2008年11月10日発表)</t>
  </si>
  <si>
    <t xml:space="preserve"> 資料：米国農務省「World Agricultural Supply and Demand Estimates｣(November 10, 2008)</t>
  </si>
  <si>
    <t xml:space="preserve"> (米国農務省2008年12月11日発表)</t>
  </si>
  <si>
    <t xml:space="preserve"> 資料：米国農務省「World Agricultural Supply and Demand Estimates｣(December 11, 2008)</t>
  </si>
  <si>
    <t xml:space="preserve"> (米国農務省2009年１月12日発表)</t>
  </si>
  <si>
    <t xml:space="preserve"> 資料：米国農務省「World Agricultural Supply and Demand Estimates｣(January 12, 2009)</t>
  </si>
  <si>
    <t xml:space="preserve"> (米国農務省2009年2月10日発表)</t>
  </si>
  <si>
    <t xml:space="preserve"> 資料：米国農務省「World Agricultural Supply and Demand Estimates｣(February 10, 2009)</t>
  </si>
  <si>
    <t xml:space="preserve"> (米国農務省2009年3月11日発表)</t>
  </si>
  <si>
    <t xml:space="preserve"> 資料：米国農務省「World Agricultural Supply and Demand Estimates｣(March 11, 2009)</t>
  </si>
  <si>
    <t xml:space="preserve">           　             　「Grain：World Markets and Trade｣､「PS&amp;D」</t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</si>
  <si>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</si>
  <si>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</si>
  <si>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</si>
  <si>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前月差の欄は、2008/09年度の数値についての前月発表値との対差。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</si>
  <si>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</si>
  <si>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（参考）は、前年度比、前月比のほか、価格が高騰したとされる1972/73～73/74年度平均及び近年（1990/91年度～2005/06年度）の
　　     期末在庫率が低水準となった年度について、食料安全保障課にて作成。　</t>
    <phoneticPr fontId="42"/>
  </si>
  <si>
    <t xml:space="preserve"> (米国農務省2009年4月9日発表)</t>
  </si>
  <si>
    <t xml:space="preserve"> 資料：米国農務省「World Agricultural Supply and Demand Estimates｣(April 9, 2009)</t>
  </si>
  <si>
    <t>2009/10
前月予想</t>
    <rPh sb="7" eb="9">
      <t>ゼンゲツ</t>
    </rPh>
    <rPh sb="8" eb="9">
      <t>ツキ</t>
    </rPh>
    <rPh sb="9" eb="11">
      <t>ヨソウ</t>
    </rPh>
    <phoneticPr fontId="25"/>
  </si>
  <si>
    <t xml:space="preserve">     5  前月差の欄は、2009/10年度の数値についての前月発表値との対差。</t>
    <phoneticPr fontId="25"/>
  </si>
  <si>
    <t xml:space="preserve">     5  前月差の欄は、2009/10年度の数値についての前月発表値との対差。</t>
    <phoneticPr fontId="25"/>
  </si>
  <si>
    <t xml:space="preserve"> (米国農務省2009年5月12日発表)</t>
  </si>
  <si>
    <t xml:space="preserve"> 資料：米国農務省「World Agricultural Supply and Demand Estimates｣(May 12, 2009)</t>
  </si>
  <si>
    <t xml:space="preserve"> (米国農務省2009年6月10日発表)</t>
  </si>
  <si>
    <t xml:space="preserve"> 資料：米国農務省「World Agricultural Supply and Demand Estimates｣(June 10, 2009)</t>
  </si>
  <si>
    <t xml:space="preserve"> (米国農務省2009年7月10日発表)</t>
  </si>
  <si>
    <t xml:space="preserve"> 資料：米国農務省「World Agricultural Supply and Demand Estimates｣(July 10, 2009)</t>
  </si>
  <si>
    <t xml:space="preserve">     6　在庫率の前年度比及び前月差の欄は、前年度及び前月発表とのポイント差</t>
    <phoneticPr fontId="42"/>
  </si>
  <si>
    <t xml:space="preserve">     7　（参考）は、前年度比、前月比のほか、価格が高騰したとされる1972/73～73/74年度平均及び近年（1990/91年度～2005/06年度）の
　　     期末在庫率が低水準となった年度について、食料安全保障課にて作成。　</t>
    <phoneticPr fontId="42"/>
  </si>
  <si>
    <t xml:space="preserve"> (米国農務省2009年8月12日発表)</t>
  </si>
  <si>
    <t xml:space="preserve"> 資料：米国農務省「World Agricultural Supply and Demand Estimates｣(August 12, 2009)</t>
  </si>
  <si>
    <t xml:space="preserve">     5  前月差の欄は、2009/10年度の数値についての前月発表値との対差。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</si>
  <si>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</si>
  <si>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（参考）は、前年度比、前月比のほか、価格が高騰したとされる1972/73～73/74年度平均及び近年（1990/91年度～2005/06年度）の
　　     期末在庫率が低水準となった年度について、食料安全保障課にて作成。　</t>
    <phoneticPr fontId="42"/>
  </si>
  <si>
    <t xml:space="preserve"> (米国農務省2009年9月11日発表)</t>
  </si>
  <si>
    <t xml:space="preserve"> 資料：米国農務省「World Agricultural Supply and Demand Estimates｣(September 11, 2009)</t>
  </si>
  <si>
    <t xml:space="preserve">     6　在庫率の前年度比及び前月差の欄は、前年度及び前月発表とのポイント差</t>
    <phoneticPr fontId="42"/>
  </si>
  <si>
    <t xml:space="preserve">     7　（参考）は、前年度比、前月比のほか、価格が高騰したとされる1972/73～73/74年度平均及び近年（1990/91年度～2005/06年度）の
　　     期末在庫率が低水準となった年度について、食料安全保障課にて作成。　</t>
    <phoneticPr fontId="42"/>
  </si>
  <si>
    <t xml:space="preserve"> (米国農務省2009年10月9日発表)</t>
  </si>
  <si>
    <t xml:space="preserve"> 資料：米国農務省「World Agricultural Supply and Demand Estimates｣(October 9, 2009)</t>
  </si>
  <si>
    <t xml:space="preserve"> (米国農務省2009年11月10日発表)</t>
  </si>
  <si>
    <t xml:space="preserve"> 資料：米国農務省「World Agricultural Supply and Demand Estimates｣(November 10, 2009)</t>
  </si>
  <si>
    <t xml:space="preserve"> (米国農務省2009年12月10日発表)</t>
  </si>
  <si>
    <t xml:space="preserve"> 資料：米国農務省「World Agricultural Supply and Demand Estimates｣(December 10, 2009)</t>
  </si>
  <si>
    <t xml:space="preserve"> (米国農務省2010年1月12日発表)</t>
  </si>
  <si>
    <t xml:space="preserve"> 資料：米国農務省「World Agricultural Supply and Demand Estimates｣(January 12, 2010)</t>
  </si>
  <si>
    <t xml:space="preserve">     8　なお、「Grain：World Markets and Trade｣､「PS&amp;D」については、公表された最新のデータを使用している。</t>
    <phoneticPr fontId="42"/>
  </si>
  <si>
    <t xml:space="preserve"> (米国農務省2010年2月9日発表)</t>
  </si>
  <si>
    <t xml:space="preserve"> 資料：米国農務省「World Agricultural Supply and Demand Estimates｣(February 9, 2010)</t>
  </si>
  <si>
    <t xml:space="preserve"> (米国農務省2010年3月10日発表)</t>
  </si>
  <si>
    <t xml:space="preserve"> 資料：米国農務省「World Agricultural Supply and Demand Estimates｣(March 10, 2010)</t>
  </si>
  <si>
    <t xml:space="preserve"> (米国農務省2010年4月9日発表)</t>
  </si>
  <si>
    <t xml:space="preserve"> 資料：米国農務省「World Agricultural Supply and Demand Estimates｣(April 9, 2010)</t>
  </si>
  <si>
    <t>2010/11
前月予想</t>
    <rPh sb="7" eb="9">
      <t>ゼンゲツ</t>
    </rPh>
    <rPh sb="8" eb="9">
      <t>ツキ</t>
    </rPh>
    <rPh sb="9" eb="11">
      <t>ヨソウ</t>
    </rPh>
    <phoneticPr fontId="25"/>
  </si>
  <si>
    <t xml:space="preserve">     5  前月差の欄は、2010/11年度の数値についての前月発表値との対差。</t>
    <phoneticPr fontId="25"/>
  </si>
  <si>
    <t xml:space="preserve">     7　（参考）は、前年度比、前月比のほか、価格が高騰したとされる1972/73～73/74年度平均及び近年（1990/91年度～2007/08年度）の
　　     期末在庫率が低水準となった年度について、食料安全保障課にて作成。　</t>
    <phoneticPr fontId="42"/>
  </si>
  <si>
    <t xml:space="preserve"> (米国農務省2010年5月11日発表)</t>
  </si>
  <si>
    <t xml:space="preserve"> 資料：米国農務省「World Agricultural Supply and Demand Estimates｣(May 11, 2010)</t>
  </si>
  <si>
    <t xml:space="preserve">     5  前月差の欄は、2010/11年度の数値についての前月発表値との対差。</t>
    <phoneticPr fontId="25"/>
  </si>
  <si>
    <t xml:space="preserve">     7　（参考）は、前年度比、前月比のほか、価格が高騰したとされる1972/73～73/74年度平均及び近年（1990/91年度～2007/08年度）の
　　     期末在庫率が低水準となった年度について、食料安全保障課にて作成。　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</si>
  <si>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</si>
  <si>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(米国農務省2010年6月10日発表)</t>
  </si>
  <si>
    <t xml:space="preserve"> 資料：米国農務省「World Agricultural Supply and Demand Estimates｣(June 10, 2010)</t>
  </si>
  <si>
    <t xml:space="preserve"> (米国農務省2010年7月9日発表)</t>
  </si>
  <si>
    <t xml:space="preserve"> 資料：米国農務省「World Agricultural Supply and Demand Estimates｣(July 9, 2010)</t>
  </si>
  <si>
    <t xml:space="preserve">     5  前月差の欄は、2010/11年度の数値についての前月発表値との対差。</t>
    <phoneticPr fontId="25"/>
  </si>
  <si>
    <t xml:space="preserve">     7　（参考）は、前年度比、前月比のほか、価格が高騰したとされる1972/73～73/74年度平均及び近年（1990/91年度～2007/08年度）の
　　     期末在庫率が低水準となった年度について、食料安全保障課にて作成。　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</si>
  <si>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</si>
  <si>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(米国農務省2010年8月12日発表)</t>
  </si>
  <si>
    <t xml:space="preserve"> 資料：米国農務省「World Agricultural Supply and Demand Estimates｣(August 12, 2010)</t>
  </si>
  <si>
    <t xml:space="preserve"> (米国農務省2010年9月10日発表)</t>
  </si>
  <si>
    <t xml:space="preserve"> 資料：米国農務省「World Agricultural Supply and Demand Estimates｣(September 10, 2010)</t>
  </si>
  <si>
    <t xml:space="preserve"> (米国農務省2010年10月8日発表)</t>
  </si>
  <si>
    <t xml:space="preserve"> 資料：米国農務省「World Agricultural Supply and Demand Estimates｣(October 8, 2010)</t>
  </si>
  <si>
    <t xml:space="preserve"> (米国農務省2010年11月9日発表)</t>
  </si>
  <si>
    <t xml:space="preserve"> 資料：米国農務省「World Agricultural Supply and Demand Estimates｣(November 9, 2010)</t>
  </si>
  <si>
    <t xml:space="preserve"> (米国農務省2010年12月10日発表)</t>
  </si>
  <si>
    <t xml:space="preserve"> 資料：米国農務省「World Agricultural Supply and Demand Estimates｣(December 10, 2010)</t>
  </si>
  <si>
    <t xml:space="preserve"> (米国農務省2011年1月12日発表)</t>
  </si>
  <si>
    <t xml:space="preserve"> 資料：米国農務省「World Agricultural Supply and Demand Estimates｣(January 12, 2011)</t>
  </si>
  <si>
    <t xml:space="preserve"> (米国農務省2011年2月9日発表)</t>
  </si>
  <si>
    <t xml:space="preserve"> 資料：米国農務省「World Agricultural Supply and Demand Estimates｣(February 9, 2011)</t>
  </si>
  <si>
    <t xml:space="preserve"> 資料：米国農務省「World Agricultural Supply and Demand Estimates｣(March 10, 2011)</t>
  </si>
  <si>
    <t xml:space="preserve">  (単位：百万ﾄﾝ)</t>
    <phoneticPr fontId="8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</si>
  <si>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</si>
  <si>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</si>
  <si>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</si>
  <si>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</si>
  <si>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>（参　考）</t>
    <phoneticPr fontId="8"/>
  </si>
  <si>
    <t>(予想)</t>
    <phoneticPr fontId="35"/>
  </si>
  <si>
    <t xml:space="preserve"> 前年度比</t>
    <phoneticPr fontId="25"/>
  </si>
  <si>
    <t>前月差</t>
    <phoneticPr fontId="25"/>
  </si>
  <si>
    <t xml:space="preserve">           　             　「Grain：World Markets and Trade｣､「PS&amp;D」</t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</si>
  <si>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</si>
  <si>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</si>
  <si>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</si>
  <si>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前月差の欄は、2010/11年度の数値についての前月発表値との対差。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</si>
  <si>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</si>
  <si>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（参考）は、前年度比、前月比のほか、価格が高騰したとされる1972/73～73/74年度平均及び近年（1990/91年度～2007/08年度）の
　　     期末在庫率が低水準となった年度について、食料安全保障課にて作成。　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</si>
  <si>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</si>
  <si>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資料：米国農務省「World Agricultural Supply and Demand Estimates｣(April 8, 2011)</t>
  </si>
  <si>
    <t>(参考)</t>
    <rPh sb="1" eb="3">
      <t>サンコウ</t>
    </rPh>
    <phoneticPr fontId="42"/>
  </si>
  <si>
    <t>2011/12
前月予想</t>
    <rPh sb="6" eb="8">
      <t>ゼンゲツ</t>
    </rPh>
    <rPh sb="7" eb="8">
      <t>ツキ</t>
    </rPh>
    <rPh sb="8" eb="10">
      <t>ヨソウ</t>
    </rPh>
    <phoneticPr fontId="25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</si>
  <si>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</si>
  <si>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</si>
  <si>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前月差の欄は、2011/12年度の数値についての前月発表値との対差。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</si>
  <si>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</si>
  <si>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（参考）は、2008年の価格高騰の原因となった2006/07年度の需給について掲載。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</si>
  <si>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</si>
  <si>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(米国農務省2011年５月11日発表)</t>
  </si>
  <si>
    <t xml:space="preserve"> 資料：米国農務省「World Agricultural Supply and Demand Estimates｣(May 11, 2011)</t>
  </si>
  <si>
    <t xml:space="preserve"> (米国農務省2011年６月９日発表)</t>
  </si>
  <si>
    <t xml:space="preserve"> 資料：米国農務省「World Agricultural Supply and Demand Estimates｣(June 9, 2011)</t>
  </si>
  <si>
    <t>(予想)</t>
    <phoneticPr fontId="35"/>
  </si>
  <si>
    <t xml:space="preserve"> 前年度比</t>
    <phoneticPr fontId="25"/>
  </si>
  <si>
    <t>前月差</t>
    <phoneticPr fontId="25"/>
  </si>
  <si>
    <t xml:space="preserve"> (米国農務省2011年７月12日発表)</t>
  </si>
  <si>
    <t xml:space="preserve"> 資料：米国農務省「World Agricultural Supply and Demand Estimates｣(July 12, 2011)</t>
  </si>
  <si>
    <t>(予想)</t>
    <phoneticPr fontId="35"/>
  </si>
  <si>
    <t xml:space="preserve"> 前年度比</t>
    <phoneticPr fontId="25"/>
  </si>
  <si>
    <t>前月差</t>
    <phoneticPr fontId="25"/>
  </si>
  <si>
    <t xml:space="preserve"> (米国農務省2011年８月11日発表)</t>
  </si>
  <si>
    <t xml:space="preserve"> 資料：米国農務省「World Agricultural Supply and Demand Estimates｣(August 11, 2011)</t>
  </si>
  <si>
    <t xml:space="preserve"> (米国農務省2011年９月12日発表)</t>
  </si>
  <si>
    <t xml:space="preserve"> 資料：米国農務省「World Agricultural Supply and Demand Estimates｣(September 12, 2011)</t>
  </si>
  <si>
    <t xml:space="preserve"> 資料：米国農務省「World Agricultural Supply and Demand Estimates｣(October 12, 2011)</t>
  </si>
  <si>
    <t>(予想)</t>
    <phoneticPr fontId="35"/>
  </si>
  <si>
    <t xml:space="preserve"> 前年度比</t>
    <phoneticPr fontId="25"/>
  </si>
  <si>
    <t xml:space="preserve">           　             　「Grain：World Markets and Trade｣､「PS&amp;D」</t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</si>
  <si>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</si>
  <si>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</si>
  <si>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</si>
  <si>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前月差の欄は、2011/12年度の数値についての前月発表値との対差。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</si>
  <si>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</si>
  <si>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（参考）は、2008年の価格高騰の原因となった2006/07年度の需給について掲載。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</si>
  <si>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</si>
  <si>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資料：米国農務省「World Agricultural Supply and Demand Estimates｣(November 9, 2011)</t>
  </si>
  <si>
    <t xml:space="preserve"> 資料：米国農務省「World Agricultural Supply and Demand Estimates｣(December 9, 2011)</t>
  </si>
  <si>
    <t xml:space="preserve">     9　数値は、小数第2位を四捨五入している。</t>
    <phoneticPr fontId="42"/>
  </si>
  <si>
    <t xml:space="preserve">  (単位：百万ﾄﾝ)</t>
    <phoneticPr fontId="8"/>
  </si>
  <si>
    <t>(予想)</t>
    <phoneticPr fontId="35"/>
  </si>
  <si>
    <t xml:space="preserve"> 前年度比</t>
    <phoneticPr fontId="25"/>
  </si>
  <si>
    <t>前月差</t>
    <phoneticPr fontId="25"/>
  </si>
  <si>
    <t xml:space="preserve"> 資料：米国農務省「World Agricultural Supply and Demand Estimates｣(January 12, 2012)</t>
  </si>
  <si>
    <t xml:space="preserve"> 資料：米国農務省「World Agricultural Supply and Demand Estimates｣(February 9, 2012)</t>
  </si>
  <si>
    <t xml:space="preserve"> 資料：米国農務省「World Agricultural Supply and Demand Estimates｣(March 9, 2012)</t>
  </si>
  <si>
    <t xml:space="preserve">  (単位：百万ﾄﾝ)</t>
    <phoneticPr fontId="8"/>
  </si>
  <si>
    <t xml:space="preserve"> 前年度比</t>
    <phoneticPr fontId="25"/>
  </si>
  <si>
    <t>(予想)</t>
    <phoneticPr fontId="35"/>
  </si>
  <si>
    <t xml:space="preserve"> 前年度比</t>
    <phoneticPr fontId="25"/>
  </si>
  <si>
    <t>前月差</t>
    <phoneticPr fontId="25"/>
  </si>
  <si>
    <t xml:space="preserve">           　             　「Grain：World Markets and Trade｣､「PS&amp;D」</t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</si>
  <si>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</si>
  <si>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</si>
  <si>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</si>
  <si>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前月差の欄は、2011/12年度の数値についての前月発表値との対差。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</si>
  <si>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</si>
  <si>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（参考）は、2008年の価格高騰の原因となった2006/07年度の需給について掲載。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</si>
  <si>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</si>
  <si>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    9　数値は、小数第2位を四捨五入している。</t>
    <phoneticPr fontId="42"/>
  </si>
  <si>
    <t>(予想)</t>
    <phoneticPr fontId="35"/>
  </si>
  <si>
    <t xml:space="preserve"> 前年度比</t>
    <phoneticPr fontId="25"/>
  </si>
  <si>
    <t>前月差</t>
    <phoneticPr fontId="25"/>
  </si>
  <si>
    <t>前月差</t>
    <phoneticPr fontId="25"/>
  </si>
  <si>
    <t xml:space="preserve"> 資料：米国農務省「World Agricultural Supply and Demand Estimates｣(April 10, 2012)</t>
  </si>
  <si>
    <t>前月差</t>
    <phoneticPr fontId="25"/>
  </si>
  <si>
    <t xml:space="preserve">     5  前月差の欄は、2012/13年度の数値についての前月発表値との対差。(5月はなし)</t>
    <rPh sb="44" eb="45">
      <t>ガツ</t>
    </rPh>
    <phoneticPr fontId="25"/>
  </si>
  <si>
    <t xml:space="preserve"> 資料：米国農務省「World Agricultural Supply and Demand Estimates｣(May 10, 2012)</t>
  </si>
  <si>
    <t xml:space="preserve">     5  前月差の欄は、2012/13年度の数値についての前月発表値との対差。</t>
    <phoneticPr fontId="25"/>
  </si>
  <si>
    <t xml:space="preserve">  (単位：百万ﾄﾝ)</t>
    <phoneticPr fontId="8"/>
  </si>
  <si>
    <t>(予想)</t>
    <phoneticPr fontId="35"/>
  </si>
  <si>
    <t xml:space="preserve"> 資料：米国農務省「World Agricultural Supply and Demand Estimates｣(June 12, 2012)</t>
  </si>
  <si>
    <t>2012/13
前月予想</t>
    <rPh sb="8" eb="10">
      <t>ヨソウ</t>
    </rPh>
    <phoneticPr fontId="25"/>
  </si>
  <si>
    <t xml:space="preserve"> 前年度比</t>
    <phoneticPr fontId="25"/>
  </si>
  <si>
    <t>(予想)</t>
    <phoneticPr fontId="35"/>
  </si>
  <si>
    <t xml:space="preserve"> 前年度比</t>
    <phoneticPr fontId="25"/>
  </si>
  <si>
    <t>前月差</t>
    <phoneticPr fontId="25"/>
  </si>
  <si>
    <t xml:space="preserve">           　             　「Grain：World Markets and Trade｣､「PS&amp;D」</t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</si>
  <si>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</si>
  <si>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</si>
  <si>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</si>
  <si>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前月差の欄は、2012/13年度の数値についての前月発表値との対差。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</si>
  <si>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</si>
  <si>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（参考）は、2008年の価格高騰の原因となった2006/07年度の需給について掲載。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</si>
  <si>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</si>
  <si>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    9　数値は、小数第2位を四捨五入している。</t>
    <phoneticPr fontId="42"/>
  </si>
  <si>
    <t xml:space="preserve"> 資料：米国農務省「World Agricultural Supply and Demand Estimates｣(July 11, 2012)</t>
  </si>
  <si>
    <t>(予想)</t>
    <phoneticPr fontId="35"/>
  </si>
  <si>
    <t xml:space="preserve"> (米国農務省2012年８月10日発表)</t>
  </si>
  <si>
    <t xml:space="preserve"> 資料：米国農務省「World Agricultural Supply and Demand Estimates｣(August 10, 2012)</t>
  </si>
  <si>
    <t xml:space="preserve">  (単位：百万ﾄﾝ)</t>
    <phoneticPr fontId="8"/>
  </si>
  <si>
    <t xml:space="preserve"> 資料：米国農務省「World Agricultural Supply and Demand Estimates｣(September 12, 2012)</t>
  </si>
  <si>
    <t>(予想)</t>
    <phoneticPr fontId="35"/>
  </si>
  <si>
    <t xml:space="preserve"> 前年度比</t>
    <phoneticPr fontId="25"/>
  </si>
  <si>
    <t>前月差</t>
    <phoneticPr fontId="25"/>
  </si>
  <si>
    <t xml:space="preserve"> 資料：米国農務省「World Agricultural Supply and Demand Estimates｣(October 11, 2012)</t>
  </si>
  <si>
    <t xml:space="preserve">           　             　「Grain：World Markets and Trade｣､「PS&amp;D」</t>
    <phoneticPr fontId="8"/>
  </si>
  <si>
    <t>　　 2　小麦は、小麦及び小麦粉(小麦換算)の計</t>
    <phoneticPr fontId="8"/>
  </si>
  <si>
    <t>　　 3　期末在庫率(％)＝期末在庫量×100／(消費量＋輸出量)</t>
    <phoneticPr fontId="8"/>
  </si>
  <si>
    <t xml:space="preserve">     4　年度は、小麦(6～5月)、とうもろこし(9～8月)、米(8～7月)、大豆(9～8月)。</t>
    <phoneticPr fontId="25"/>
  </si>
  <si>
    <t xml:space="preserve">     5  前月差の欄は、2012/13年度の数値についての前月発表値との対差。</t>
    <phoneticPr fontId="25"/>
  </si>
  <si>
    <t xml:space="preserve">     6　在庫率の前年度比及び前月差の欄は、前年度及び前月発表とのポイント差</t>
    <phoneticPr fontId="42"/>
  </si>
  <si>
    <t xml:space="preserve">     7　（参考）は、2008年の価格高騰の原因となった2006/07年度の需給について掲載。</t>
    <phoneticPr fontId="42"/>
  </si>
  <si>
    <t xml:space="preserve">     8　なお、「Grain：World Markets and Trade｣､「PS&amp;D」については、公表された最新のデータを使用している。</t>
    <phoneticPr fontId="42"/>
  </si>
  <si>
    <t xml:space="preserve">     9　数値は、小数第2位を四捨五入している。</t>
    <phoneticPr fontId="42"/>
  </si>
  <si>
    <t xml:space="preserve"> (米国農務省2012年11月９日発表)</t>
  </si>
  <si>
    <t xml:space="preserve"> 資料：米国農務省「World Agricultural Supply and Demand Estimates｣(November 9, 2012)</t>
  </si>
  <si>
    <t xml:space="preserve"> 資料：米国農務省「World Agricultural Supply and Demand Estimates｣(December 11, 2012)</t>
  </si>
  <si>
    <t xml:space="preserve"> 資料：米国農務省「World Agricultural Supply and Demand Estimates｣(January 11, 2013)</t>
  </si>
  <si>
    <t xml:space="preserve"> 資料：米国農務省「World Agricultural Supply and Demand Estimates｣(February 8, 2013)</t>
  </si>
  <si>
    <t xml:space="preserve"> 資料：米国農務省「World Agricultural Supply and Demand Estimates｣(March 8, 2013)</t>
  </si>
  <si>
    <t xml:space="preserve">  (単位：百万ﾄﾝ)</t>
    <phoneticPr fontId="8"/>
  </si>
  <si>
    <t>(予想)</t>
    <phoneticPr fontId="35"/>
  </si>
  <si>
    <t xml:space="preserve"> 前年度比</t>
    <phoneticPr fontId="25"/>
  </si>
  <si>
    <t>前月差</t>
    <phoneticPr fontId="25"/>
  </si>
  <si>
    <t xml:space="preserve"> 資料：米国農務省「World Agricultural Supply and Demand Estimates｣(April 10, 2013)</t>
  </si>
  <si>
    <t>(予想)</t>
    <phoneticPr fontId="35"/>
  </si>
  <si>
    <t>前月差</t>
    <phoneticPr fontId="25"/>
  </si>
  <si>
    <t xml:space="preserve"> 資料：米国農務省「World Agricultural Supply and Demand Estimates｣(May 10, 2013)</t>
  </si>
  <si>
    <t>2013/14
前月予想</t>
    <rPh sb="8" eb="10">
      <t>ヨソウ</t>
    </rPh>
    <phoneticPr fontId="25"/>
  </si>
  <si>
    <r>
      <rPr>
        <b/>
        <sz val="10"/>
        <color theme="0"/>
        <rFont val="ＭＳ Ｐゴシック"/>
        <family val="3"/>
        <charset val="128"/>
      </rPr>
      <t xml:space="preserve"> 前年度比</t>
    </r>
    <r>
      <rPr>
        <b/>
        <sz val="6"/>
        <color theme="0"/>
        <rFont val="ＭＳ Ｐゴシック"/>
        <family val="3"/>
        <charset val="128"/>
      </rPr>
      <t xml:space="preserve">
(期末在庫率は「前年度差」)</t>
    </r>
    <phoneticPr fontId="25"/>
  </si>
  <si>
    <t>(予想)</t>
    <phoneticPr fontId="35"/>
  </si>
  <si>
    <t xml:space="preserve"> 前年度比</t>
    <phoneticPr fontId="25"/>
  </si>
  <si>
    <t>前月差</t>
    <phoneticPr fontId="25"/>
  </si>
  <si>
    <t xml:space="preserve"> 資料：米国農務省「World Agricultural Supply and Demand Estimates｣(June 12, 2013)</t>
  </si>
  <si>
    <r>
      <rPr>
        <b/>
        <sz val="10"/>
        <color theme="0"/>
        <rFont val="ＭＳ Ｐゴシック"/>
        <family val="3"/>
        <charset val="128"/>
      </rPr>
      <t xml:space="preserve"> 前年度比</t>
    </r>
    <r>
      <rPr>
        <b/>
        <sz val="6"/>
        <color theme="0"/>
        <rFont val="ＭＳ Ｐゴシック"/>
        <family val="3"/>
        <charset val="128"/>
      </rPr>
      <t xml:space="preserve">
(期末在庫率は「前年度差」)</t>
    </r>
    <phoneticPr fontId="25"/>
  </si>
  <si>
    <t>(予想)</t>
    <phoneticPr fontId="35"/>
  </si>
  <si>
    <t xml:space="preserve"> 前年度比</t>
    <phoneticPr fontId="25"/>
  </si>
  <si>
    <t>前月差</t>
    <phoneticPr fontId="25"/>
  </si>
  <si>
    <t xml:space="preserve"> 資料：米国農務省「World Agricultural Supply and Demand Estimates｣(July 11, 2013)</t>
  </si>
  <si>
    <t xml:space="preserve">     5  前月差の欄は、2013/14年度の数値についての前月発表値との対差。</t>
    <phoneticPr fontId="25"/>
  </si>
  <si>
    <t xml:space="preserve"> 資料：米国農務省「World Agricultural Supply and Demand Estimates｣(August 12, 2013)</t>
  </si>
  <si>
    <r>
      <rPr>
        <b/>
        <sz val="10"/>
        <color theme="0"/>
        <rFont val="ＭＳ Ｐゴシック"/>
        <family val="3"/>
        <charset val="128"/>
      </rPr>
      <t xml:space="preserve"> 前年度比</t>
    </r>
    <r>
      <rPr>
        <b/>
        <sz val="6"/>
        <color theme="0"/>
        <rFont val="ＭＳ Ｐゴシック"/>
        <family val="3"/>
        <charset val="128"/>
      </rPr>
      <t xml:space="preserve">
(期末在庫率は「前年度差」)</t>
    </r>
    <phoneticPr fontId="25"/>
  </si>
  <si>
    <t xml:space="preserve">     6　在庫率の前年度比及び前月差の欄は、前年度及び前月発表とのポイント差。 
　　　　なお、表示単位以下の数値により計算しているため、表上では合わない場合がある。</t>
    <phoneticPr fontId="42"/>
  </si>
  <si>
    <t xml:space="preserve"> 資料：米国農務省「World Agricultural Supply and Demand Estimates｣(September 12, 2013)</t>
  </si>
  <si>
    <t>注: 1　穀物全体は、小麦、粗粒穀物、米(精米)の計。なお、各品目の計が全体の数値と合わない場合がある。</t>
    <rPh sb="14" eb="15">
      <t>ソ</t>
    </rPh>
    <rPh sb="15" eb="16">
      <t>リュウ</t>
    </rPh>
    <rPh sb="42" eb="43">
      <t>ア</t>
    </rPh>
    <rPh sb="46" eb="48">
      <t>バアイ</t>
    </rPh>
    <phoneticPr fontId="8"/>
  </si>
  <si>
    <t>　　 2　小麦は、小麦及び小麦粉(小麦換算)の計。</t>
    <phoneticPr fontId="8"/>
  </si>
  <si>
    <t xml:space="preserve">     5　2013年10月の米国農務省穀物等需給報告の発表が中止となったため、「前々月差」は2013年9月発表値との差。</t>
    <phoneticPr fontId="25"/>
  </si>
  <si>
    <t xml:space="preserve">     6　在庫率の前年度比及び前々月差の欄は、前年度及び前々月発表とのポイント差。
         なお、表示単位以下の数値により計算しているため、表上では合わない場合がある。</t>
    <phoneticPr fontId="25"/>
  </si>
  <si>
    <t xml:space="preserve"> 資料：米国農務省「World Agricultural Supply and Demand Estimates｣(November 8, 2013)</t>
  </si>
  <si>
    <t>　　 2　小麦は、小麦及び小麦粉(小麦換算)の計。</t>
    <phoneticPr fontId="8"/>
  </si>
  <si>
    <t xml:space="preserve">     4　 年度のとり方は、品目及び地域により異なる。[例えば､米国では､小麦(6～5月)､とうもろこし(9～8月)､米(8～7月)、大豆(9～8月)]</t>
    <phoneticPr fontId="25"/>
  </si>
  <si>
    <t xml:space="preserve">     5　在庫率の前年度比及び前月差の欄は、前年度及び前月発表とのポイント差。 
　　　　なお、表示単位以下の数値により計算しているため、表上では合わない場合がある。</t>
    <phoneticPr fontId="42"/>
  </si>
  <si>
    <t xml:space="preserve">     6　（参考）は、2008年の価格高騰の原因となった2006/07年度の需給について掲載。</t>
    <phoneticPr fontId="42"/>
  </si>
  <si>
    <t xml:space="preserve">     7　なお、「Grain：World Markets and Trade｣､「PS&amp;D」については、公表された最新のデータを使用している。</t>
    <phoneticPr fontId="42"/>
  </si>
  <si>
    <t xml:space="preserve">     8　数値は、小数第2位を四捨五入している。</t>
    <phoneticPr fontId="42"/>
  </si>
  <si>
    <t xml:space="preserve">毎月1回更新、最終更新日2014/2/10
</t>
    <rPh sb="1" eb="2">
      <t>ツキ</t>
    </rPh>
    <phoneticPr fontId="34"/>
  </si>
  <si>
    <t xml:space="preserve"> (米国農務省2014年2月10日発表)</t>
  </si>
  <si>
    <t xml:space="preserve"> 前年度比</t>
    <phoneticPr fontId="25"/>
  </si>
  <si>
    <t>前月差</t>
    <phoneticPr fontId="25"/>
  </si>
  <si>
    <t xml:space="preserve"> 資料：米国農務省「World Agricultural Supply and Demand Estimates｣(January 10, 2014)</t>
  </si>
  <si>
    <t xml:space="preserve"> 資料：米国農務省「World Agricultural Supply and Demand Estimates｣(February 10, 2014)</t>
  </si>
  <si>
    <t xml:space="preserve">毎月1回更新、最終更新日2013/1/10
</t>
    <rPh sb="1" eb="2">
      <t>ツキ</t>
    </rPh>
    <phoneticPr fontId="34"/>
  </si>
  <si>
    <t xml:space="preserve"> (米国農務省2014年3月10日発表)</t>
    <phoneticPr fontId="25"/>
  </si>
  <si>
    <t xml:space="preserve"> 資料：米国農務省「World Agricultural Supply and Demand Estimates｣(March 10, 2014)</t>
    <phoneticPr fontId="25"/>
  </si>
  <si>
    <t xml:space="preserve"> (米国農務省2014年4月9日発表)</t>
    <phoneticPr fontId="25"/>
  </si>
  <si>
    <t xml:space="preserve"> 資料：米国農務省「World Agricultural Supply and Demand Estimates｣(April 10, 2014)</t>
    <phoneticPr fontId="25"/>
  </si>
  <si>
    <t>毎月1回更新、最終更新日2014/4/10</t>
    <rPh sb="1" eb="2">
      <t>ツキ</t>
    </rPh>
    <phoneticPr fontId="34"/>
  </si>
  <si>
    <t>毎月1回更新、最終更新日2014/3/10</t>
    <rPh sb="1" eb="2">
      <t>ツキ</t>
    </rPh>
    <phoneticPr fontId="34"/>
  </si>
  <si>
    <t>2012/13</t>
    <phoneticPr fontId="8"/>
  </si>
  <si>
    <t>2013/14</t>
    <phoneticPr fontId="8"/>
  </si>
  <si>
    <t>2014/15</t>
    <phoneticPr fontId="8"/>
  </si>
  <si>
    <t>(予想)</t>
  </si>
  <si>
    <t>前月差</t>
    <rPh sb="0" eb="2">
      <t>ゼンゲツ</t>
    </rPh>
    <rPh sb="2" eb="3">
      <t>サ</t>
    </rPh>
    <phoneticPr fontId="8"/>
  </si>
  <si>
    <t xml:space="preserve"> 前年度比</t>
  </si>
  <si>
    <t>2006/07</t>
    <phoneticPr fontId="8"/>
  </si>
  <si>
    <t>米国の穀物･大豆の需給動向</t>
    <phoneticPr fontId="8"/>
  </si>
  <si>
    <t xml:space="preserve">  輸  出  量</t>
  </si>
  <si>
    <t>　　　「Grain：World Markets and Trade｣､「Oilseeds：World Markets and Trade｣､「PS&amp;D」</t>
    <phoneticPr fontId="8"/>
  </si>
  <si>
    <t xml:space="preserve"> 前月差</t>
    <rPh sb="1" eb="3">
      <t>ゼンゲツ</t>
    </rPh>
    <rPh sb="3" eb="4">
      <t>サ</t>
    </rPh>
    <phoneticPr fontId="25"/>
  </si>
  <si>
    <t xml:space="preserve">     6　（参考）は、2008年の価格高騰の原因となった2006/07年度の需給について掲載。</t>
    <phoneticPr fontId="42"/>
  </si>
  <si>
    <t>（参考）</t>
    <phoneticPr fontId="8"/>
  </si>
  <si>
    <t>▲</t>
  </si>
  <si>
    <t xml:space="preserve"> 資料：米国農務省「World Agricultural Supply and Demand Estimates｣(June 11, 2014)</t>
  </si>
  <si>
    <t xml:space="preserve"> (米国農務省2014年5月9日発表)</t>
  </si>
  <si>
    <t xml:space="preserve"> (米国農務省2014年6月11日発表)</t>
    <phoneticPr fontId="25"/>
  </si>
  <si>
    <t xml:space="preserve"> 資料：米国農務省「World Agricultural Supply and Demand Estimates｣(May 9, 2014)</t>
  </si>
  <si>
    <t>米国の穀物･大豆の需給動向</t>
    <phoneticPr fontId="8"/>
  </si>
  <si>
    <t xml:space="preserve"> (米国農務省2014年8月12日発表)</t>
    <phoneticPr fontId="25"/>
  </si>
  <si>
    <t xml:space="preserve">  (単位：百万ﾄﾝ)</t>
    <phoneticPr fontId="8"/>
  </si>
  <si>
    <t>2012/13</t>
    <phoneticPr fontId="8"/>
  </si>
  <si>
    <t>2013/14</t>
    <phoneticPr fontId="8"/>
  </si>
  <si>
    <t>2014/15</t>
    <phoneticPr fontId="8"/>
  </si>
  <si>
    <t>（参考）</t>
    <phoneticPr fontId="8"/>
  </si>
  <si>
    <t>2006/07</t>
    <phoneticPr fontId="8"/>
  </si>
  <si>
    <t>2012/13</t>
    <phoneticPr fontId="8"/>
  </si>
  <si>
    <t>2013/14</t>
    <phoneticPr fontId="8"/>
  </si>
  <si>
    <t>2014/15</t>
    <phoneticPr fontId="8"/>
  </si>
  <si>
    <t>（参考）</t>
    <phoneticPr fontId="8"/>
  </si>
  <si>
    <t>2006/07</t>
    <phoneticPr fontId="8"/>
  </si>
  <si>
    <t xml:space="preserve"> 資料：米国農務省「World Agricultural Supply and Demand Estimates｣(August 12, 2014)</t>
  </si>
  <si>
    <t>　　　「Grain：World Markets and Trade｣､「Oilseeds：World Markets and Trade｣､「PS&amp;D」</t>
    <phoneticPr fontId="8"/>
  </si>
  <si>
    <t>　　 2　小麦は、小麦及び小麦粉(小麦換算)の計。</t>
    <phoneticPr fontId="8"/>
  </si>
  <si>
    <t>　　 3　期末在庫率(％)＝期末在庫量×100／(消費量＋輸出量)</t>
    <phoneticPr fontId="8"/>
  </si>
  <si>
    <t xml:space="preserve">     4　 年度のとり方は、品目及び地域により異なる。[例えば､米国では､小麦(6～5月)､とうもろこし(9～8月)､米(8～7月)、大豆(9～8月)]</t>
    <phoneticPr fontId="25"/>
  </si>
  <si>
    <t xml:space="preserve">     5　在庫率の前年度比及び前月差の欄は、前年度及び前月発表とのポイント差。 
　　　　なお、表示単位以下の数値により計算しているため、表上では合わない場合がある。</t>
    <phoneticPr fontId="42"/>
  </si>
  <si>
    <t xml:space="preserve">     6　（参考）は、2008年の価格高騰の原因となった2006/07年度の需給について掲載。</t>
    <phoneticPr fontId="42"/>
  </si>
  <si>
    <t xml:space="preserve">     7　なお、「Grain：World Markets and Trade｣､「PS&amp;D」については、公表された最新のデータを使用している。</t>
    <phoneticPr fontId="42"/>
  </si>
  <si>
    <t xml:space="preserve">     8　数値は、小数第2位を四捨五入している。</t>
    <phoneticPr fontId="42"/>
  </si>
  <si>
    <t xml:space="preserve"> (米国農務省2014年7月11日発表)</t>
    <phoneticPr fontId="25"/>
  </si>
  <si>
    <t xml:space="preserve"> 資料：米国農務省「World Agricultural Supply and Demand Estimates｣(July 11, 2014)</t>
    <phoneticPr fontId="25"/>
  </si>
  <si>
    <t>　　　「Grain：World Markets and Trade｣､「Oilseeds：World Markets and Trade｣､「PS&amp;D」</t>
    <phoneticPr fontId="8"/>
  </si>
  <si>
    <t>　　 2　小麦は、小麦及び小麦粉(小麦換算)の計。</t>
    <phoneticPr fontId="8"/>
  </si>
  <si>
    <t>　　 3　期末在庫率(％)＝期末在庫量×100／(消費量＋輸出量)</t>
    <phoneticPr fontId="8"/>
  </si>
  <si>
    <t xml:space="preserve">     4　 年度のとり方は、品目及び地域により異なる。[例えば､米国では､小麦(6～5月)､とうもろこし(9～8月)､米(8～7月)、大豆(9～8月)]</t>
    <phoneticPr fontId="25"/>
  </si>
  <si>
    <t xml:space="preserve">     5　在庫率の前年度比及び前月差の欄は、前年度及び前月発表とのポイント差。 
　　　　なお、表示単位以下の数値により計算しているため、表上では合わない場合がある。</t>
    <phoneticPr fontId="42"/>
  </si>
  <si>
    <t xml:space="preserve">     6　（参考）は、2008年の価格高騰の原因となった2006/07年度の需給について掲載。</t>
    <phoneticPr fontId="42"/>
  </si>
  <si>
    <t xml:space="preserve">     7　なお、「Grain：World Markets and Trade｣､「PS&amp;D」については、公表された最新のデータを使用している。</t>
    <phoneticPr fontId="42"/>
  </si>
  <si>
    <t xml:space="preserve">     8　数値は、小数第2位を四捨五入している。</t>
    <phoneticPr fontId="42"/>
  </si>
  <si>
    <t xml:space="preserve"> (米国農務省2014年9月11日発表)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</si>
  <si>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Estimates｣(September 11, 2014)</t>
  </si>
  <si>
    <t>　　　「Grain：World Markets and Trade｣､「Oilseeds：World Markets and Trade｣､「PS&amp;D」</t>
  </si>
  <si>
    <t xml:space="preserve"> 資料：米国農務省「World Agricultural Supply and Demand Estimates｣(October 10, 2014)</t>
    <phoneticPr fontId="25"/>
  </si>
  <si>
    <t xml:space="preserve"> (米国農務省2014年10月10日発表)</t>
    <rPh sb="11" eb="12">
      <t>ネン</t>
    </rPh>
    <rPh sb="14" eb="15">
      <t>ガツ</t>
    </rPh>
    <rPh sb="17" eb="18">
      <t>ニチ</t>
    </rPh>
    <rPh sb="18" eb="20">
      <t>ハッピョウ</t>
    </rPh>
    <phoneticPr fontId="4"/>
  </si>
  <si>
    <t xml:space="preserve"> (米国農務省2014年11月10日発表)</t>
    <rPh sb="11" eb="12">
      <t>ネン</t>
    </rPh>
    <rPh sb="14" eb="15">
      <t>ガツ</t>
    </rPh>
    <rPh sb="17" eb="18">
      <t>ニチ</t>
    </rPh>
    <rPh sb="18" eb="20">
      <t>ハッピョウ</t>
    </rPh>
    <phoneticPr fontId="4"/>
  </si>
  <si>
    <t xml:space="preserve"> 資料：米国農務省「World Agricultural Supply and Demand Estimates｣(November 10, 2014)</t>
  </si>
  <si>
    <t xml:space="preserve"> (米国農務省2014年12月10日発表)</t>
    <rPh sb="11" eb="12">
      <t>ネン</t>
    </rPh>
    <rPh sb="14" eb="15">
      <t>ガツ</t>
    </rPh>
    <rPh sb="17" eb="18">
      <t>ニチ</t>
    </rPh>
    <rPh sb="18" eb="20">
      <t>ハッピョウ</t>
    </rPh>
    <phoneticPr fontId="4"/>
  </si>
  <si>
    <t>資料：米国農務省「World Agricultural Supply and Demand Estimates｣(December 10, 2014)</t>
    <phoneticPr fontId="25"/>
  </si>
  <si>
    <t xml:space="preserve"> (米国農務省2015年1月12日発表)</t>
    <rPh sb="11" eb="12">
      <t>ネン</t>
    </rPh>
    <rPh sb="13" eb="14">
      <t>ガツ</t>
    </rPh>
    <rPh sb="16" eb="17">
      <t>ニチ</t>
    </rPh>
    <rPh sb="17" eb="19">
      <t>ハッピョウ</t>
    </rPh>
    <phoneticPr fontId="4"/>
  </si>
  <si>
    <t>資料：米国農務省「World Agricultural Supply and Demand Estimates｣(January 12, 2015)</t>
    <phoneticPr fontId="25"/>
  </si>
  <si>
    <t xml:space="preserve"> (米国農務省2015年2月10日発表)</t>
    <rPh sb="11" eb="12">
      <t>ネン</t>
    </rPh>
    <rPh sb="13" eb="14">
      <t>ガツ</t>
    </rPh>
    <rPh sb="16" eb="17">
      <t>ニチ</t>
    </rPh>
    <rPh sb="17" eb="19">
      <t>ハッピョウ</t>
    </rPh>
    <phoneticPr fontId="4"/>
  </si>
  <si>
    <t>資料：米国農務省「World Agricultural Supply and Demand Estimates｣(February 10, 2015)</t>
    <phoneticPr fontId="25"/>
  </si>
  <si>
    <t xml:space="preserve"> (米国農務省2015年4月9日発表)</t>
    <phoneticPr fontId="25"/>
  </si>
  <si>
    <t>資料：米国農務省「World Agricultural Supply and Demand Estimates｣(March 10, 2015)</t>
    <phoneticPr fontId="25"/>
  </si>
  <si>
    <t xml:space="preserve"> 資料：米国農務省「World Agricultural Supply and Demand Estimates｣(April 9, 2015)</t>
    <phoneticPr fontId="25"/>
  </si>
  <si>
    <t>2014/15</t>
  </si>
  <si>
    <t>2015/16</t>
    <phoneticPr fontId="8"/>
  </si>
  <si>
    <t>-</t>
  </si>
  <si>
    <t xml:space="preserve"> 資料：米国農務省「World Agricultural Supply and Demand Estimates｣(May 12, 2015)</t>
    <phoneticPr fontId="25"/>
  </si>
  <si>
    <t xml:space="preserve"> (米国農務省2015年5月12日発表)</t>
    <phoneticPr fontId="25"/>
  </si>
  <si>
    <t xml:space="preserve"> (米国農務省2015年7月10日発表)</t>
    <phoneticPr fontId="25"/>
  </si>
  <si>
    <t xml:space="preserve"> 資料：米国農務省「World Agricultural Supply and Demand Estimates｣(Juｌｙ 10, 2015)</t>
    <phoneticPr fontId="25"/>
  </si>
  <si>
    <t xml:space="preserve"> (米国農務省2015年6月10日発表)</t>
    <phoneticPr fontId="25"/>
  </si>
  <si>
    <t xml:space="preserve"> 資料：米国農務省「World Agricultural Supply and Demand Estimates｣(June 10, 2015)</t>
    <phoneticPr fontId="25"/>
  </si>
  <si>
    <t xml:space="preserve"> 資料：米国農務省「World Agricultural Supply and Demand Estimates｣(August 12, 2015)</t>
  </si>
  <si>
    <t xml:space="preserve"> (米国農務省2015年9月11日発表)</t>
    <phoneticPr fontId="4"/>
  </si>
  <si>
    <t xml:space="preserve"> (米国農務省2015年8月12日発表)</t>
    <rPh sb="11" eb="12">
      <t>ネン</t>
    </rPh>
    <rPh sb="13" eb="14">
      <t>ツキ</t>
    </rPh>
    <rPh sb="16" eb="17">
      <t>ニチ</t>
    </rPh>
    <phoneticPr fontId="7"/>
  </si>
  <si>
    <t xml:space="preserve"> 資料：米国農務省「World Agricultural Supply and Demand Estimates｣(September 11,2015)</t>
    <phoneticPr fontId="25"/>
  </si>
  <si>
    <t xml:space="preserve"> (米国農務省2015年10月9日発表)</t>
    <phoneticPr fontId="4"/>
  </si>
  <si>
    <t>資料：米国農務省「World Agricultural Supply and Demand Estimates｣(October 9, 2015)</t>
    <phoneticPr fontId="25"/>
  </si>
  <si>
    <t xml:space="preserve"> (米国農務省2015年11月10日発表)</t>
    <phoneticPr fontId="4"/>
  </si>
  <si>
    <t>資料：米国農務省「World Agricultural Supply and Demand Estimates｣(November 10, 2015)</t>
    <phoneticPr fontId="25"/>
  </si>
  <si>
    <t xml:space="preserve"> (米国農務省2015年12月09日発表)</t>
    <phoneticPr fontId="4"/>
  </si>
  <si>
    <t xml:space="preserve"> 資料：米国農務省「World Agricultural Supply and Demand Estimates｣(December 9, 2015)</t>
  </si>
  <si>
    <t xml:space="preserve"> (米国農務省2016年1月12日発表)</t>
  </si>
  <si>
    <t xml:space="preserve"> 資料：米国農務省「World Agricultural Supply and Demand Estimates｣(January 12, 2016)</t>
  </si>
  <si>
    <t xml:space="preserve"> (米国農務省2016年2月9日発表)</t>
    <phoneticPr fontId="25"/>
  </si>
  <si>
    <t xml:space="preserve"> 資料：米国農務省「World Agricultural Supply and Demand Estimates｣(February 9, 2016)</t>
    <phoneticPr fontId="25"/>
  </si>
  <si>
    <t xml:space="preserve"> (米国農務省2016年3月9日発表)</t>
    <phoneticPr fontId="25"/>
  </si>
  <si>
    <t xml:space="preserve"> 資料：米国農務省「World Agricultural Supply and Demand Estimates｣(March 9, 2016)</t>
    <phoneticPr fontId="25"/>
  </si>
  <si>
    <t xml:space="preserve"> (米国農務省2016年4月12日発表)</t>
  </si>
  <si>
    <t>資料：米国農務省「World Agricultural Supply and Demand Estimates｣(April 12, 2016)</t>
    <phoneticPr fontId="25"/>
  </si>
  <si>
    <t xml:space="preserve"> 資料：米国農務省「World Agricultural Supply and Demand Estimates｣(May 10, 2016)</t>
  </si>
  <si>
    <t xml:space="preserve"> (米国農務省2016年5月10日発表)</t>
    <phoneticPr fontId="25"/>
  </si>
  <si>
    <t>2015/16</t>
  </si>
  <si>
    <t>2016/17</t>
  </si>
  <si>
    <t xml:space="preserve"> (米国農務省2016年6月10日発表)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</si>
  <si>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Estimates｣(June 10, 2016)</t>
    <phoneticPr fontId="25"/>
  </si>
  <si>
    <t xml:space="preserve">     7　なお、「Grain：World Markets and Trade｣､「Oilseeds：World Markets and Trade｣､「PS&amp;D」については、
         公表された最新のデータを使用している。</t>
    <phoneticPr fontId="42"/>
  </si>
  <si>
    <t xml:space="preserve"> (米国農務省2016年7月12日発表)</t>
  </si>
  <si>
    <t xml:space="preserve"> 資料：米国農務省「World Agricultural Supply and Demand Estimates｣(July 12, 2016)</t>
  </si>
  <si>
    <t>　　　　　　　　　　　　「Grain：World Markets and Trade｣､「Oilseeds：World Markets and Trade｣､「PS&amp;D」</t>
    <phoneticPr fontId="25"/>
  </si>
  <si>
    <t xml:space="preserve"> (米国農務省2016年8月12日発表)</t>
    <phoneticPr fontId="25"/>
  </si>
  <si>
    <t xml:space="preserve"> 資料：米国農務省「World Agricultural Supply and Demand Estimates｣(August 12, 2016)</t>
    <phoneticPr fontId="25"/>
  </si>
  <si>
    <t xml:space="preserve"> (米国農務省2016年9月12日発表)</t>
    <phoneticPr fontId="25"/>
  </si>
  <si>
    <t xml:space="preserve"> 資料：米国農務省「World Agricultural Supply and Demand Estimates｣(September 12, 2016)</t>
    <phoneticPr fontId="25"/>
  </si>
  <si>
    <t xml:space="preserve"> (米国農務省2016年10月12日発表)</t>
    <phoneticPr fontId="25"/>
  </si>
  <si>
    <t xml:space="preserve"> 資料：米国農務省「World Agricultural Supply and Demand Estimates｣(October 12, 2016)</t>
    <phoneticPr fontId="25"/>
  </si>
  <si>
    <t xml:space="preserve"> (米国農務省2016年12月09日発表)</t>
    <phoneticPr fontId="25"/>
  </si>
  <si>
    <t xml:space="preserve"> 資料：米国農務省「World Agricultural Supply and Demand Estimates｣(December 9, 2016)</t>
    <phoneticPr fontId="25"/>
  </si>
  <si>
    <t xml:space="preserve"> (米国農務省2017年1月12日発表)</t>
    <phoneticPr fontId="25"/>
  </si>
  <si>
    <t xml:space="preserve"> 資料：米国農務省「World Agricultural Supply and Demand Estimates｣(January 12, 2017)</t>
    <phoneticPr fontId="25"/>
  </si>
  <si>
    <t xml:space="preserve"> (米国農務省2017年2月9日発表)</t>
    <phoneticPr fontId="25"/>
  </si>
  <si>
    <t xml:space="preserve"> 資料：米国農務省「World Agricultural Supply and Demand Estimates｣(February 9, 2017)</t>
    <phoneticPr fontId="25"/>
  </si>
  <si>
    <t xml:space="preserve"> (米国農務省2017年3月9日発表)</t>
    <phoneticPr fontId="25"/>
  </si>
  <si>
    <t xml:space="preserve"> 資料：米国農務省「World Agricultural Supply and Demand Estimates｣(March 9, 2017)</t>
    <phoneticPr fontId="25"/>
  </si>
  <si>
    <t xml:space="preserve"> 資料：米国農務省「World Agricultural Supply and Demand Estimates｣(April 11, 2017)</t>
  </si>
  <si>
    <t xml:space="preserve"> (米国農務省2017年4月11日発表)</t>
    <rPh sb="11" eb="12">
      <t>ネン</t>
    </rPh>
    <rPh sb="13" eb="14">
      <t>ツキ</t>
    </rPh>
    <rPh sb="16" eb="17">
      <t>ニチ</t>
    </rPh>
    <phoneticPr fontId="4"/>
  </si>
  <si>
    <t>2017/18</t>
  </si>
  <si>
    <t xml:space="preserve"> 資料：米国農務省「World Agricultural Supply and Demand Estimates｣(May 10, 2017)</t>
    <phoneticPr fontId="25"/>
  </si>
  <si>
    <t xml:space="preserve"> (米国農務省2017年5月10日発表)</t>
    <rPh sb="11" eb="12">
      <t>ネン</t>
    </rPh>
    <rPh sb="16" eb="17">
      <t>ニチ</t>
    </rPh>
    <phoneticPr fontId="4"/>
  </si>
  <si>
    <t xml:space="preserve"> (米国農務省2017年6月9日発表)</t>
    <rPh sb="11" eb="12">
      <t>ネン</t>
    </rPh>
    <rPh sb="13" eb="14">
      <t>ツキ</t>
    </rPh>
    <rPh sb="15" eb="16">
      <t>ニチ</t>
    </rPh>
    <phoneticPr fontId="4"/>
  </si>
  <si>
    <t xml:space="preserve"> 資料：米国農務省「World Agricultural Supply and Demand Estimates｣(June 9, 2017)</t>
  </si>
  <si>
    <t xml:space="preserve"> (米国農務省2017年7月12日発表)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</si>
  <si>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Estimates｣(July 12, 2017)</t>
  </si>
  <si>
    <t xml:space="preserve"> (米国農務省2017年8月10日発表)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</si>
  <si>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Estimates｣(August 10, 2017)</t>
    <phoneticPr fontId="25"/>
  </si>
  <si>
    <t xml:space="preserve">     7　なお、「Grain：World Markets and Trade｣､「Oilseeds：World Markets and Trade｣､「PS&amp;D」については、
         公表された最新のデータを使用している。</t>
    <phoneticPr fontId="42"/>
  </si>
  <si>
    <t xml:space="preserve">     6　（参考）は、2008年の価格高騰の原因となった2006/07年度の需給について掲載。</t>
    <phoneticPr fontId="42"/>
  </si>
  <si>
    <t xml:space="preserve">     5　在庫率の前年度比及び前月差の欄は、前年度及び前月発表とのポイント差。 
　　　　なお、表示単位以下の数値により計算しているため、表上では合わない場合がある。</t>
    <phoneticPr fontId="42"/>
  </si>
  <si>
    <t xml:space="preserve">     4　 年度のとり方は、品目及び地域により異なる。[例えば､米国では､小麦(6～5月)､とうもろこし(9～8月)､米(8～7月)、大豆(9～8月)]</t>
    <phoneticPr fontId="25"/>
  </si>
  <si>
    <t>　　 3　期末在庫率(％)＝期末在庫量×100／(消費量＋輸出量)</t>
    <phoneticPr fontId="8"/>
  </si>
  <si>
    <t>　　 2　小麦は、小麦及び小麦粉(小麦換算)の計。</t>
    <phoneticPr fontId="8"/>
  </si>
  <si>
    <t>　　　　　　　　　　　　「Grain：World Markets and Trade｣､「Oilseeds：World Markets and Trade｣､「PS&amp;D」</t>
    <phoneticPr fontId="25"/>
  </si>
  <si>
    <t xml:space="preserve"> 資料：米国農務省「World Agricultural Supply and Demand Estimates｣(September 12, 2017)</t>
    <phoneticPr fontId="25"/>
  </si>
  <si>
    <t>2006/07</t>
    <phoneticPr fontId="8"/>
  </si>
  <si>
    <t>（参考）</t>
    <phoneticPr fontId="8"/>
  </si>
  <si>
    <t xml:space="preserve">  (単位：百万ﾄﾝ)</t>
    <phoneticPr fontId="8"/>
  </si>
  <si>
    <t xml:space="preserve"> (米国農務省2017年9月12日発表)</t>
    <rPh sb="11" eb="12">
      <t>ネン</t>
    </rPh>
    <rPh sb="13" eb="14">
      <t>ツキ</t>
    </rPh>
    <rPh sb="16" eb="17">
      <t>ニチ</t>
    </rPh>
    <phoneticPr fontId="1"/>
  </si>
  <si>
    <t>米国の穀物･大豆の需給動向</t>
    <phoneticPr fontId="8"/>
  </si>
  <si>
    <t xml:space="preserve"> (米国農務省2017年10月12日発表)</t>
    <rPh sb="11" eb="12">
      <t>ネン</t>
    </rPh>
    <rPh sb="14" eb="15">
      <t>ツキ</t>
    </rPh>
    <rPh sb="17" eb="18">
      <t>ニチ</t>
    </rPh>
    <phoneticPr fontId="3"/>
  </si>
  <si>
    <t xml:space="preserve"> 資料：米国農務省「World Agricultural Supply and Demand Estimates｣(October 12, 2017)</t>
  </si>
  <si>
    <t xml:space="preserve"> (米国農務省2017年11月9日発表)</t>
    <rPh sb="11" eb="12">
      <t>ネン</t>
    </rPh>
    <rPh sb="14" eb="15">
      <t>ツキ</t>
    </rPh>
    <rPh sb="16" eb="17">
      <t>ニチ</t>
    </rPh>
    <phoneticPr fontId="3"/>
  </si>
  <si>
    <t>2012/13</t>
    <phoneticPr fontId="8"/>
  </si>
  <si>
    <t xml:space="preserve"> 資料：米国農務省「World Agricultural Supply and Demand Estimates｣(November 9, 2017)</t>
  </si>
  <si>
    <t xml:space="preserve">     6　（参考）は、2012年の価格高騰の原因となった2012/13年度の需給について掲載。</t>
    <phoneticPr fontId="42"/>
  </si>
  <si>
    <t xml:space="preserve"> (米国農務省2017年12月12日発表)</t>
  </si>
  <si>
    <t xml:space="preserve"> 資料：米国農務省「World Agricultural Supply and Demand Estimates｣(December 12, 2017)</t>
    <phoneticPr fontId="25"/>
  </si>
  <si>
    <t xml:space="preserve"> (米国農務省2018年1月12日発表)</t>
    <phoneticPr fontId="25"/>
  </si>
  <si>
    <t xml:space="preserve"> 資料：米国農務省「World Agricultural Supply and Demand Estimates｣(January 12, 2018)</t>
  </si>
  <si>
    <t xml:space="preserve"> 前年度比
(期末在庫率は「前年度差」)</t>
    <phoneticPr fontId="25"/>
  </si>
  <si>
    <t xml:space="preserve"> 前年度比
(期末在庫率は「前年度差」)</t>
    <phoneticPr fontId="25"/>
  </si>
  <si>
    <t xml:space="preserve"> 前年度比
(期末在庫率は「前年度差」)</t>
    <rPh sb="7" eb="9">
      <t>キマツ</t>
    </rPh>
    <rPh sb="9" eb="12">
      <t>ザイコリツ</t>
    </rPh>
    <rPh sb="14" eb="17">
      <t>ゼンネンド</t>
    </rPh>
    <rPh sb="17" eb="18">
      <t>サ</t>
    </rPh>
    <phoneticPr fontId="8"/>
  </si>
  <si>
    <t xml:space="preserve"> (米国農務省2018年2月8日発表)</t>
  </si>
  <si>
    <t xml:space="preserve"> 資料：米国農務省「World Agricultural Supply and Demand Estimates｣(February 8, 2018)</t>
    <phoneticPr fontId="25"/>
  </si>
  <si>
    <t xml:space="preserve"> (米国農務省2018年3月8日発表)</t>
  </si>
  <si>
    <t xml:space="preserve"> 資料：米国農務省「World Agricultural Supply and Demand Estimates｣(March 8, 2018)</t>
  </si>
  <si>
    <t xml:space="preserve"> (米国農務省2018年4月10日発表)</t>
    <phoneticPr fontId="25"/>
  </si>
  <si>
    <t xml:space="preserve"> 資料：米国農務省「World Agricultural Supply and Demand Estimates｣(April 10, 2018)</t>
    <phoneticPr fontId="25"/>
  </si>
  <si>
    <t xml:space="preserve"> (米国農務省2018年5月10日発表)</t>
    <phoneticPr fontId="25"/>
  </si>
  <si>
    <t>2018/19</t>
  </si>
  <si>
    <t xml:space="preserve"> 資料：米国農務省「World Agricultural Supply and Demand Estimates｣(May 10,  2018)</t>
    <phoneticPr fontId="25"/>
  </si>
  <si>
    <t xml:space="preserve"> (米国農務省2018年6月12日発表)</t>
    <rPh sb="11" eb="12">
      <t>ネン</t>
    </rPh>
    <rPh sb="13" eb="14">
      <t>ツキ</t>
    </rPh>
    <rPh sb="16" eb="17">
      <t>ニチ</t>
    </rPh>
    <phoneticPr fontId="3"/>
  </si>
  <si>
    <t>資料：米国農務省「World Agricultural Supply and Demand Estimates｣(June 12, 2018)</t>
    <phoneticPr fontId="25"/>
  </si>
  <si>
    <t xml:space="preserve">           　             　「Oilseeds：World Markets and Trade｣､「PS&amp;D」</t>
    <phoneticPr fontId="8"/>
  </si>
  <si>
    <t>注意：1　穀物全体は、小麦、粗粒穀物、米(精米)の計。なお、各品目の計が全体の数値と合わない場合がある。</t>
    <rPh sb="14" eb="15">
      <t>ソ</t>
    </rPh>
    <rPh sb="15" eb="16">
      <t>リュウ</t>
    </rPh>
    <rPh sb="42" eb="43">
      <t>ア</t>
    </rPh>
    <rPh sb="46" eb="48">
      <t>バアイ</t>
    </rPh>
    <phoneticPr fontId="8"/>
  </si>
  <si>
    <t xml:space="preserve">   　    2　小麦は、小麦及び小麦粉(小麦換算)の計。</t>
    <phoneticPr fontId="8"/>
  </si>
  <si>
    <t xml:space="preserve">   　    3　期末在庫率(％)＝期末在庫量×100／消費量</t>
    <phoneticPr fontId="8"/>
  </si>
  <si>
    <t xml:space="preserve">   　    4　年度のとり方は、品目及び地域により異なる。[例えば､米国では､小麦(6～5月)､</t>
    <phoneticPr fontId="25"/>
  </si>
  <si>
    <t xml:space="preserve">    　     　とうもろこし(9～8月)､米(8～7月)、大豆(9～8月)]</t>
    <phoneticPr fontId="8"/>
  </si>
  <si>
    <t xml:space="preserve">     　  5　在庫率の前年度比及び前月差の欄は、前年度及び前月発表とのポイント差。</t>
    <phoneticPr fontId="35"/>
  </si>
  <si>
    <t>　　なお、表示単位以下の数値により計算しているため、表上では合わない場合がある。</t>
    <phoneticPr fontId="35"/>
  </si>
  <si>
    <t xml:space="preserve">         7　なお、「Oilseeds：World Markets and Trade｣､「PS&amp;D」については、
             公表された最新のデータを使用している。</t>
    <phoneticPr fontId="42"/>
  </si>
  <si>
    <t xml:space="preserve">     　  6　（参考）は、価格高騰の原因となった2012/13年度の需給について掲載。</t>
    <phoneticPr fontId="8"/>
  </si>
  <si>
    <t>資料：米国農務省「World Agricultural Supply and Demand Estimates｣(July 12, 2018)</t>
    <phoneticPr fontId="25"/>
  </si>
  <si>
    <t xml:space="preserve"> (米国農務省2018年7月12日発表)</t>
    <rPh sb="11" eb="12">
      <t>ネン</t>
    </rPh>
    <rPh sb="13" eb="14">
      <t>ツキ</t>
    </rPh>
    <rPh sb="16" eb="17">
      <t>ニチ</t>
    </rPh>
    <phoneticPr fontId="3"/>
  </si>
  <si>
    <t>資料：米国農務省「World Agricultural Supply and Demand Estimates｣(August 10, 2018)</t>
    <phoneticPr fontId="25"/>
  </si>
  <si>
    <t xml:space="preserve"> (米国農務省2018年8月10日発表)</t>
    <rPh sb="11" eb="12">
      <t>ネン</t>
    </rPh>
    <rPh sb="13" eb="14">
      <t>ツキ</t>
    </rPh>
    <rPh sb="16" eb="17">
      <t>ニチ</t>
    </rPh>
    <phoneticPr fontId="3"/>
  </si>
  <si>
    <t xml:space="preserve"> (米国農務省2018年9月12日発表)</t>
    <rPh sb="11" eb="12">
      <t>ネン</t>
    </rPh>
    <rPh sb="16" eb="17">
      <t>ニチ</t>
    </rPh>
    <phoneticPr fontId="3"/>
  </si>
  <si>
    <t>資料：米国農務省「World Agricultural Supply and Demand Estimates｣(September 12, 2018)</t>
    <phoneticPr fontId="25"/>
  </si>
  <si>
    <t>資料：米国農務省「World Agricultural Supply and Demand Estimates｣(November8, 2018)</t>
    <phoneticPr fontId="25"/>
  </si>
  <si>
    <t xml:space="preserve"> (米国農務省2018年11月8日発表)</t>
    <phoneticPr fontId="25"/>
  </si>
  <si>
    <t>▲ 4.3</t>
  </si>
  <si>
    <t>▲ 0.3</t>
  </si>
  <si>
    <t>▲ 2.0</t>
  </si>
  <si>
    <t>▲ 0.4</t>
  </si>
  <si>
    <t>▲ 0.2</t>
  </si>
  <si>
    <t>▲ 0.5</t>
  </si>
  <si>
    <t>▲ 1.9</t>
  </si>
  <si>
    <t>▲ 3.9</t>
  </si>
  <si>
    <t>▲ 1.3</t>
  </si>
  <si>
    <t>▲ 0.6</t>
  </si>
  <si>
    <t>▲ 0.0</t>
  </si>
  <si>
    <t>▲ 0.1</t>
  </si>
  <si>
    <t>▲ 2.4</t>
  </si>
  <si>
    <t>▲ 4.4</t>
  </si>
  <si>
    <t>資料：米国農務省「World Agricultural Supply and Demand Estimates｣(October 11, 2018)</t>
    <phoneticPr fontId="25"/>
  </si>
  <si>
    <t xml:space="preserve"> (米国農務省2018年10月11日発表)</t>
    <phoneticPr fontId="25"/>
  </si>
  <si>
    <t>▲ 0.7</t>
  </si>
  <si>
    <t>資料：米国農務省「World Agricultural Supply and Demand Estimates｣Ｄｅｃember11, 2018)</t>
    <phoneticPr fontId="25"/>
  </si>
  <si>
    <t xml:space="preserve"> (米国農務省2018年12月11日発表)</t>
    <phoneticPr fontId="25"/>
  </si>
  <si>
    <t xml:space="preserve"> (米国農務省2019年2月8日発表)</t>
    <phoneticPr fontId="25"/>
  </si>
  <si>
    <t>資料：米国農務省「World Agricultural Supply and Demand Estimates｣(February 8, 2019)</t>
    <phoneticPr fontId="25"/>
  </si>
  <si>
    <t xml:space="preserve">     　  5　2019年1月の米国農務省穀物等需給報告の発表が中止となったため､「前々月差」は 2018年12月発表値との差。</t>
    <phoneticPr fontId="35"/>
  </si>
  <si>
    <t xml:space="preserve">     　  6　在庫率の前年度比及び前月差の欄は、前年度及び前月発表とのポイント差。</t>
    <phoneticPr fontId="35"/>
  </si>
  <si>
    <t xml:space="preserve">     　  7　（参考）は、価格高騰の原因となった2012/13年度の需給について掲載。</t>
    <phoneticPr fontId="8"/>
  </si>
  <si>
    <t xml:space="preserve">         8　なお、「Oilseeds：World Markets and Trade｣､「PS&amp;D」については、公表された最新のデータを使用している。</t>
    <phoneticPr fontId="8"/>
  </si>
  <si>
    <t>　　 なお、表示単位以下の数値により計算しているため、表上では合わない場合がある。</t>
    <phoneticPr fontId="35"/>
  </si>
  <si>
    <t xml:space="preserve"> (米国農務省2019年3月8日発表)</t>
  </si>
  <si>
    <t>資料：米国農務省「World Agricultural Supply and Demand Estimates｣(March 8, 2019)</t>
    <phoneticPr fontId="25"/>
  </si>
  <si>
    <t xml:space="preserve"> (米国農務省2019年4月9日発表)</t>
  </si>
  <si>
    <t>資料：米国農務省「World Agricultural Supply and Demand Estimates｣(April 9, 2019)</t>
    <phoneticPr fontId="25"/>
  </si>
  <si>
    <t xml:space="preserve"> (米国農務省2019年５月10日発表)</t>
  </si>
  <si>
    <t>2019/20</t>
  </si>
  <si>
    <t xml:space="preserve"> 資料：米国農務省「World Agricultural Supply and Demand Estimates｣(May 10, 2019)</t>
  </si>
  <si>
    <t xml:space="preserve"> (米国農務省2019年6月11日発表)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</si>
  <si>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Estimates｣(June 11, 2019)</t>
  </si>
  <si>
    <t>米国の穀物･大豆の需給動向</t>
    <phoneticPr fontId="8"/>
  </si>
  <si>
    <t xml:space="preserve">  (単位：百万ﾄﾝ)</t>
    <phoneticPr fontId="8"/>
  </si>
  <si>
    <t>（参考）</t>
    <phoneticPr fontId="8"/>
  </si>
  <si>
    <t>2012/13</t>
    <phoneticPr fontId="8"/>
  </si>
  <si>
    <t xml:space="preserve">           　             　「Oilseeds：World Markets and Trade｣､「PS&amp;D」</t>
    <phoneticPr fontId="8"/>
  </si>
  <si>
    <t xml:space="preserve">   　    2　小麦は、小麦及び小麦粉(小麦換算)の計。</t>
    <phoneticPr fontId="8"/>
  </si>
  <si>
    <t xml:space="preserve">   　    3　期末在庫率(％)＝期末在庫量×100／消費量</t>
    <phoneticPr fontId="8"/>
  </si>
  <si>
    <t xml:space="preserve">   　    4　年度のとり方は、品目及び地域により異なる。[例えば､米国では､小麦(6～5月)､</t>
    <phoneticPr fontId="25"/>
  </si>
  <si>
    <t xml:space="preserve">    　     　とうもろこし(9～8月)､米(8～7月)、大豆(9～8月)]</t>
    <phoneticPr fontId="8"/>
  </si>
  <si>
    <t xml:space="preserve">     　  5　2019年1月の米国農務省穀物等需給報告の発表が中止となったため､「前々月差」は 2018年12月発表値との差。</t>
    <phoneticPr fontId="35"/>
  </si>
  <si>
    <t xml:space="preserve">     　  6　在庫率の前年度比及び前月差の欄は、前年度及び前月発表とのポイント差。</t>
    <phoneticPr fontId="35"/>
  </si>
  <si>
    <t>　　 なお、表示単位以下の数値により計算しているため、表上では合わない場合がある。</t>
    <phoneticPr fontId="35"/>
  </si>
  <si>
    <t xml:space="preserve">     　  7　（参考）は、価格高騰の原因となった2012/13年度の需給について掲載。</t>
    <phoneticPr fontId="8"/>
  </si>
  <si>
    <t xml:space="preserve">         8　なお、「Oilseeds：World Markets and Trade｣､「PS&amp;D」については、公表された最新のデータを使用している。</t>
    <phoneticPr fontId="8"/>
  </si>
  <si>
    <t xml:space="preserve"> 資料：米国農務省「World Agricultural Supply and Demand Estimates｣(July 11, 2019)</t>
  </si>
  <si>
    <t xml:space="preserve"> (米国農務省2019年7月11日発表)</t>
    <rPh sb="11" eb="12">
      <t>ネン</t>
    </rPh>
    <rPh sb="13" eb="14">
      <t>ツキ</t>
    </rPh>
    <rPh sb="16" eb="17">
      <t>ニチ</t>
    </rPh>
    <phoneticPr fontId="3"/>
  </si>
  <si>
    <t xml:space="preserve"> (米国農務省2019年8月12日発表)</t>
    <rPh sb="11" eb="12">
      <t>ネン</t>
    </rPh>
    <rPh sb="16" eb="17">
      <t>ニチ</t>
    </rPh>
    <phoneticPr fontId="3"/>
  </si>
  <si>
    <t>資料：米国農務省「World Agricultural Supply and Demand Estimates｣(August 12, 2019)</t>
    <phoneticPr fontId="25"/>
  </si>
  <si>
    <t>資料：米国農務省「World Agricultural Supply and Demand Estimates｣(September 12, 2019)</t>
    <phoneticPr fontId="25"/>
  </si>
  <si>
    <t xml:space="preserve"> (米国農務省2019年9月12日発表)</t>
    <rPh sb="11" eb="12">
      <t>ネン</t>
    </rPh>
    <rPh sb="16" eb="17">
      <t>ニチ</t>
    </rPh>
    <phoneticPr fontId="7"/>
  </si>
  <si>
    <t>資料：米国農務省「World Agricultural Supply and Demand Estimates｣(October 10, 2019)</t>
    <phoneticPr fontId="25"/>
  </si>
  <si>
    <t xml:space="preserve"> (米国農務省2019年10月10日発表)</t>
    <rPh sb="11" eb="12">
      <t>ネン</t>
    </rPh>
    <rPh sb="17" eb="18">
      <t>ニチ</t>
    </rPh>
    <phoneticPr fontId="7"/>
  </si>
  <si>
    <t xml:space="preserve"> (米国農務省2019年11月8日発表)</t>
    <rPh sb="11" eb="12">
      <t>ネン</t>
    </rPh>
    <rPh sb="16" eb="17">
      <t>ニチ</t>
    </rPh>
    <phoneticPr fontId="7"/>
  </si>
  <si>
    <t xml:space="preserve"> 資料：米国農務省「World Agricultural Supply and Demand Estimates｣(November 8, 2019)</t>
  </si>
  <si>
    <t xml:space="preserve"> (米国農務省2019年12月10日発表)</t>
    <rPh sb="11" eb="12">
      <t>ネン</t>
    </rPh>
    <rPh sb="17" eb="18">
      <t>ニチ</t>
    </rPh>
    <phoneticPr fontId="7"/>
  </si>
  <si>
    <t xml:space="preserve"> 資料：米国農務省「World Agricultural Supply and Demand Estimates｣(December 10, 2019)</t>
    <phoneticPr fontId="25"/>
  </si>
  <si>
    <t xml:space="preserve"> (米国農務省2020年1月10日発表)</t>
    <phoneticPr fontId="7"/>
  </si>
  <si>
    <t xml:space="preserve"> 資料：米国農務省「World Agricultural Supply and Demand Estimates｣(January 10, 2020)</t>
    <phoneticPr fontId="25"/>
  </si>
  <si>
    <t xml:space="preserve"> (米国農務省2020年2月11日発表)</t>
    <rPh sb="11" eb="12">
      <t>ネン</t>
    </rPh>
    <rPh sb="16" eb="17">
      <t>ニチ</t>
    </rPh>
    <phoneticPr fontId="7"/>
  </si>
  <si>
    <t xml:space="preserve"> 資料：米国農務省「World Agricultural Supply and Demand Estimates｣(February 11, 2020)</t>
    <phoneticPr fontId="25"/>
  </si>
  <si>
    <t xml:space="preserve">   　    3　期末在庫率(％)＝期末在庫量×100／(消費量+輸出量)</t>
    <rPh sb="34" eb="36">
      <t>ユシュツ</t>
    </rPh>
    <rPh sb="36" eb="37">
      <t>リョウ</t>
    </rPh>
    <phoneticPr fontId="8"/>
  </si>
  <si>
    <t xml:space="preserve">     　  7　（参考）は、直近の価格高騰の原因となった2012/13年度の需給について掲載。</t>
    <rPh sb="16" eb="18">
      <t>チョッキン</t>
    </rPh>
    <phoneticPr fontId="8"/>
  </si>
  <si>
    <t xml:space="preserve"> 資料：米国農務省「World Agricultural Supply and Demand Estimates｣(March 10, 2020)</t>
    <phoneticPr fontId="25"/>
  </si>
  <si>
    <t xml:space="preserve"> (米国農務省2020年3月10日発表)</t>
    <rPh sb="11" eb="12">
      <t>ネン</t>
    </rPh>
    <rPh sb="16" eb="17">
      <t>ニチ</t>
    </rPh>
    <phoneticPr fontId="7"/>
  </si>
  <si>
    <t xml:space="preserve"> (米国農務省2020年4月9日発表)</t>
    <phoneticPr fontId="7"/>
  </si>
  <si>
    <t xml:space="preserve"> 資料：米国農務省「World Agricultural Supply and Demand Estimates｣(April 9, 2020)</t>
  </si>
  <si>
    <t>2020/21</t>
    <phoneticPr fontId="25"/>
  </si>
  <si>
    <t xml:space="preserve"> (米国農務省2020年5月12日発表)</t>
    <phoneticPr fontId="7"/>
  </si>
  <si>
    <t>2020/21</t>
    <phoneticPr fontId="25"/>
  </si>
  <si>
    <t>2012/13</t>
    <phoneticPr fontId="8"/>
  </si>
  <si>
    <t xml:space="preserve"> 資料：米国農務省「World Agricultural Supply and Demand Estimates｣(May 12, 2020)</t>
    <phoneticPr fontId="25"/>
  </si>
  <si>
    <t xml:space="preserve"> (米国農務省2020年6月11日発表)</t>
    <phoneticPr fontId="7"/>
  </si>
  <si>
    <t xml:space="preserve"> 資料：米国農務省「World Agricultural Supply and Demand Estimates｣(June 11, 2020)</t>
    <phoneticPr fontId="25"/>
  </si>
  <si>
    <t xml:space="preserve"> (米国農務省2020年7月10日発表)</t>
    <phoneticPr fontId="7"/>
  </si>
  <si>
    <t xml:space="preserve"> 資料：米国農務省「World Agricultural Supply and Demand Estimates｣(July 10, 2020)</t>
    <phoneticPr fontId="25"/>
  </si>
  <si>
    <t xml:space="preserve">     　  5　在庫率の前年度比及び前月差の欄は、前年度及び前月発表とのポイント差。</t>
    <phoneticPr fontId="35"/>
  </si>
  <si>
    <t xml:space="preserve">     　  6　（参考）は、直近の価格高騰の原因となった2012/13年度の需給について掲載。</t>
    <rPh sb="16" eb="18">
      <t>チョッキン</t>
    </rPh>
    <phoneticPr fontId="8"/>
  </si>
  <si>
    <t xml:space="preserve">         7　なお、「Oilseeds：World Markets and Trade｣､「PS&amp;D」については、公表された最新のデータを使用している。</t>
    <phoneticPr fontId="8"/>
  </si>
  <si>
    <t xml:space="preserve"> (米国農務省2020年8月12日発表)</t>
  </si>
  <si>
    <t xml:space="preserve"> 資料：米国農務省「World Agricultural Supply and Demand Estimates｣(August 12, 2020)</t>
  </si>
  <si>
    <t xml:space="preserve"> (米国農務省2020年9月11日発表)</t>
    <phoneticPr fontId="25"/>
  </si>
  <si>
    <t xml:space="preserve"> 資料：米国農務省「World Agricultural Supply and Demand Estimates｣(September 11, 2020)</t>
    <phoneticPr fontId="25"/>
  </si>
  <si>
    <t xml:space="preserve"> 資料：米国農務省「World Agricultural Supply and Demand Estimates｣(October 9, 2020)</t>
  </si>
  <si>
    <t xml:space="preserve"> (米国農務省2020年10月9日発表)</t>
    <phoneticPr fontId="25"/>
  </si>
  <si>
    <t xml:space="preserve"> ▲</t>
    <phoneticPr fontId="25"/>
  </si>
  <si>
    <t xml:space="preserve"> (米国農務省2020年12月10日発表)</t>
    <phoneticPr fontId="25"/>
  </si>
  <si>
    <t>資料：米国農務省「World Agricultural Supply and Demand Estimates｣(December 10, 2020)</t>
    <phoneticPr fontId="25"/>
  </si>
  <si>
    <t xml:space="preserve"> (米国農務省2020年11月10日発表)</t>
    <phoneticPr fontId="25"/>
  </si>
  <si>
    <t>資料：米国農務省「World Agricultural Supply and Demand Estimates｣(November 10, 2020)</t>
    <phoneticPr fontId="25"/>
  </si>
  <si>
    <t xml:space="preserve"> (米国農務省2021年1月12日発表)</t>
    <phoneticPr fontId="25"/>
  </si>
  <si>
    <t xml:space="preserve"> 資料：米国農務省「World Agricultural Supply and Demand Estimates｣(January 12, 2021)</t>
  </si>
  <si>
    <t xml:space="preserve"> ▲</t>
    <phoneticPr fontId="25"/>
  </si>
  <si>
    <t xml:space="preserve"> (米国農務省2021年2月9日発表)</t>
  </si>
  <si>
    <t xml:space="preserve"> 資料：米国農務省「World Agricultural Supply and Demand Estimates｣(February 9, 2021)</t>
  </si>
  <si>
    <t xml:space="preserve"> (米国農務省2021年3月9日発表)</t>
  </si>
  <si>
    <t xml:space="preserve"> 資料：米国農務省「World Agricultural Supply and Demand Estimates｣(March 9, 2021)</t>
  </si>
  <si>
    <t xml:space="preserve"> (米国農務省2021年4月9日発表)</t>
    <rPh sb="11" eb="12">
      <t>ネン</t>
    </rPh>
    <rPh sb="13" eb="14">
      <t>ツキ</t>
    </rPh>
    <rPh sb="15" eb="16">
      <t>ニチ</t>
    </rPh>
    <phoneticPr fontId="3"/>
  </si>
  <si>
    <t xml:space="preserve"> 資料：米国農務省「World Agricultural Supply and Demand Estimates｣(April 9, 2021)</t>
    <phoneticPr fontId="25"/>
  </si>
  <si>
    <t xml:space="preserve"> (米国農務省2021年5月12日発表)</t>
  </si>
  <si>
    <t>2020/21</t>
  </si>
  <si>
    <t>2021/22</t>
  </si>
  <si>
    <t xml:space="preserve"> 資料：米国農務省「World Agricultural Supply and Demand Estimates｣(May 12, 2021)</t>
  </si>
  <si>
    <t>―</t>
  </si>
  <si>
    <t xml:space="preserve"> (米国農務省2021年6月10日発表)</t>
  </si>
  <si>
    <t xml:space="preserve"> 資料：米国農務省「World Agricultural Supply and Demand Estimates｣(June 10, 2021)</t>
  </si>
  <si>
    <t xml:space="preserve"> (米国農務省2021年7月12日発表)</t>
  </si>
  <si>
    <t xml:space="preserve"> 資料：米国農務省「World Agricultural Supply and Demand Estimates｣(July 12, 2021)</t>
  </si>
  <si>
    <t xml:space="preserve"> (米国農務省2021年8月12日発表)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</si>
  <si>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Estimates｣(August 12, 2021)</t>
  </si>
  <si>
    <t xml:space="preserve"> (米国農務省2021年9月10日発表)</t>
  </si>
  <si>
    <t xml:space="preserve"> 資料：米国農務省「World Agricultural Supply and Demand Estimates｣(September 10, 2021)</t>
  </si>
  <si>
    <t xml:space="preserve"> (米国農務省2021年10月12日発表)</t>
  </si>
  <si>
    <t xml:space="preserve"> 資料：米国農務省「World Agricultural Supply and Demand Estimates｣(October 12, 2021)</t>
  </si>
  <si>
    <t xml:space="preserve"> 資料：米国農務省「World Agricultural Supply and Demand Estimates｣(November 9, 2021)</t>
  </si>
  <si>
    <t xml:space="preserve"> (米国農務省2021年11月9日発表)</t>
  </si>
  <si>
    <t xml:space="preserve"> 資料：米国農務省「World Agricultural Supply and Demand Estimates｣(December 9, 2021)</t>
  </si>
  <si>
    <t xml:space="preserve"> (米国農務省2021年12月9日発表)</t>
  </si>
  <si>
    <t xml:space="preserve"> 資料：米国農務省「World Agricultural Supply and Demand Estimates｣(January 12, 2022)</t>
  </si>
  <si>
    <t xml:space="preserve"> (米国農務省2022年1月12日発表)</t>
  </si>
  <si>
    <t xml:space="preserve"> (米国農務省2022年2月9日発表)</t>
  </si>
  <si>
    <t xml:space="preserve"> 資料：米国農務省「World Agricultural Supply and Demand Estimates｣(February 9, 2022)</t>
  </si>
  <si>
    <t xml:space="preserve"> (米国農務省2022年3月9日発表)</t>
  </si>
  <si>
    <t xml:space="preserve"> 資料：米国農務省「World Agricultural Supply and Demand Estimates｣(March 9, 2022)</t>
  </si>
  <si>
    <t>▲</t>
    <phoneticPr fontId="25"/>
  </si>
  <si>
    <t xml:space="preserve"> (米国農務省2022年4月8日発表)</t>
    <rPh sb="11" eb="12">
      <t>ネン</t>
    </rPh>
    <rPh sb="13" eb="14">
      <t>ツキ</t>
    </rPh>
    <rPh sb="15" eb="16">
      <t>ニチ</t>
    </rPh>
    <phoneticPr fontId="4"/>
  </si>
  <si>
    <t xml:space="preserve"> 資料：米国農務省「World Agricultural Supply and Demand Estimates｣(April 8, 2022)</t>
  </si>
  <si>
    <t xml:space="preserve"> (米国農務省2022年5月12日発表)</t>
  </si>
  <si>
    <t>2022/23</t>
  </si>
  <si>
    <t xml:space="preserve"> 資料：米国農務省「World Agricultural Supply and Demand Estimates｣(May 12, 2022)</t>
  </si>
  <si>
    <t xml:space="preserve"> (米国農務省2022年6月10日発表)</t>
  </si>
  <si>
    <t xml:space="preserve"> 資料：米国農務省「World Agricultural Supply and Demand Estimates｣(June 10, 2022)</t>
  </si>
  <si>
    <t xml:space="preserve"> (米国農務省2022年7月12日発表)</t>
    <phoneticPr fontId="25"/>
  </si>
  <si>
    <t xml:space="preserve"> 資料：米国農務省「World Agricultural Supply and Demand Estimates｣(July 12, 2022)</t>
    <phoneticPr fontId="25"/>
  </si>
  <si>
    <t>▲</t>
    <phoneticPr fontId="25"/>
  </si>
  <si>
    <t xml:space="preserve"> (米国農務省2022年8月12日発表)</t>
  </si>
  <si>
    <t xml:space="preserve"> 資料：米国農務省「World Agricultural Supply and Demand Estimates｣(August 12, 2022)</t>
  </si>
  <si>
    <t xml:space="preserve"> (米国農務省2022年9月12日発表)</t>
  </si>
  <si>
    <t xml:space="preserve"> 資料：米国農務省「World Agricultural Supply and Demand Estimates｣(September 12, 2022)</t>
  </si>
  <si>
    <t xml:space="preserve"> ▲</t>
    <phoneticPr fontId="25"/>
  </si>
  <si>
    <t xml:space="preserve"> (米国農務省2022年10月12日発表)</t>
  </si>
  <si>
    <t xml:space="preserve"> 資料：米国農務省「World Agricultural Supply and Demand Estimates｣(October 12, 2022)</t>
  </si>
  <si>
    <t xml:space="preserve"> (米国農務省2022年11月9日発表)</t>
  </si>
  <si>
    <t xml:space="preserve"> 資料：米国農務省「World Agricultural Supply and Demand Estimates｣(November 9, 2022)</t>
  </si>
  <si>
    <t xml:space="preserve"> (米国農務省2022年12月9日発表)</t>
    <phoneticPr fontId="25"/>
  </si>
  <si>
    <t xml:space="preserve"> 資料：米国農務省「World Agricultural Supply and Demand Estimates｣(December 9, 2022)</t>
  </si>
  <si>
    <t xml:space="preserve"> (米国農務省2023年1月12日発表)</t>
  </si>
  <si>
    <t xml:space="preserve"> 資料：米国農務省「World Agricultural Supply and Demand Estimates｣(January 12, 2023)</t>
  </si>
  <si>
    <t xml:space="preserve"> (米国農務省2023年2月8日発表)</t>
  </si>
  <si>
    <t xml:space="preserve"> 資料：米国農務省「World Agricultural Supply and Demand Estimates｣(February 8, 2023)</t>
  </si>
  <si>
    <t xml:space="preserve"> (米国農務省2023年3月8日発表)</t>
  </si>
  <si>
    <t xml:space="preserve"> 資料：米国農務省「World Agricultural Supply and Demand Estimates｣(March 8, 2023)</t>
  </si>
  <si>
    <t xml:space="preserve"> (米国農務省2023年4月11日発表)</t>
  </si>
  <si>
    <t xml:space="preserve"> 資料：米国農務省「World Agricultural Supply and Demand Estimates｣(April 11, 2023)</t>
  </si>
  <si>
    <t>2023/24</t>
    <phoneticPr fontId="25"/>
  </si>
  <si>
    <t xml:space="preserve"> 資料：米国農務省「World Agricultural Supply and Demand Estimates｣(May 12, 2023)</t>
  </si>
  <si>
    <t xml:space="preserve"> (米国農務省2023年5月12日発表)</t>
  </si>
  <si>
    <t xml:space="preserve"> (米国農務省2023年6月9日発表)</t>
  </si>
  <si>
    <t xml:space="preserve"> 資料：米国農務省「World Agricultural Supply and Demand Estimates｣(June 9, 2023)</t>
  </si>
  <si>
    <t xml:space="preserve"> (米国農務省2023年8月11日発表)</t>
  </si>
  <si>
    <t xml:space="preserve"> 資料：米国農務省「World Agricultural Supply and Demand Estimates｣(August 11, 2023)</t>
  </si>
  <si>
    <t xml:space="preserve"> (米国農務省2023年7月12日発表)</t>
  </si>
  <si>
    <t xml:space="preserve"> 資料：米国農務省「World Agricultural Supply and Demand Estimates｣(July 12, 2023)</t>
  </si>
  <si>
    <t xml:space="preserve"> (米国農務省2023年9月12日発表)</t>
  </si>
  <si>
    <t xml:space="preserve"> 資料：米国農務省「World Agricultural Supply and Demand Estimates｣(September 12, 2023)</t>
  </si>
  <si>
    <t xml:space="preserve"> (米国農務省2023年10月12日発表)</t>
  </si>
  <si>
    <t xml:space="preserve"> 資料：米国農務省「World Agricultural Supply and Demand Estimates｣(October 12, 2023)</t>
  </si>
  <si>
    <t xml:space="preserve"> (米国農務省2023年11月9日発表)</t>
  </si>
  <si>
    <t xml:space="preserve"> 資料：米国農務省「World Agricultural Supply and Demand Estimates｣(November 9, 2023)</t>
  </si>
  <si>
    <t xml:space="preserve"> (米国農務省2023年12月8日発表)</t>
  </si>
  <si>
    <t xml:space="preserve"> 資料：米国農務省「World Agricultural Supply and Demand Estimates｣(December 8, 2023)</t>
  </si>
  <si>
    <t xml:space="preserve"> (米国農務省2024年1月12日発表)</t>
    <rPh sb="11" eb="12">
      <t>ネン</t>
    </rPh>
    <rPh sb="13" eb="14">
      <t>ツキ</t>
    </rPh>
    <rPh sb="16" eb="17">
      <t>ニチ</t>
    </rPh>
    <phoneticPr fontId="6"/>
  </si>
  <si>
    <t xml:space="preserve"> 資料：米国農務省「World Agricultural Supply and Demand Estimates｣(January 12, 2024)</t>
  </si>
  <si>
    <t xml:space="preserve"> (米国農務省2024年2月8日発表)</t>
  </si>
  <si>
    <t xml:space="preserve"> 資料：米国農務省「World Agricultural Supply and Demand Estimates｣(February 8, 2024)</t>
  </si>
  <si>
    <t xml:space="preserve"> (米国農務省2024年3月8日発表)</t>
    <phoneticPr fontId="25"/>
  </si>
  <si>
    <t xml:space="preserve"> 資料：米国農務省「World Agricultural Supply and Demand Estimates｣(March 8, 2024)</t>
  </si>
  <si>
    <t xml:space="preserve"> (米国農務省2024年４月11日発表)</t>
  </si>
  <si>
    <t xml:space="preserve"> 資料：米国農務省「World Agricultural Supply and Demand Estimates｣(April 11, 2024)</t>
  </si>
  <si>
    <t xml:space="preserve"> (米国農務省2024年5月10日発表)</t>
  </si>
  <si>
    <t>2023/24</t>
  </si>
  <si>
    <t>2024/25</t>
    <phoneticPr fontId="25"/>
  </si>
  <si>
    <t xml:space="preserve"> 資料：米国農務省「World Agricultural Supply and Demand Estimates｣(May 10, 2024)</t>
  </si>
  <si>
    <t xml:space="preserve"> (米国農務省2024年6月12日発表)</t>
  </si>
  <si>
    <t xml:space="preserve"> 資料：米国農務省「World Agricultural Supply and Demand Estimates｣(June 12, 2024)</t>
  </si>
  <si>
    <t xml:space="preserve"> (米国農務省2024年7月12日発表)</t>
  </si>
  <si>
    <t xml:space="preserve"> 資料：米国農務省「World Agricultural Supply and Demand Estimates｣(July 12, 2024)</t>
  </si>
  <si>
    <t xml:space="preserve"> (米国農務省2024年8月12日発表)</t>
  </si>
  <si>
    <t xml:space="preserve"> 資料：米国農務省「World Agricultural Supply and Demand Estimates｣(August 12, 2024)</t>
  </si>
  <si>
    <t xml:space="preserve"> (米国農務省2024年9月12日発表)</t>
    <phoneticPr fontId="25"/>
  </si>
  <si>
    <t xml:space="preserve"> 資料：米国農務省「World Agricultural Supply and Demand Estimates｣(September 12, 2024)</t>
  </si>
  <si>
    <t xml:space="preserve"> (米国農務省2024年10月11日発表)</t>
  </si>
  <si>
    <t xml:space="preserve"> 資料：米国農務省「World Agricultural Supply and Demand Estimates｣(October 11, 2024)</t>
  </si>
  <si>
    <t xml:space="preserve"> (米国農務省2024年11月８日発表)</t>
  </si>
  <si>
    <t xml:space="preserve"> 資料：米国農務省「World Agricultural Supply and Demand Estimates｣(Novbember 8, 2024)</t>
  </si>
  <si>
    <t xml:space="preserve"> (米国農務省2024年12月10日発表)</t>
  </si>
  <si>
    <t xml:space="preserve"> 資料：米国農務省「World Agricultural Supply and Demand Estimates｣(December 10, 2024)</t>
  </si>
  <si>
    <t xml:space="preserve"> (米国農務省2025年１月10日発表)</t>
  </si>
  <si>
    <t xml:space="preserve"> 資料：米国農務省「World Agricultural Supply and Demand Estimates｣(January 10, 2025)</t>
  </si>
  <si>
    <t xml:space="preserve"> (米国農務省2025年２月11日発表)</t>
  </si>
  <si>
    <t xml:space="preserve"> 資料：米国農務省「World Agricultural Supply and Demand Estimates｣(February 11, 2025)</t>
  </si>
  <si>
    <t xml:space="preserve"> (米国農務省2025年３月11日発表)</t>
  </si>
  <si>
    <t xml:space="preserve"> 資料：米国農務省「World Agricultural Supply and Demand Estimates｣(March 11, 2025)</t>
  </si>
  <si>
    <t xml:space="preserve"> (米国農務省2025年４月10日発表)</t>
  </si>
  <si>
    <t xml:space="preserve"> 資料：米国農務省「World Agricultural Supply and Demand Estimates｣(April 10,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</si>
</sst>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0.0"/>
    <numFmt numFmtId="177" formatCode="0.0%"/>
    <numFmt numFmtId="178" formatCode="#,##0.00_);[Red]\(#,##0.00\)"/>
    <numFmt numFmtId="179" formatCode="#,##0.0_);[Red]\(#,##0.0\)"/>
    <numFmt numFmtId="180" formatCode="0.00_);[Red]\(0.00\)"/>
    <numFmt numFmtId="181" formatCode="#,##0.0_ "/>
    <numFmt numFmtId="182" formatCode="0.0;&quot;▲ &quot;0.0"/>
    <numFmt numFmtId="183" formatCode="#,##0;\-#,##0;&quot;-&quot;"/>
    <numFmt numFmtId="184" formatCode="0.0_);[Red]\(0.0\)"/>
    <numFmt numFmtId="185" formatCode="0.0_ "/>
    <numFmt numFmtId="186" formatCode="#,##0.00_ "/>
    <numFmt numFmtId="187" formatCode="0.0000000"/>
  </numFmts>
  <fonts count="74">
    <font>
      <sz val="10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10"/>
      <name val="ＭＳ Ｐ明朝"/>
      <family val="1"/>
      <charset val="128"/>
    </font>
    <font>
      <i/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Osaka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6"/>
      <color theme="0"/>
      <name val="ＭＳ Ｐゴシック"/>
      <family val="3"/>
      <charset val="128"/>
    </font>
    <font>
      <sz val="14"/>
      <color rgb="FFFF0000"/>
      <name val="ＭＳ 明朝"/>
      <family val="1"/>
      <charset val="128"/>
    </font>
    <font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ajor"/>
    </font>
    <font>
      <sz val="14"/>
      <color indexed="10"/>
      <name val="ＭＳ 明朝"/>
      <family val="1"/>
      <charset val="128"/>
    </font>
    <font>
      <b/>
      <sz val="14"/>
      <name val="ＭＳ Ｐゴシック"/>
      <family val="3"/>
      <charset val="128"/>
      <scheme val="minor"/>
    </font>
    <font>
      <b/>
      <sz val="14"/>
      <name val="ＭＳ 明朝"/>
      <family val="1"/>
      <charset val="128"/>
    </font>
    <font>
      <b/>
      <sz val="10"/>
      <color theme="0"/>
      <name val="ＭＳ Ｐゴシック"/>
      <family val="3"/>
      <charset val="128"/>
      <scheme val="major"/>
    </font>
    <font>
      <b/>
      <sz val="10"/>
      <color theme="0"/>
      <name val="ＭＳ 明朝"/>
      <family val="1"/>
      <charset val="128"/>
    </font>
    <font>
      <b/>
      <sz val="14"/>
      <color theme="0"/>
      <name val="ＭＳ 明朝"/>
      <family val="1"/>
      <charset val="128"/>
    </font>
    <font>
      <b/>
      <sz val="14"/>
      <color theme="0"/>
      <name val="ＭＳ Ｐゴシック"/>
      <family val="3"/>
      <charset val="128"/>
      <scheme val="minor"/>
    </font>
    <font>
      <i/>
      <sz val="10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9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/>
      <diagonal/>
    </border>
    <border>
      <left style="thin">
        <color theme="0" tint="-0.499984740745262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0" tint="-0.499984740745262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1"/>
      </left>
      <right/>
      <top style="thin">
        <color theme="0" tint="-0.499984740745262"/>
      </top>
      <bottom/>
      <diagonal/>
    </border>
    <border>
      <left/>
      <right style="thin">
        <color theme="1"/>
      </right>
      <top style="thin">
        <color theme="0" tint="-0.499984740745262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 style="thin">
        <color theme="1"/>
      </right>
      <top/>
      <bottom style="thin">
        <color theme="1"/>
      </bottom>
      <diagonal/>
    </border>
    <border>
      <left style="thin">
        <color theme="0" tint="-0.499984740745262"/>
      </left>
      <right style="thin">
        <color theme="1"/>
      </right>
      <top/>
      <bottom/>
      <diagonal/>
    </border>
    <border>
      <left style="thin">
        <color theme="1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/>
      <bottom style="thin">
        <color theme="1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  <border>
      <left/>
      <right/>
      <top style="thin">
        <color theme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/>
      <top/>
      <bottom style="thin">
        <color theme="1"/>
      </bottom>
      <diagonal/>
    </border>
    <border>
      <left/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/>
      <top/>
      <bottom style="thin">
        <color theme="1"/>
      </bottom>
      <diagonal/>
    </border>
    <border>
      <left style="thin">
        <color theme="0" tint="-4.9989318521683403E-2"/>
      </left>
      <right style="thin">
        <color theme="0"/>
      </right>
      <top/>
      <bottom style="thin">
        <color theme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0.499984740745262"/>
      </left>
      <right style="thin">
        <color theme="1"/>
      </right>
      <top style="thin">
        <color theme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1"/>
      </right>
      <top style="thin">
        <color theme="0" tint="-0.499984740745262"/>
      </top>
      <bottom/>
      <diagonal/>
    </border>
    <border>
      <left/>
      <right style="thin">
        <color theme="0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499984740745262"/>
      </left>
      <right style="thin">
        <color theme="1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1"/>
      </right>
      <top style="thin">
        <color theme="0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1"/>
      </right>
      <top/>
      <bottom style="thin">
        <color theme="0" tint="-0.499984740745262"/>
      </bottom>
      <diagonal/>
    </border>
    <border>
      <left/>
      <right style="thin">
        <color theme="1"/>
      </right>
      <top style="thin">
        <color theme="0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 tint="4.9989318521683403E-2"/>
      </bottom>
      <diagonal/>
    </border>
  </borders>
  <cellStyleXfs count="104">
    <xf numFmtId="0" fontId="0" fillId="0" borderId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15" borderId="1" applyNumberForma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6" fillId="4" borderId="2" applyNumberFormat="0" applyFont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17" borderId="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17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4" applyNumberFormat="0" applyAlignment="0" applyProtection="0">
      <alignment vertical="center"/>
    </xf>
    <xf numFmtId="37" fontId="7" fillId="0" borderId="0"/>
    <xf numFmtId="0" fontId="7" fillId="0" borderId="0"/>
    <xf numFmtId="0" fontId="7" fillId="0" borderId="0"/>
    <xf numFmtId="0" fontId="24" fillId="6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0" fontId="6" fillId="0" borderId="0"/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7" fillId="0" borderId="0"/>
    <xf numFmtId="183" fontId="38" fillId="0" borderId="0" applyFill="0" applyBorder="0" applyAlignment="0"/>
    <xf numFmtId="0" fontId="39" fillId="0" borderId="11" applyNumberFormat="0" applyAlignment="0" applyProtection="0">
      <alignment horizontal="left" vertical="center"/>
    </xf>
    <xf numFmtId="0" fontId="39" fillId="0" borderId="10">
      <alignment horizontal="left" vertical="center"/>
    </xf>
    <xf numFmtId="0" fontId="40" fillId="0" borderId="0"/>
    <xf numFmtId="38" fontId="41" fillId="0" borderId="0" applyFont="0" applyFill="0" applyBorder="0" applyAlignment="0" applyProtection="0"/>
    <xf numFmtId="0" fontId="6" fillId="0" borderId="0"/>
    <xf numFmtId="0" fontId="2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47" borderId="82" applyNumberFormat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57" fillId="49" borderId="83" applyNumberFormat="0" applyFont="0" applyAlignment="0" applyProtection="0">
      <alignment vertical="center"/>
    </xf>
    <xf numFmtId="0" fontId="62" fillId="0" borderId="84" applyNumberFormat="0" applyFill="0" applyAlignment="0" applyProtection="0">
      <alignment vertical="center"/>
    </xf>
    <xf numFmtId="0" fontId="63" fillId="50" borderId="0" applyNumberFormat="0" applyBorder="0" applyAlignment="0" applyProtection="0">
      <alignment vertical="center"/>
    </xf>
    <xf numFmtId="0" fontId="64" fillId="51" borderId="85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0" fontId="66" fillId="0" borderId="86" applyNumberFormat="0" applyFill="0" applyAlignment="0" applyProtection="0">
      <alignment vertical="center"/>
    </xf>
    <xf numFmtId="0" fontId="67" fillId="0" borderId="87" applyNumberFormat="0" applyFill="0" applyAlignment="0" applyProtection="0">
      <alignment vertical="center"/>
    </xf>
    <xf numFmtId="0" fontId="68" fillId="0" borderId="88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89" applyNumberFormat="0" applyFill="0" applyAlignment="0" applyProtection="0">
      <alignment vertical="center"/>
    </xf>
    <xf numFmtId="0" fontId="70" fillId="51" borderId="90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52" borderId="85" applyNumberFormat="0" applyAlignment="0" applyProtection="0">
      <alignment vertical="center"/>
    </xf>
    <xf numFmtId="0" fontId="57" fillId="0" borderId="0">
      <alignment vertical="center"/>
    </xf>
    <xf numFmtId="0" fontId="73" fillId="53" borderId="0" applyNumberFormat="0" applyBorder="0" applyAlignment="0" applyProtection="0">
      <alignment vertical="center"/>
    </xf>
  </cellStyleXfs>
  <cellXfs count="472">
    <xf numFmtId="0" fontId="0" fillId="0" borderId="0" xfId="0"/>
    <xf numFmtId="37" fontId="30" fillId="0" borderId="0" xfId="41" applyFont="1" applyAlignment="1">
      <alignment vertical="center"/>
    </xf>
    <xf numFmtId="37" fontId="31" fillId="19" borderId="46" xfId="41" applyFont="1" applyFill="1" applyBorder="1" applyAlignment="1">
      <alignment horizontal="center" vertical="center"/>
    </xf>
    <xf numFmtId="37" fontId="30" fillId="0" borderId="0" xfId="41" applyFont="1" applyAlignment="1">
      <alignment horizontal="center" vertical="center"/>
    </xf>
    <xf numFmtId="37" fontId="30" fillId="0" borderId="0" xfId="41" applyFont="1" applyAlignment="1">
      <alignment vertical="center" shrinkToFit="1"/>
    </xf>
    <xf numFmtId="37" fontId="30" fillId="0" borderId="0" xfId="41" applyFont="1" applyAlignment="1">
      <alignment horizontal="right" vertical="center"/>
    </xf>
    <xf numFmtId="37" fontId="33" fillId="0" borderId="0" xfId="41" applyFont="1" applyAlignment="1">
      <alignment horizontal="right" vertical="center"/>
    </xf>
    <xf numFmtId="0" fontId="30" fillId="0" borderId="0" xfId="42" applyFont="1" applyAlignment="1">
      <alignment vertical="center"/>
    </xf>
    <xf numFmtId="0" fontId="30" fillId="0" borderId="0" xfId="42" applyFont="1" applyAlignment="1">
      <alignment horizontal="right" vertical="center"/>
    </xf>
    <xf numFmtId="0" fontId="27" fillId="0" borderId="0" xfId="42" applyFont="1" applyAlignment="1">
      <alignment vertical="center"/>
    </xf>
    <xf numFmtId="37" fontId="30" fillId="0" borderId="0" xfId="41" applyFont="1" applyAlignment="1">
      <alignment vertical="center" wrapText="1"/>
    </xf>
    <xf numFmtId="0" fontId="27" fillId="0" borderId="0" xfId="42" applyFont="1" applyAlignment="1">
      <alignment horizontal="center" vertical="center"/>
    </xf>
    <xf numFmtId="0" fontId="27" fillId="0" borderId="0" xfId="42" applyFont="1" applyAlignment="1">
      <alignment horizontal="right" vertical="center"/>
    </xf>
    <xf numFmtId="0" fontId="28" fillId="0" borderId="0" xfId="42" applyFont="1" applyAlignment="1">
      <alignment horizontal="left" vertical="center"/>
    </xf>
    <xf numFmtId="0" fontId="27" fillId="0" borderId="0" xfId="42" quotePrefix="1" applyFont="1" applyAlignment="1">
      <alignment horizontal="right" vertical="center"/>
    </xf>
    <xf numFmtId="37" fontId="27" fillId="0" borderId="0" xfId="41" applyFont="1" applyAlignment="1">
      <alignment horizontal="left" vertical="center"/>
    </xf>
    <xf numFmtId="0" fontId="29" fillId="0" borderId="0" xfId="42" applyFont="1" applyAlignment="1">
      <alignment vertical="center"/>
    </xf>
    <xf numFmtId="0" fontId="27" fillId="0" borderId="0" xfId="42" applyFont="1" applyAlignment="1">
      <alignment horizontal="left" vertical="center"/>
    </xf>
    <xf numFmtId="0" fontId="27" fillId="18" borderId="12" xfId="42" applyFont="1" applyFill="1" applyBorder="1" applyAlignment="1">
      <alignment vertical="center"/>
    </xf>
    <xf numFmtId="0" fontId="27" fillId="18" borderId="13" xfId="42" applyFont="1" applyFill="1" applyBorder="1" applyAlignment="1">
      <alignment horizontal="right" vertical="center"/>
    </xf>
    <xf numFmtId="37" fontId="31" fillId="19" borderId="40" xfId="41" quotePrefix="1" applyFont="1" applyFill="1" applyBorder="1" applyAlignment="1">
      <alignment horizontal="center" vertical="center"/>
    </xf>
    <xf numFmtId="37" fontId="31" fillId="19" borderId="41" xfId="41" quotePrefix="1" applyFont="1" applyFill="1" applyBorder="1" applyAlignment="1">
      <alignment horizontal="center" vertical="center"/>
    </xf>
    <xf numFmtId="0" fontId="27" fillId="18" borderId="17" xfId="42" applyFont="1" applyFill="1" applyBorder="1" applyAlignment="1">
      <alignment vertical="center"/>
    </xf>
    <xf numFmtId="0" fontId="27" fillId="18" borderId="24" xfId="42" applyFont="1" applyFill="1" applyBorder="1" applyAlignment="1">
      <alignment vertical="center"/>
    </xf>
    <xf numFmtId="37" fontId="31" fillId="19" borderId="45" xfId="41" applyFont="1" applyFill="1" applyBorder="1" applyAlignment="1">
      <alignment horizontal="center" vertical="center"/>
    </xf>
    <xf numFmtId="0" fontId="29" fillId="18" borderId="12" xfId="42" applyFont="1" applyFill="1" applyBorder="1" applyAlignment="1">
      <alignment vertical="center"/>
    </xf>
    <xf numFmtId="0" fontId="27" fillId="18" borderId="13" xfId="42" applyFont="1" applyFill="1" applyBorder="1" applyAlignment="1">
      <alignment vertical="center"/>
    </xf>
    <xf numFmtId="180" fontId="32" fillId="0" borderId="15" xfId="42" applyNumberFormat="1" applyFont="1" applyBorder="1" applyAlignment="1">
      <alignment vertical="center"/>
    </xf>
    <xf numFmtId="0" fontId="32" fillId="0" borderId="21" xfId="42" applyFont="1" applyBorder="1" applyAlignment="1">
      <alignment horizontal="center" vertical="center"/>
    </xf>
    <xf numFmtId="0" fontId="32" fillId="0" borderId="21" xfId="42" applyFont="1" applyBorder="1" applyAlignment="1">
      <alignment horizontal="right" vertical="center"/>
    </xf>
    <xf numFmtId="0" fontId="27" fillId="18" borderId="23" xfId="42" applyFont="1" applyFill="1" applyBorder="1" applyAlignment="1">
      <alignment vertical="center"/>
    </xf>
    <xf numFmtId="181" fontId="32" fillId="0" borderId="25" xfId="42" applyNumberFormat="1" applyFont="1" applyBorder="1" applyAlignment="1">
      <alignment vertical="center"/>
    </xf>
    <xf numFmtId="181" fontId="32" fillId="0" borderId="26" xfId="42" applyNumberFormat="1" applyFont="1" applyBorder="1" applyAlignment="1">
      <alignment vertical="center"/>
    </xf>
    <xf numFmtId="2" fontId="32" fillId="0" borderId="0" xfId="42" applyNumberFormat="1" applyFont="1" applyAlignment="1">
      <alignment vertical="center"/>
    </xf>
    <xf numFmtId="0" fontId="29" fillId="18" borderId="29" xfId="42" applyFont="1" applyFill="1" applyBorder="1" applyAlignment="1">
      <alignment vertical="center"/>
    </xf>
    <xf numFmtId="0" fontId="27" fillId="18" borderId="30" xfId="42" applyFont="1" applyFill="1" applyBorder="1" applyAlignment="1">
      <alignment vertical="center"/>
    </xf>
    <xf numFmtId="178" fontId="32" fillId="0" borderId="31" xfId="42" applyNumberFormat="1" applyFont="1" applyBorder="1" applyAlignment="1">
      <alignment vertical="center"/>
    </xf>
    <xf numFmtId="178" fontId="32" fillId="0" borderId="32" xfId="42" applyNumberFormat="1" applyFont="1" applyBorder="1" applyAlignment="1">
      <alignment vertical="center"/>
    </xf>
    <xf numFmtId="2" fontId="32" fillId="0" borderId="33" xfId="42" applyNumberFormat="1" applyFont="1" applyBorder="1" applyAlignment="1">
      <alignment vertical="center"/>
    </xf>
    <xf numFmtId="0" fontId="29" fillId="18" borderId="25" xfId="42" applyFont="1" applyFill="1" applyBorder="1" applyAlignment="1">
      <alignment vertical="center"/>
    </xf>
    <xf numFmtId="0" fontId="29" fillId="18" borderId="30" xfId="42" applyFont="1" applyFill="1" applyBorder="1" applyAlignment="1">
      <alignment vertical="center"/>
    </xf>
    <xf numFmtId="0" fontId="27" fillId="18" borderId="25" xfId="42" applyFont="1" applyFill="1" applyBorder="1" applyAlignment="1">
      <alignment vertical="center"/>
    </xf>
    <xf numFmtId="0" fontId="27" fillId="18" borderId="18" xfId="42" applyFont="1" applyFill="1" applyBorder="1" applyAlignment="1">
      <alignment vertical="center"/>
    </xf>
    <xf numFmtId="177" fontId="32" fillId="0" borderId="19" xfId="45" applyNumberFormat="1" applyFont="1" applyFill="1" applyBorder="1" applyAlignment="1" applyProtection="1">
      <alignment vertical="center"/>
    </xf>
    <xf numFmtId="177" fontId="32" fillId="0" borderId="20" xfId="45" applyNumberFormat="1" applyFont="1" applyFill="1" applyBorder="1" applyAlignment="1" applyProtection="1">
      <alignment vertical="center"/>
    </xf>
    <xf numFmtId="2" fontId="32" fillId="0" borderId="36" xfId="42" applyNumberFormat="1" applyFont="1" applyBorder="1" applyAlignment="1">
      <alignment vertical="center"/>
    </xf>
    <xf numFmtId="180" fontId="27" fillId="0" borderId="0" xfId="42" applyNumberFormat="1" applyFont="1" applyAlignment="1">
      <alignment vertical="center"/>
    </xf>
    <xf numFmtId="180" fontId="29" fillId="0" borderId="0" xfId="42" applyNumberFormat="1" applyFont="1" applyAlignment="1">
      <alignment vertical="center"/>
    </xf>
    <xf numFmtId="2" fontId="27" fillId="0" borderId="0" xfId="42" applyNumberFormat="1" applyFont="1" applyAlignment="1">
      <alignment horizontal="center" vertical="center"/>
    </xf>
    <xf numFmtId="176" fontId="27" fillId="0" borderId="0" xfId="42" applyNumberFormat="1" applyFont="1" applyAlignment="1">
      <alignment horizontal="right" vertical="center"/>
    </xf>
    <xf numFmtId="2" fontId="27" fillId="0" borderId="0" xfId="42" applyNumberFormat="1" applyFont="1" applyAlignment="1">
      <alignment vertical="center"/>
    </xf>
    <xf numFmtId="176" fontId="27" fillId="0" borderId="0" xfId="41" applyNumberFormat="1" applyFont="1" applyAlignment="1">
      <alignment horizontal="right" vertical="center"/>
    </xf>
    <xf numFmtId="37" fontId="31" fillId="19" borderId="42" xfId="41" applyFont="1" applyFill="1" applyBorder="1" applyAlignment="1">
      <alignment horizontal="center" vertical="center"/>
    </xf>
    <xf numFmtId="37" fontId="31" fillId="19" borderId="43" xfId="41" applyFont="1" applyFill="1" applyBorder="1" applyAlignment="1">
      <alignment horizontal="center" vertical="center"/>
    </xf>
    <xf numFmtId="2" fontId="32" fillId="0" borderId="21" xfId="42" applyNumberFormat="1" applyFont="1" applyBorder="1" applyAlignment="1">
      <alignment vertical="center"/>
    </xf>
    <xf numFmtId="179" fontId="32" fillId="0" borderId="39" xfId="42" applyNumberFormat="1" applyFont="1" applyBorder="1" applyAlignment="1">
      <alignment vertical="center"/>
    </xf>
    <xf numFmtId="177" fontId="32" fillId="0" borderId="38" xfId="45" applyNumberFormat="1" applyFont="1" applyFill="1" applyBorder="1" applyAlignment="1" applyProtection="1">
      <alignment vertical="center"/>
    </xf>
    <xf numFmtId="0" fontId="26" fillId="0" borderId="0" xfId="42" applyFont="1" applyAlignment="1">
      <alignment vertical="center"/>
    </xf>
    <xf numFmtId="0" fontId="27" fillId="18" borderId="24" xfId="42" applyFont="1" applyFill="1" applyBorder="1" applyAlignment="1">
      <alignment horizontal="right" vertical="center"/>
    </xf>
    <xf numFmtId="37" fontId="31" fillId="19" borderId="45" xfId="41" quotePrefix="1" applyFont="1" applyFill="1" applyBorder="1" applyAlignment="1">
      <alignment horizontal="center" vertical="center"/>
    </xf>
    <xf numFmtId="182" fontId="32" fillId="0" borderId="0" xfId="41" applyNumberFormat="1" applyFont="1" applyAlignment="1">
      <alignment horizontal="right" vertical="center"/>
    </xf>
    <xf numFmtId="182" fontId="32" fillId="0" borderId="33" xfId="41" applyNumberFormat="1" applyFont="1" applyBorder="1" applyAlignment="1">
      <alignment horizontal="right" vertical="center"/>
    </xf>
    <xf numFmtId="182" fontId="32" fillId="0" borderId="33" xfId="42" applyNumberFormat="1" applyFont="1" applyBorder="1" applyAlignment="1">
      <alignment horizontal="right" vertical="center"/>
    </xf>
    <xf numFmtId="182" fontId="32" fillId="0" borderId="28" xfId="41" applyNumberFormat="1" applyFont="1" applyBorder="1" applyAlignment="1">
      <alignment horizontal="right" vertical="center"/>
    </xf>
    <xf numFmtId="182" fontId="32" fillId="0" borderId="37" xfId="41" applyNumberFormat="1" applyFont="1" applyBorder="1" applyAlignment="1">
      <alignment horizontal="right" vertical="center"/>
    </xf>
    <xf numFmtId="37" fontId="31" fillId="19" borderId="43" xfId="41" quotePrefix="1" applyFont="1" applyFill="1" applyBorder="1" applyAlignment="1">
      <alignment vertical="center" wrapText="1"/>
    </xf>
    <xf numFmtId="0" fontId="27" fillId="19" borderId="0" xfId="42" applyFont="1" applyFill="1" applyAlignment="1">
      <alignment vertical="center"/>
    </xf>
    <xf numFmtId="0" fontId="32" fillId="0" borderId="16" xfId="42" applyFont="1" applyBorder="1" applyAlignment="1">
      <alignment vertical="center"/>
    </xf>
    <xf numFmtId="180" fontId="32" fillId="0" borderId="67" xfId="42" applyNumberFormat="1" applyFont="1" applyBorder="1" applyAlignment="1">
      <alignment vertical="center"/>
    </xf>
    <xf numFmtId="177" fontId="32" fillId="20" borderId="26" xfId="42" applyNumberFormat="1" applyFont="1" applyFill="1" applyBorder="1" applyAlignment="1">
      <alignment vertical="center"/>
    </xf>
    <xf numFmtId="182" fontId="32" fillId="0" borderId="68" xfId="41" applyNumberFormat="1" applyFont="1" applyBorder="1" applyAlignment="1">
      <alignment vertical="center"/>
    </xf>
    <xf numFmtId="178" fontId="32" fillId="0" borderId="69" xfId="42" applyNumberFormat="1" applyFont="1" applyBorder="1" applyAlignment="1">
      <alignment vertical="center"/>
    </xf>
    <xf numFmtId="182" fontId="32" fillId="0" borderId="27" xfId="41" applyNumberFormat="1" applyFont="1" applyBorder="1" applyAlignment="1">
      <alignment vertical="center"/>
    </xf>
    <xf numFmtId="182" fontId="32" fillId="0" borderId="68" xfId="42" applyNumberFormat="1" applyFont="1" applyBorder="1" applyAlignment="1">
      <alignment vertical="center"/>
    </xf>
    <xf numFmtId="177" fontId="32" fillId="20" borderId="20" xfId="45" applyNumberFormat="1" applyFont="1" applyFill="1" applyBorder="1" applyAlignment="1" applyProtection="1">
      <alignment vertical="center"/>
    </xf>
    <xf numFmtId="177" fontId="32" fillId="20" borderId="36" xfId="42" applyNumberFormat="1" applyFont="1" applyFill="1" applyBorder="1" applyAlignment="1">
      <alignment vertical="center"/>
    </xf>
    <xf numFmtId="37" fontId="31" fillId="19" borderId="64" xfId="41" quotePrefix="1" applyFont="1" applyFill="1" applyBorder="1" applyAlignment="1">
      <alignment horizontal="center" vertical="center" wrapText="1"/>
    </xf>
    <xf numFmtId="182" fontId="32" fillId="0" borderId="16" xfId="41" applyNumberFormat="1" applyFont="1" applyBorder="1" applyAlignment="1">
      <alignment horizontal="right" vertical="center"/>
    </xf>
    <xf numFmtId="179" fontId="32" fillId="0" borderId="67" xfId="42" applyNumberFormat="1" applyFont="1" applyBorder="1" applyAlignment="1">
      <alignment vertical="center"/>
    </xf>
    <xf numFmtId="182" fontId="32" fillId="0" borderId="27" xfId="41" applyNumberFormat="1" applyFont="1" applyBorder="1" applyAlignment="1">
      <alignment horizontal="right" vertical="center"/>
    </xf>
    <xf numFmtId="2" fontId="30" fillId="0" borderId="0" xfId="42" applyNumberFormat="1" applyFont="1" applyAlignment="1">
      <alignment vertical="center"/>
    </xf>
    <xf numFmtId="176" fontId="30" fillId="0" borderId="0" xfId="41" applyNumberFormat="1" applyFont="1" applyAlignment="1">
      <alignment horizontal="right" vertical="center"/>
    </xf>
    <xf numFmtId="0" fontId="30" fillId="0" borderId="0" xfId="58" applyFont="1" applyAlignment="1">
      <alignment horizontal="right" vertical="center"/>
    </xf>
    <xf numFmtId="0" fontId="36" fillId="0" borderId="0" xfId="59" applyFont="1" applyAlignment="1">
      <alignment horizontal="left" vertical="center"/>
    </xf>
    <xf numFmtId="37" fontId="30" fillId="0" borderId="0" xfId="41" applyFont="1" applyAlignment="1">
      <alignment horizontal="left" vertical="center" wrapText="1"/>
    </xf>
    <xf numFmtId="37" fontId="31" fillId="19" borderId="46" xfId="41" quotePrefix="1" applyFont="1" applyFill="1" applyBorder="1" applyAlignment="1">
      <alignment horizontal="center" vertical="center"/>
    </xf>
    <xf numFmtId="37" fontId="31" fillId="19" borderId="46" xfId="41" quotePrefix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79" fontId="32" fillId="0" borderId="67" xfId="42" applyNumberFormat="1" applyFont="1" applyBorder="1" applyAlignment="1">
      <alignment horizontal="right" vertical="center"/>
    </xf>
    <xf numFmtId="179" fontId="32" fillId="0" borderId="39" xfId="42" applyNumberFormat="1" applyFont="1" applyBorder="1" applyAlignment="1">
      <alignment horizontal="right" vertical="center"/>
    </xf>
    <xf numFmtId="37" fontId="31" fillId="19" borderId="51" xfId="41" applyFont="1" applyFill="1" applyBorder="1" applyAlignment="1">
      <alignment horizontal="center" vertical="center"/>
    </xf>
    <xf numFmtId="0" fontId="30" fillId="0" borderId="0" xfId="58" applyFont="1" applyAlignment="1">
      <alignment horizontal="right" vertical="center" wrapText="1"/>
    </xf>
    <xf numFmtId="180" fontId="32" fillId="0" borderId="14" xfId="42" applyNumberFormat="1" applyFont="1" applyBorder="1" applyAlignment="1">
      <alignment vertical="center"/>
    </xf>
    <xf numFmtId="0" fontId="32" fillId="0" borderId="22" xfId="42" applyFont="1" applyBorder="1" applyAlignment="1">
      <alignment horizontal="right" vertical="center"/>
    </xf>
    <xf numFmtId="2" fontId="32" fillId="0" borderId="0" xfId="42" applyNumberFormat="1" applyFont="1" applyAlignment="1">
      <alignment horizontal="center" vertical="center"/>
    </xf>
    <xf numFmtId="177" fontId="32" fillId="0" borderId="28" xfId="42" applyNumberFormat="1" applyFont="1" applyBorder="1" applyAlignment="1">
      <alignment horizontal="right" vertical="center"/>
    </xf>
    <xf numFmtId="177" fontId="32" fillId="0" borderId="25" xfId="42" applyNumberFormat="1" applyFont="1" applyBorder="1" applyAlignment="1">
      <alignment vertical="center"/>
    </xf>
    <xf numFmtId="177" fontId="32" fillId="0" borderId="26" xfId="42" applyNumberFormat="1" applyFont="1" applyBorder="1" applyAlignment="1">
      <alignment vertical="center"/>
    </xf>
    <xf numFmtId="184" fontId="32" fillId="0" borderId="28" xfId="42" applyNumberFormat="1" applyFont="1" applyBorder="1" applyAlignment="1">
      <alignment horizontal="right" vertical="center"/>
    </xf>
    <xf numFmtId="177" fontId="32" fillId="0" borderId="0" xfId="41" applyNumberFormat="1" applyFont="1" applyAlignment="1">
      <alignment horizontal="right" vertical="center"/>
    </xf>
    <xf numFmtId="177" fontId="32" fillId="0" borderId="39" xfId="42" applyNumberFormat="1" applyFont="1" applyBorder="1" applyAlignment="1">
      <alignment vertical="center"/>
    </xf>
    <xf numFmtId="0" fontId="32" fillId="0" borderId="33" xfId="42" applyFont="1" applyBorder="1" applyAlignment="1">
      <alignment horizontal="center" vertical="center"/>
    </xf>
    <xf numFmtId="0" fontId="32" fillId="0" borderId="34" xfId="42" applyFont="1" applyBorder="1" applyAlignment="1">
      <alignment horizontal="right" vertical="center"/>
    </xf>
    <xf numFmtId="182" fontId="32" fillId="0" borderId="34" xfId="41" applyNumberFormat="1" applyFont="1" applyBorder="1" applyAlignment="1">
      <alignment horizontal="right" vertical="center"/>
    </xf>
    <xf numFmtId="177" fontId="32" fillId="0" borderId="0" xfId="42" applyNumberFormat="1" applyFont="1" applyAlignment="1">
      <alignment horizontal="center" vertical="center"/>
    </xf>
    <xf numFmtId="177" fontId="32" fillId="0" borderId="0" xfId="42" applyNumberFormat="1" applyFont="1" applyAlignment="1">
      <alignment vertical="center"/>
    </xf>
    <xf numFmtId="182" fontId="32" fillId="0" borderId="34" xfId="42" applyNumberFormat="1" applyFont="1" applyBorder="1" applyAlignment="1">
      <alignment horizontal="right" vertical="center"/>
    </xf>
    <xf numFmtId="177" fontId="32" fillId="0" borderId="36" xfId="42" applyNumberFormat="1" applyFont="1" applyBorder="1" applyAlignment="1">
      <alignment horizontal="center" vertical="center"/>
    </xf>
    <xf numFmtId="185" fontId="32" fillId="0" borderId="37" xfId="42" applyNumberFormat="1" applyFont="1" applyBorder="1" applyAlignment="1">
      <alignment horizontal="right" vertical="center"/>
    </xf>
    <xf numFmtId="177" fontId="32" fillId="0" borderId="36" xfId="42" applyNumberFormat="1" applyFont="1" applyBorder="1" applyAlignment="1">
      <alignment vertical="center"/>
    </xf>
    <xf numFmtId="177" fontId="32" fillId="0" borderId="36" xfId="41" applyNumberFormat="1" applyFont="1" applyBorder="1" applyAlignment="1">
      <alignment horizontal="right" vertical="center"/>
    </xf>
    <xf numFmtId="181" fontId="32" fillId="0" borderId="25" xfId="42" applyNumberFormat="1" applyFont="1" applyBorder="1" applyAlignment="1">
      <alignment horizontal="right" vertical="center"/>
    </xf>
    <xf numFmtId="181" fontId="32" fillId="0" borderId="26" xfId="42" applyNumberFormat="1" applyFont="1" applyBorder="1" applyAlignment="1">
      <alignment horizontal="right" vertical="center"/>
    </xf>
    <xf numFmtId="2" fontId="32" fillId="0" borderId="16" xfId="42" applyNumberFormat="1" applyFont="1" applyBorder="1" applyAlignment="1">
      <alignment horizontal="center" vertical="center"/>
    </xf>
    <xf numFmtId="2" fontId="32" fillId="0" borderId="27" xfId="42" applyNumberFormat="1" applyFont="1" applyBorder="1" applyAlignment="1">
      <alignment horizontal="center" vertical="center"/>
    </xf>
    <xf numFmtId="177" fontId="32" fillId="0" borderId="19" xfId="42" applyNumberFormat="1" applyFont="1" applyBorder="1" applyAlignment="1">
      <alignment horizontal="right" vertical="center"/>
    </xf>
    <xf numFmtId="177" fontId="32" fillId="0" borderId="20" xfId="42" applyNumberFormat="1" applyFont="1" applyBorder="1" applyAlignment="1">
      <alignment horizontal="right" vertical="center"/>
    </xf>
    <xf numFmtId="2" fontId="32" fillId="0" borderId="35" xfId="42" applyNumberFormat="1" applyFont="1" applyBorder="1" applyAlignment="1">
      <alignment horizontal="center" vertical="center"/>
    </xf>
    <xf numFmtId="177" fontId="32" fillId="0" borderId="38" xfId="42" applyNumberFormat="1" applyFont="1" applyBorder="1" applyAlignment="1">
      <alignment vertical="center"/>
    </xf>
    <xf numFmtId="177" fontId="32" fillId="0" borderId="39" xfId="42" applyNumberFormat="1" applyFont="1" applyBorder="1" applyAlignment="1">
      <alignment horizontal="right" vertical="center"/>
    </xf>
    <xf numFmtId="177" fontId="32" fillId="0" borderId="38" xfId="45" applyNumberFormat="1" applyFont="1" applyFill="1" applyBorder="1" applyAlignment="1" applyProtection="1">
      <alignment horizontal="right" vertical="center"/>
    </xf>
    <xf numFmtId="177" fontId="32" fillId="0" borderId="38" xfId="42" applyNumberFormat="1" applyFont="1" applyBorder="1" applyAlignment="1">
      <alignment horizontal="right" vertical="center"/>
    </xf>
    <xf numFmtId="180" fontId="32" fillId="20" borderId="15" xfId="42" applyNumberFormat="1" applyFont="1" applyFill="1" applyBorder="1" applyAlignment="1">
      <alignment vertical="center"/>
    </xf>
    <xf numFmtId="181" fontId="32" fillId="20" borderId="26" xfId="42" applyNumberFormat="1" applyFont="1" applyFill="1" applyBorder="1" applyAlignment="1">
      <alignment vertical="center"/>
    </xf>
    <xf numFmtId="178" fontId="32" fillId="20" borderId="32" xfId="42" applyNumberFormat="1" applyFont="1" applyFill="1" applyBorder="1" applyAlignment="1">
      <alignment vertical="center"/>
    </xf>
    <xf numFmtId="181" fontId="32" fillId="20" borderId="0" xfId="42" applyNumberFormat="1" applyFont="1" applyFill="1" applyAlignment="1">
      <alignment vertical="center"/>
    </xf>
    <xf numFmtId="177" fontId="32" fillId="0" borderId="27" xfId="41" applyNumberFormat="1" applyFont="1" applyBorder="1" applyAlignment="1">
      <alignment vertical="center"/>
    </xf>
    <xf numFmtId="177" fontId="32" fillId="0" borderId="35" xfId="41" applyNumberFormat="1" applyFont="1" applyBorder="1" applyAlignment="1">
      <alignment vertical="center"/>
    </xf>
    <xf numFmtId="177" fontId="32" fillId="0" borderId="35" xfId="41" applyNumberFormat="1" applyFont="1" applyBorder="1" applyAlignment="1">
      <alignment horizontal="right" vertical="center"/>
    </xf>
    <xf numFmtId="186" fontId="32" fillId="20" borderId="0" xfId="42" applyNumberFormat="1" applyFont="1" applyFill="1" applyAlignment="1">
      <alignment vertical="center"/>
    </xf>
    <xf numFmtId="186" fontId="32" fillId="0" borderId="26" xfId="42" applyNumberFormat="1" applyFont="1" applyBorder="1" applyAlignment="1">
      <alignment horizontal="right" vertical="center"/>
    </xf>
    <xf numFmtId="37" fontId="7" fillId="0" borderId="0" xfId="41"/>
    <xf numFmtId="37" fontId="7" fillId="0" borderId="0" xfId="41" applyAlignment="1">
      <alignment horizontal="center"/>
    </xf>
    <xf numFmtId="49" fontId="7" fillId="0" borderId="0" xfId="42" applyNumberFormat="1" applyAlignment="1">
      <alignment horizontal="left"/>
    </xf>
    <xf numFmtId="37" fontId="7" fillId="0" borderId="0" xfId="41" applyAlignment="1">
      <alignment shrinkToFit="1"/>
    </xf>
    <xf numFmtId="9" fontId="7" fillId="0" borderId="0" xfId="45" applyFont="1"/>
    <xf numFmtId="0" fontId="7" fillId="0" borderId="0" xfId="41" applyNumberFormat="1"/>
    <xf numFmtId="177" fontId="7" fillId="0" borderId="0" xfId="41" applyNumberFormat="1"/>
    <xf numFmtId="0" fontId="7" fillId="0" borderId="0" xfId="42"/>
    <xf numFmtId="177" fontId="7" fillId="0" borderId="0" xfId="45" applyNumberFormat="1" applyFont="1"/>
    <xf numFmtId="37" fontId="30" fillId="0" borderId="0" xfId="41" applyFont="1"/>
    <xf numFmtId="37" fontId="30" fillId="0" borderId="0" xfId="41" applyFont="1" applyAlignment="1">
      <alignment horizontal="center"/>
    </xf>
    <xf numFmtId="37" fontId="30" fillId="0" borderId="0" xfId="41" applyFont="1" applyAlignment="1">
      <alignment shrinkToFit="1"/>
    </xf>
    <xf numFmtId="37" fontId="30" fillId="0" borderId="0" xfId="41" applyFont="1" applyAlignment="1">
      <alignment horizontal="right"/>
    </xf>
    <xf numFmtId="37" fontId="27" fillId="0" borderId="0" xfId="41" applyFont="1" applyAlignment="1">
      <alignment horizontal="left"/>
    </xf>
    <xf numFmtId="0" fontId="7" fillId="0" borderId="0" xfId="42" applyAlignment="1">
      <alignment horizontal="center"/>
    </xf>
    <xf numFmtId="0" fontId="7" fillId="0" borderId="0" xfId="42" applyAlignment="1">
      <alignment horizontal="right"/>
    </xf>
    <xf numFmtId="0" fontId="7" fillId="0" borderId="0" xfId="42" quotePrefix="1"/>
    <xf numFmtId="2" fontId="7" fillId="0" borderId="0" xfId="42" applyNumberFormat="1" applyAlignment="1">
      <alignment horizontal="center"/>
    </xf>
    <xf numFmtId="0" fontId="49" fillId="0" borderId="0" xfId="42" applyFont="1"/>
    <xf numFmtId="187" fontId="7" fillId="0" borderId="0" xfId="42" applyNumberFormat="1"/>
    <xf numFmtId="38" fontId="0" fillId="0" borderId="0" xfId="60" applyFont="1" applyAlignment="1"/>
    <xf numFmtId="38" fontId="0" fillId="0" borderId="0" xfId="60" applyFont="1" applyAlignment="1">
      <alignment vertical="center"/>
    </xf>
    <xf numFmtId="177" fontId="46" fillId="0" borderId="0" xfId="45" applyNumberFormat="1" applyFont="1"/>
    <xf numFmtId="180" fontId="7" fillId="0" borderId="0" xfId="42" applyNumberFormat="1"/>
    <xf numFmtId="180" fontId="50" fillId="0" borderId="0" xfId="42" applyNumberFormat="1" applyFont="1"/>
    <xf numFmtId="2" fontId="7" fillId="0" borderId="0" xfId="42" applyNumberFormat="1"/>
    <xf numFmtId="176" fontId="7" fillId="0" borderId="0" xfId="42" applyNumberFormat="1" applyAlignment="1">
      <alignment horizontal="right"/>
    </xf>
    <xf numFmtId="177" fontId="7" fillId="0" borderId="0" xfId="42" applyNumberFormat="1"/>
    <xf numFmtId="180" fontId="51" fillId="0" borderId="0" xfId="42" applyNumberFormat="1" applyFont="1"/>
    <xf numFmtId="177" fontId="7" fillId="0" borderId="0" xfId="42" applyNumberFormat="1" applyAlignment="1">
      <alignment horizontal="right" shrinkToFit="1"/>
    </xf>
    <xf numFmtId="0" fontId="27" fillId="0" borderId="0" xfId="42" applyFont="1"/>
    <xf numFmtId="0" fontId="29" fillId="0" borderId="0" xfId="42" applyFont="1"/>
    <xf numFmtId="2" fontId="32" fillId="0" borderId="0" xfId="42" applyNumberFormat="1" applyFont="1" applyAlignment="1">
      <alignment horizontal="center"/>
    </xf>
    <xf numFmtId="0" fontId="32" fillId="0" borderId="0" xfId="42" applyFont="1" applyAlignment="1">
      <alignment horizontal="center"/>
    </xf>
    <xf numFmtId="0" fontId="28" fillId="0" borderId="0" xfId="42" applyFont="1" applyAlignment="1">
      <alignment horizontal="left"/>
    </xf>
    <xf numFmtId="0" fontId="7" fillId="0" borderId="0" xfId="42" applyAlignment="1">
      <alignment horizontal="left"/>
    </xf>
    <xf numFmtId="2" fontId="32" fillId="0" borderId="36" xfId="42" applyNumberFormat="1" applyFont="1" applyBorder="1" applyAlignment="1">
      <alignment horizontal="center"/>
    </xf>
    <xf numFmtId="0" fontId="48" fillId="18" borderId="12" xfId="42" applyFont="1" applyFill="1" applyBorder="1"/>
    <xf numFmtId="0" fontId="48" fillId="18" borderId="23" xfId="42" applyFont="1" applyFill="1" applyBorder="1"/>
    <xf numFmtId="0" fontId="48" fillId="18" borderId="17" xfId="42" applyFont="1" applyFill="1" applyBorder="1"/>
    <xf numFmtId="0" fontId="27" fillId="18" borderId="36" xfId="42" applyFont="1" applyFill="1" applyBorder="1"/>
    <xf numFmtId="0" fontId="29" fillId="18" borderId="23" xfId="42" applyFont="1" applyFill="1" applyBorder="1"/>
    <xf numFmtId="0" fontId="27" fillId="18" borderId="0" xfId="42" applyFont="1" applyFill="1"/>
    <xf numFmtId="0" fontId="27" fillId="18" borderId="23" xfId="42" applyFont="1" applyFill="1" applyBorder="1"/>
    <xf numFmtId="0" fontId="27" fillId="18" borderId="17" xfId="42" applyFont="1" applyFill="1" applyBorder="1"/>
    <xf numFmtId="0" fontId="30" fillId="0" borderId="0" xfId="42" applyFont="1" applyAlignment="1">
      <alignment horizontal="left"/>
    </xf>
    <xf numFmtId="37" fontId="52" fillId="19" borderId="0" xfId="41" applyFont="1" applyFill="1" applyAlignment="1">
      <alignment horizontal="center" vertical="top"/>
    </xf>
    <xf numFmtId="180" fontId="55" fillId="19" borderId="36" xfId="42" applyNumberFormat="1" applyFont="1" applyFill="1" applyBorder="1"/>
    <xf numFmtId="37" fontId="52" fillId="19" borderId="41" xfId="41" quotePrefix="1" applyFont="1" applyFill="1" applyBorder="1" applyAlignment="1">
      <alignment horizontal="center"/>
    </xf>
    <xf numFmtId="37" fontId="52" fillId="19" borderId="46" xfId="41" applyFont="1" applyFill="1" applyBorder="1" applyAlignment="1">
      <alignment horizontal="center" vertical="top"/>
    </xf>
    <xf numFmtId="180" fontId="54" fillId="19" borderId="43" xfId="42" applyNumberFormat="1" applyFont="1" applyFill="1" applyBorder="1"/>
    <xf numFmtId="179" fontId="7" fillId="0" borderId="0" xfId="41" applyNumberFormat="1" applyAlignment="1">
      <alignment horizontal="right"/>
    </xf>
    <xf numFmtId="0" fontId="7" fillId="0" borderId="22" xfId="42" applyBorder="1" applyAlignment="1">
      <alignment horizontal="right"/>
    </xf>
    <xf numFmtId="182" fontId="32" fillId="0" borderId="28" xfId="41" applyNumberFormat="1" applyFont="1" applyBorder="1" applyAlignment="1">
      <alignment horizontal="center"/>
    </xf>
    <xf numFmtId="182" fontId="32" fillId="0" borderId="37" xfId="41" applyNumberFormat="1" applyFont="1" applyBorder="1" applyAlignment="1">
      <alignment horizontal="center"/>
    </xf>
    <xf numFmtId="180" fontId="7" fillId="0" borderId="15" xfId="42" applyNumberFormat="1" applyBorder="1"/>
    <xf numFmtId="186" fontId="32" fillId="21" borderId="26" xfId="42" applyNumberFormat="1" applyFont="1" applyFill="1" applyBorder="1"/>
    <xf numFmtId="178" fontId="32" fillId="21" borderId="26" xfId="42" applyNumberFormat="1" applyFont="1" applyFill="1" applyBorder="1"/>
    <xf numFmtId="177" fontId="32" fillId="21" borderId="20" xfId="45" applyNumberFormat="1" applyFont="1" applyFill="1" applyBorder="1" applyProtection="1"/>
    <xf numFmtId="0" fontId="27" fillId="18" borderId="71" xfId="42" applyFont="1" applyFill="1" applyBorder="1"/>
    <xf numFmtId="177" fontId="32" fillId="21" borderId="73" xfId="45" applyNumberFormat="1" applyFont="1" applyFill="1" applyBorder="1" applyProtection="1"/>
    <xf numFmtId="2" fontId="32" fillId="0" borderId="72" xfId="42" applyNumberFormat="1" applyFont="1" applyBorder="1" applyAlignment="1">
      <alignment horizontal="center"/>
    </xf>
    <xf numFmtId="182" fontId="32" fillId="0" borderId="74" xfId="41" applyNumberFormat="1" applyFont="1" applyBorder="1" applyAlignment="1">
      <alignment horizontal="center"/>
    </xf>
    <xf numFmtId="182" fontId="32" fillId="0" borderId="28" xfId="42" applyNumberFormat="1" applyFont="1" applyBorder="1" applyAlignment="1">
      <alignment horizontal="center"/>
    </xf>
    <xf numFmtId="0" fontId="27" fillId="18" borderId="12" xfId="42" applyFont="1" applyFill="1" applyBorder="1"/>
    <xf numFmtId="0" fontId="27" fillId="18" borderId="21" xfId="42" applyFont="1" applyFill="1" applyBorder="1" applyAlignment="1">
      <alignment horizontal="right"/>
    </xf>
    <xf numFmtId="180" fontId="47" fillId="20" borderId="15" xfId="42" applyNumberFormat="1" applyFont="1" applyFill="1" applyBorder="1"/>
    <xf numFmtId="186" fontId="32" fillId="20" borderId="26" xfId="42" applyNumberFormat="1" applyFont="1" applyFill="1" applyBorder="1"/>
    <xf numFmtId="177" fontId="32" fillId="20" borderId="73" xfId="45" applyNumberFormat="1" applyFont="1" applyFill="1" applyBorder="1" applyProtection="1"/>
    <xf numFmtId="178" fontId="32" fillId="20" borderId="26" xfId="42" applyNumberFormat="1" applyFont="1" applyFill="1" applyBorder="1"/>
    <xf numFmtId="177" fontId="32" fillId="20" borderId="20" xfId="45" applyNumberFormat="1" applyFont="1" applyFill="1" applyBorder="1" applyProtection="1"/>
    <xf numFmtId="37" fontId="31" fillId="19" borderId="40" xfId="41" quotePrefix="1" applyFont="1" applyFill="1" applyBorder="1" applyAlignment="1">
      <alignment horizontal="center"/>
    </xf>
    <xf numFmtId="37" fontId="31" fillId="19" borderId="41" xfId="41" quotePrefix="1" applyFont="1" applyFill="1" applyBorder="1" applyAlignment="1">
      <alignment horizontal="center"/>
    </xf>
    <xf numFmtId="37" fontId="31" fillId="19" borderId="45" xfId="41" applyFont="1" applyFill="1" applyBorder="1" applyAlignment="1">
      <alignment horizontal="center"/>
    </xf>
    <xf numFmtId="37" fontId="31" fillId="19" borderId="46" xfId="41" applyFont="1" applyFill="1" applyBorder="1" applyAlignment="1">
      <alignment horizontal="center"/>
    </xf>
    <xf numFmtId="37" fontId="31" fillId="19" borderId="42" xfId="41" applyFont="1" applyFill="1" applyBorder="1" applyAlignment="1">
      <alignment horizontal="center"/>
    </xf>
    <xf numFmtId="37" fontId="31" fillId="19" borderId="43" xfId="41" applyFont="1" applyFill="1" applyBorder="1" applyAlignment="1">
      <alignment horizontal="center"/>
    </xf>
    <xf numFmtId="37" fontId="31" fillId="19" borderId="75" xfId="41" applyFont="1" applyFill="1" applyBorder="1" applyAlignment="1">
      <alignment horizontal="center"/>
    </xf>
    <xf numFmtId="37" fontId="31" fillId="19" borderId="57" xfId="41" applyFont="1" applyFill="1" applyBorder="1" applyAlignment="1">
      <alignment horizontal="center"/>
    </xf>
    <xf numFmtId="0" fontId="30" fillId="0" borderId="0" xfId="42" applyFont="1"/>
    <xf numFmtId="0" fontId="30" fillId="0" borderId="0" xfId="42" applyFont="1" applyAlignment="1">
      <alignment horizontal="center"/>
    </xf>
    <xf numFmtId="0" fontId="30" fillId="0" borderId="0" xfId="42" applyFont="1" applyAlignment="1">
      <alignment horizontal="right"/>
    </xf>
    <xf numFmtId="37" fontId="52" fillId="19" borderId="13" xfId="41" applyFont="1" applyFill="1" applyBorder="1" applyAlignment="1">
      <alignment horizontal="center"/>
    </xf>
    <xf numFmtId="0" fontId="7" fillId="0" borderId="67" xfId="42" applyBorder="1" applyAlignment="1">
      <alignment horizontal="right"/>
    </xf>
    <xf numFmtId="179" fontId="32" fillId="0" borderId="39" xfId="41" applyNumberFormat="1" applyFont="1" applyBorder="1" applyAlignment="1">
      <alignment horizontal="right"/>
    </xf>
    <xf numFmtId="177" fontId="32" fillId="0" borderId="76" xfId="42" applyNumberFormat="1" applyFont="1" applyBorder="1"/>
    <xf numFmtId="176" fontId="32" fillId="0" borderId="39" xfId="41" applyNumberFormat="1" applyFont="1" applyBorder="1" applyAlignment="1">
      <alignment horizontal="right"/>
    </xf>
    <xf numFmtId="176" fontId="32" fillId="0" borderId="39" xfId="42" applyNumberFormat="1" applyFont="1" applyBorder="1" applyAlignment="1">
      <alignment horizontal="right"/>
    </xf>
    <xf numFmtId="177" fontId="32" fillId="0" borderId="38" xfId="42" applyNumberFormat="1" applyFont="1" applyBorder="1"/>
    <xf numFmtId="37" fontId="31" fillId="19" borderId="48" xfId="41" applyFont="1" applyFill="1" applyBorder="1" applyAlignment="1">
      <alignment horizontal="center"/>
    </xf>
    <xf numFmtId="186" fontId="6" fillId="0" borderId="14" xfId="42" applyNumberFormat="1" applyFont="1" applyBorder="1" applyAlignment="1">
      <alignment horizontal="right"/>
    </xf>
    <xf numFmtId="186" fontId="6" fillId="0" borderId="15" xfId="42" applyNumberFormat="1" applyFont="1" applyBorder="1" applyAlignment="1">
      <alignment horizontal="right"/>
    </xf>
    <xf numFmtId="186" fontId="32" fillId="20" borderId="15" xfId="42" applyNumberFormat="1" applyFont="1" applyFill="1" applyBorder="1"/>
    <xf numFmtId="179" fontId="32" fillId="0" borderId="67" xfId="42" applyNumberFormat="1" applyFont="1" applyBorder="1" applyAlignment="1">
      <alignment horizontal="right"/>
    </xf>
    <xf numFmtId="186" fontId="6" fillId="0" borderId="25" xfId="42" applyNumberFormat="1" applyFont="1" applyBorder="1" applyAlignment="1">
      <alignment horizontal="right"/>
    </xf>
    <xf numFmtId="186" fontId="6" fillId="0" borderId="26" xfId="42" applyNumberFormat="1" applyFont="1" applyBorder="1" applyAlignment="1">
      <alignment horizontal="right"/>
    </xf>
    <xf numFmtId="179" fontId="32" fillId="0" borderId="39" xfId="42" applyNumberFormat="1" applyFont="1" applyBorder="1" applyAlignment="1">
      <alignment horizontal="right"/>
    </xf>
    <xf numFmtId="177" fontId="6" fillId="0" borderId="19" xfId="45" applyNumberFormat="1" applyFont="1" applyBorder="1" applyProtection="1"/>
    <xf numFmtId="177" fontId="6" fillId="0" borderId="20" xfId="45" applyNumberFormat="1" applyFont="1" applyFill="1" applyBorder="1" applyProtection="1"/>
    <xf numFmtId="2" fontId="32" fillId="0" borderId="16" xfId="42" applyNumberFormat="1" applyFont="1" applyBorder="1" applyAlignment="1">
      <alignment horizontal="center"/>
    </xf>
    <xf numFmtId="2" fontId="32" fillId="0" borderId="27" xfId="42" applyNumberFormat="1" applyFont="1" applyBorder="1" applyAlignment="1">
      <alignment horizontal="center"/>
    </xf>
    <xf numFmtId="2" fontId="32" fillId="0" borderId="35" xfId="42" applyNumberFormat="1" applyFont="1" applyBorder="1" applyAlignment="1">
      <alignment horizontal="center"/>
    </xf>
    <xf numFmtId="177" fontId="32" fillId="0" borderId="22" xfId="42" applyNumberFormat="1" applyFont="1" applyBorder="1" applyAlignment="1">
      <alignment horizontal="right"/>
    </xf>
    <xf numFmtId="177" fontId="32" fillId="0" borderId="28" xfId="42" applyNumberFormat="1" applyFont="1" applyBorder="1" applyAlignment="1">
      <alignment horizontal="right"/>
    </xf>
    <xf numFmtId="176" fontId="32" fillId="0" borderId="37" xfId="42" applyNumberFormat="1" applyFont="1" applyBorder="1" applyAlignment="1">
      <alignment horizontal="right"/>
    </xf>
    <xf numFmtId="0" fontId="32" fillId="0" borderId="16" xfId="42" applyFont="1" applyBorder="1"/>
    <xf numFmtId="2" fontId="32" fillId="0" borderId="27" xfId="42" applyNumberFormat="1" applyFont="1" applyBorder="1"/>
    <xf numFmtId="177" fontId="32" fillId="0" borderId="35" xfId="42" applyNumberFormat="1" applyFont="1" applyBorder="1"/>
    <xf numFmtId="0" fontId="0" fillId="0" borderId="22" xfId="0" applyBorder="1"/>
    <xf numFmtId="176" fontId="32" fillId="0" borderId="74" xfId="42" applyNumberFormat="1" applyFont="1" applyBorder="1" applyAlignment="1">
      <alignment horizontal="right"/>
    </xf>
    <xf numFmtId="0" fontId="32" fillId="0" borderId="28" xfId="42" applyFont="1" applyBorder="1" applyAlignment="1">
      <alignment horizontal="right"/>
    </xf>
    <xf numFmtId="0" fontId="0" fillId="0" borderId="16" xfId="0" applyBorder="1"/>
    <xf numFmtId="2" fontId="32" fillId="0" borderId="78" xfId="42" applyNumberFormat="1" applyFont="1" applyBorder="1" applyAlignment="1">
      <alignment horizontal="center"/>
    </xf>
    <xf numFmtId="0" fontId="32" fillId="0" borderId="27" xfId="42" applyFont="1" applyBorder="1" applyAlignment="1">
      <alignment horizontal="center"/>
    </xf>
    <xf numFmtId="0" fontId="32" fillId="0" borderId="27" xfId="42" applyFont="1" applyBorder="1"/>
    <xf numFmtId="179" fontId="32" fillId="0" borderId="27" xfId="42" applyNumberFormat="1" applyFont="1" applyBorder="1"/>
    <xf numFmtId="2" fontId="32" fillId="0" borderId="35" xfId="42" applyNumberFormat="1" applyFont="1" applyBorder="1"/>
    <xf numFmtId="37" fontId="52" fillId="19" borderId="70" xfId="41" quotePrefix="1" applyFont="1" applyFill="1" applyBorder="1" applyAlignment="1">
      <alignment horizontal="center"/>
    </xf>
    <xf numFmtId="37" fontId="52" fillId="19" borderId="79" xfId="41" applyFont="1" applyFill="1" applyBorder="1" applyAlignment="1">
      <alignment horizontal="center" vertical="top"/>
    </xf>
    <xf numFmtId="180" fontId="54" fillId="19" borderId="63" xfId="42" applyNumberFormat="1" applyFont="1" applyFill="1" applyBorder="1"/>
    <xf numFmtId="180" fontId="7" fillId="0" borderId="22" xfId="42" applyNumberFormat="1" applyBorder="1"/>
    <xf numFmtId="186" fontId="32" fillId="0" borderId="28" xfId="42" applyNumberFormat="1" applyFont="1" applyBorder="1"/>
    <xf numFmtId="177" fontId="32" fillId="0" borderId="74" xfId="45" applyNumberFormat="1" applyFont="1" applyFill="1" applyBorder="1" applyProtection="1"/>
    <xf numFmtId="178" fontId="32" fillId="0" borderId="28" xfId="42" applyNumberFormat="1" applyFont="1" applyBorder="1"/>
    <xf numFmtId="177" fontId="32" fillId="0" borderId="37" xfId="45" applyNumberFormat="1" applyFont="1" applyFill="1" applyBorder="1" applyProtection="1"/>
    <xf numFmtId="0" fontId="48" fillId="18" borderId="13" xfId="42" applyFont="1" applyFill="1" applyBorder="1" applyAlignment="1">
      <alignment horizontal="right"/>
    </xf>
    <xf numFmtId="0" fontId="48" fillId="18" borderId="24" xfId="42" applyFont="1" applyFill="1" applyBorder="1"/>
    <xf numFmtId="0" fontId="27" fillId="18" borderId="18" xfId="42" applyFont="1" applyFill="1" applyBorder="1"/>
    <xf numFmtId="0" fontId="27" fillId="18" borderId="24" xfId="42" applyFont="1" applyFill="1" applyBorder="1"/>
    <xf numFmtId="0" fontId="27" fillId="18" borderId="80" xfId="42" applyFont="1" applyFill="1" applyBorder="1"/>
    <xf numFmtId="0" fontId="29" fillId="18" borderId="69" xfId="42" applyFont="1" applyFill="1" applyBorder="1"/>
    <xf numFmtId="0" fontId="27" fillId="18" borderId="39" xfId="42" applyFont="1" applyFill="1" applyBorder="1"/>
    <xf numFmtId="0" fontId="27" fillId="18" borderId="76" xfId="42" applyFont="1" applyFill="1" applyBorder="1"/>
    <xf numFmtId="2" fontId="32" fillId="0" borderId="78" xfId="42" applyNumberFormat="1" applyFont="1" applyBorder="1" applyAlignment="1">
      <alignment horizontal="center" vertical="center"/>
    </xf>
    <xf numFmtId="0" fontId="32" fillId="0" borderId="27" xfId="42" applyFont="1" applyBorder="1" applyAlignment="1">
      <alignment horizontal="center" vertical="center"/>
    </xf>
    <xf numFmtId="179" fontId="32" fillId="0" borderId="27" xfId="42" applyNumberFormat="1" applyFont="1" applyBorder="1" applyAlignment="1">
      <alignment horizontal="center" vertical="center"/>
    </xf>
    <xf numFmtId="177" fontId="32" fillId="0" borderId="0" xfId="42" applyNumberFormat="1" applyFont="1" applyAlignment="1">
      <alignment horizontal="right"/>
    </xf>
    <xf numFmtId="176" fontId="32" fillId="0" borderId="72" xfId="42" applyNumberFormat="1" applyFont="1" applyBorder="1" applyAlignment="1">
      <alignment horizontal="right"/>
    </xf>
    <xf numFmtId="0" fontId="32" fillId="0" borderId="0" xfId="42" applyFont="1" applyAlignment="1">
      <alignment horizontal="right"/>
    </xf>
    <xf numFmtId="176" fontId="32" fillId="0" borderId="36" xfId="42" applyNumberFormat="1" applyFont="1" applyBorder="1" applyAlignment="1">
      <alignment horizontal="right"/>
    </xf>
    <xf numFmtId="186" fontId="32" fillId="0" borderId="27" xfId="42" applyNumberFormat="1" applyFont="1" applyBorder="1"/>
    <xf numFmtId="177" fontId="32" fillId="0" borderId="78" xfId="45" applyNumberFormat="1" applyFont="1" applyFill="1" applyBorder="1" applyProtection="1"/>
    <xf numFmtId="178" fontId="32" fillId="0" borderId="27" xfId="42" applyNumberFormat="1" applyFont="1" applyBorder="1"/>
    <xf numFmtId="177" fontId="32" fillId="0" borderId="35" xfId="45" applyNumberFormat="1" applyFont="1" applyFill="1" applyBorder="1" applyProtection="1"/>
    <xf numFmtId="2" fontId="32" fillId="0" borderId="72" xfId="42" applyNumberFormat="1" applyFont="1" applyBorder="1" applyAlignment="1">
      <alignment horizontal="center" vertical="center"/>
    </xf>
    <xf numFmtId="0" fontId="32" fillId="0" borderId="0" xfId="42" applyFont="1" applyAlignment="1">
      <alignment horizontal="center" vertical="center"/>
    </xf>
    <xf numFmtId="179" fontId="32" fillId="0" borderId="0" xfId="42" applyNumberFormat="1" applyFont="1" applyAlignment="1">
      <alignment horizontal="center" vertical="center"/>
    </xf>
    <xf numFmtId="2" fontId="32" fillId="0" borderId="36" xfId="42" applyNumberFormat="1" applyFont="1" applyBorder="1" applyAlignment="1">
      <alignment horizontal="center" vertical="center"/>
    </xf>
    <xf numFmtId="186" fontId="32" fillId="0" borderId="16" xfId="42" applyNumberFormat="1" applyFont="1" applyBorder="1"/>
    <xf numFmtId="0" fontId="32" fillId="0" borderId="21" xfId="42" applyFont="1" applyBorder="1"/>
    <xf numFmtId="2" fontId="32" fillId="0" borderId="0" xfId="42" applyNumberFormat="1" applyFont="1"/>
    <xf numFmtId="177" fontId="32" fillId="0" borderId="36" xfId="42" applyNumberFormat="1" applyFont="1" applyBorder="1"/>
    <xf numFmtId="177" fontId="32" fillId="0" borderId="16" xfId="42" applyNumberFormat="1" applyFont="1" applyBorder="1" applyAlignment="1">
      <alignment horizontal="right"/>
    </xf>
    <xf numFmtId="2" fontId="32" fillId="0" borderId="21" xfId="42" applyNumberFormat="1" applyFont="1" applyBorder="1" applyAlignment="1">
      <alignment horizontal="center"/>
    </xf>
    <xf numFmtId="182" fontId="32" fillId="0" borderId="22" xfId="41" applyNumberFormat="1" applyFont="1" applyBorder="1" applyAlignment="1">
      <alignment horizontal="center"/>
    </xf>
    <xf numFmtId="177" fontId="32" fillId="0" borderId="27" xfId="42" applyNumberFormat="1" applyFont="1" applyBorder="1" applyAlignment="1">
      <alignment horizontal="right"/>
    </xf>
    <xf numFmtId="176" fontId="32" fillId="0" borderId="35" xfId="42" applyNumberFormat="1" applyFont="1" applyBorder="1" applyAlignment="1">
      <alignment horizontal="right"/>
    </xf>
    <xf numFmtId="180" fontId="47" fillId="0" borderId="27" xfId="42" applyNumberFormat="1" applyFont="1" applyBorder="1"/>
    <xf numFmtId="0" fontId="0" fillId="0" borderId="28" xfId="0" applyBorder="1"/>
    <xf numFmtId="37" fontId="27" fillId="22" borderId="0" xfId="41" applyFont="1" applyFill="1" applyAlignment="1">
      <alignment horizontal="left"/>
    </xf>
    <xf numFmtId="0" fontId="7" fillId="22" borderId="0" xfId="42" applyFill="1"/>
    <xf numFmtId="0" fontId="7" fillId="22" borderId="0" xfId="42" applyFill="1" applyAlignment="1">
      <alignment horizontal="center"/>
    </xf>
    <xf numFmtId="0" fontId="7" fillId="22" borderId="0" xfId="42" applyFill="1" applyAlignment="1">
      <alignment horizontal="right"/>
    </xf>
    <xf numFmtId="0" fontId="6" fillId="0" borderId="0" xfId="0" applyFont="1"/>
    <xf numFmtId="0" fontId="6" fillId="0" borderId="28" xfId="0" applyFont="1" applyBorder="1"/>
    <xf numFmtId="37" fontId="30" fillId="22" borderId="0" xfId="41" applyFont="1" applyFill="1"/>
    <xf numFmtId="37" fontId="30" fillId="22" borderId="0" xfId="41" applyFont="1" applyFill="1" applyAlignment="1">
      <alignment horizontal="center"/>
    </xf>
    <xf numFmtId="37" fontId="30" fillId="22" borderId="0" xfId="41" applyFont="1" applyFill="1" applyAlignment="1">
      <alignment shrinkToFit="1"/>
    </xf>
    <xf numFmtId="37" fontId="30" fillId="22" borderId="0" xfId="41" applyFont="1" applyFill="1" applyAlignment="1">
      <alignment horizontal="right"/>
    </xf>
    <xf numFmtId="37" fontId="30" fillId="22" borderId="0" xfId="41" applyFont="1" applyFill="1" applyAlignment="1">
      <alignment vertical="center"/>
    </xf>
    <xf numFmtId="37" fontId="30" fillId="22" borderId="0" xfId="41" applyFont="1" applyFill="1" applyAlignment="1">
      <alignment horizontal="center" vertical="center"/>
    </xf>
    <xf numFmtId="37" fontId="30" fillId="22" borderId="0" xfId="41" applyFont="1" applyFill="1" applyAlignment="1">
      <alignment vertical="center" shrinkToFit="1"/>
    </xf>
    <xf numFmtId="2" fontId="30" fillId="22" borderId="0" xfId="42" applyNumberFormat="1" applyFont="1" applyFill="1" applyAlignment="1">
      <alignment vertical="center"/>
    </xf>
    <xf numFmtId="176" fontId="30" fillId="22" borderId="0" xfId="41" applyNumberFormat="1" applyFont="1" applyFill="1" applyAlignment="1">
      <alignment horizontal="right" vertical="center"/>
    </xf>
    <xf numFmtId="37" fontId="30" fillId="22" borderId="0" xfId="41" applyFont="1" applyFill="1" applyAlignment="1">
      <alignment horizontal="right" vertical="center"/>
    </xf>
    <xf numFmtId="176" fontId="6" fillId="22" borderId="0" xfId="41" applyNumberFormat="1" applyFont="1" applyFill="1" applyAlignment="1">
      <alignment horizontal="right"/>
    </xf>
    <xf numFmtId="37" fontId="6" fillId="0" borderId="0" xfId="41" applyFont="1" applyAlignment="1">
      <alignment horizontal="right"/>
    </xf>
    <xf numFmtId="37" fontId="56" fillId="0" borderId="0" xfId="41" applyFont="1" applyAlignment="1">
      <alignment horizontal="right"/>
    </xf>
    <xf numFmtId="37" fontId="6" fillId="0" borderId="0" xfId="41" applyFont="1"/>
    <xf numFmtId="0" fontId="6" fillId="0" borderId="0" xfId="0" applyFont="1" applyAlignment="1">
      <alignment vertical="center"/>
    </xf>
    <xf numFmtId="37" fontId="7" fillId="0" borderId="0" xfId="41" applyAlignment="1">
      <alignment vertical="center"/>
    </xf>
    <xf numFmtId="182" fontId="32" fillId="0" borderId="28" xfId="41" applyNumberFormat="1" applyFont="1" applyBorder="1" applyAlignment="1">
      <alignment horizontal="right"/>
    </xf>
    <xf numFmtId="182" fontId="32" fillId="0" borderId="74" xfId="41" applyNumberFormat="1" applyFont="1" applyBorder="1" applyAlignment="1">
      <alignment horizontal="right"/>
    </xf>
    <xf numFmtId="177" fontId="32" fillId="0" borderId="76" xfId="42" applyNumberFormat="1" applyFont="1" applyBorder="1" applyAlignment="1">
      <alignment horizontal="right"/>
    </xf>
    <xf numFmtId="182" fontId="32" fillId="0" borderId="28" xfId="42" applyNumberFormat="1" applyFont="1" applyBorder="1" applyAlignment="1">
      <alignment horizontal="right"/>
    </xf>
    <xf numFmtId="182" fontId="32" fillId="0" borderId="37" xfId="41" applyNumberFormat="1" applyFont="1" applyBorder="1" applyAlignment="1">
      <alignment horizontal="right"/>
    </xf>
    <xf numFmtId="177" fontId="32" fillId="0" borderId="38" xfId="42" applyNumberFormat="1" applyFont="1" applyBorder="1" applyAlignment="1">
      <alignment horizontal="right"/>
    </xf>
    <xf numFmtId="182" fontId="32" fillId="0" borderId="22" xfId="41" applyNumberFormat="1" applyFont="1" applyBorder="1" applyAlignment="1">
      <alignment horizontal="right"/>
    </xf>
    <xf numFmtId="37" fontId="26" fillId="22" borderId="0" xfId="41" applyFont="1" applyFill="1" applyAlignment="1">
      <alignment horizontal="left"/>
    </xf>
    <xf numFmtId="37" fontId="30" fillId="0" borderId="0" xfId="41" applyFont="1" applyAlignment="1">
      <alignment horizontal="left" vertical="center"/>
    </xf>
    <xf numFmtId="0" fontId="43" fillId="0" borderId="0" xfId="0" applyFont="1" applyAlignment="1">
      <alignment vertical="center"/>
    </xf>
    <xf numFmtId="0" fontId="32" fillId="0" borderId="33" xfId="42" applyFont="1" applyBorder="1" applyAlignment="1">
      <alignment horizontal="center"/>
    </xf>
    <xf numFmtId="2" fontId="32" fillId="0" borderId="91" xfId="42" applyNumberFormat="1" applyFont="1" applyBorder="1" applyAlignment="1">
      <alignment horizontal="center"/>
    </xf>
    <xf numFmtId="37" fontId="52" fillId="19" borderId="40" xfId="41" quotePrefix="1" applyFont="1" applyFill="1" applyBorder="1" applyAlignment="1">
      <alignment horizontal="center"/>
    </xf>
    <xf numFmtId="37" fontId="26" fillId="0" borderId="0" xfId="41" applyFont="1" applyAlignment="1">
      <alignment horizontal="left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2" fontId="32" fillId="0" borderId="91" xfId="42" applyNumberFormat="1" applyFont="1" applyBorder="1"/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30" fillId="0" borderId="0" xfId="41" applyFont="1" applyAlignment="1">
      <alignment horizontal="left" vertical="center"/>
    </xf>
    <xf numFmtId="37" fontId="30" fillId="0" borderId="0" xfId="41" applyFont="1" applyAlignment="1">
      <alignment vertical="center" wrapText="1"/>
    </xf>
    <xf numFmtId="37" fontId="52" fillId="19" borderId="64" xfId="41" quotePrefix="1" applyFont="1" applyFill="1" applyBorder="1" applyAlignment="1">
      <alignment horizontal="center"/>
    </xf>
    <xf numFmtId="37" fontId="52" fillId="19" borderId="21" xfId="41" quotePrefix="1" applyFont="1" applyFill="1" applyBorder="1" applyAlignment="1">
      <alignment horizontal="center"/>
    </xf>
    <xf numFmtId="0" fontId="53" fillId="19" borderId="21" xfId="0" applyFont="1" applyFill="1" applyBorder="1" applyAlignment="1">
      <alignment horizontal="center"/>
    </xf>
    <xf numFmtId="0" fontId="53" fillId="19" borderId="70" xfId="0" applyFont="1" applyFill="1" applyBorder="1" applyAlignment="1">
      <alignment horizontal="center"/>
    </xf>
    <xf numFmtId="37" fontId="52" fillId="19" borderId="52" xfId="41" applyFont="1" applyFill="1" applyBorder="1" applyAlignment="1">
      <alignment horizontal="center" vertical="top" wrapText="1"/>
    </xf>
    <xf numFmtId="37" fontId="52" fillId="19" borderId="61" xfId="41" applyFont="1" applyFill="1" applyBorder="1" applyAlignment="1">
      <alignment horizontal="center" vertical="top" wrapText="1"/>
    </xf>
    <xf numFmtId="37" fontId="52" fillId="19" borderId="62" xfId="41" applyFont="1" applyFill="1" applyBorder="1" applyAlignment="1">
      <alignment horizontal="center" vertical="top" wrapText="1"/>
    </xf>
    <xf numFmtId="37" fontId="52" fillId="19" borderId="57" xfId="41" applyFont="1" applyFill="1" applyBorder="1" applyAlignment="1">
      <alignment horizontal="center" vertical="top" wrapText="1"/>
    </xf>
    <xf numFmtId="37" fontId="52" fillId="19" borderId="36" xfId="41" applyFont="1" applyFill="1" applyBorder="1" applyAlignment="1">
      <alignment horizontal="center" vertical="top" wrapText="1"/>
    </xf>
    <xf numFmtId="37" fontId="52" fillId="19" borderId="63" xfId="41" applyFont="1" applyFill="1" applyBorder="1" applyAlignment="1">
      <alignment horizontal="center" vertical="top" wrapText="1"/>
    </xf>
    <xf numFmtId="37" fontId="52" fillId="19" borderId="52" xfId="41" applyFont="1" applyFill="1" applyBorder="1" applyAlignment="1">
      <alignment horizontal="center" vertical="center" wrapText="1"/>
    </xf>
    <xf numFmtId="37" fontId="52" fillId="19" borderId="61" xfId="41" applyFont="1" applyFill="1" applyBorder="1" applyAlignment="1">
      <alignment horizontal="center" vertical="center" wrapText="1"/>
    </xf>
    <xf numFmtId="37" fontId="52" fillId="19" borderId="62" xfId="41" applyFont="1" applyFill="1" applyBorder="1" applyAlignment="1">
      <alignment horizontal="center" vertical="center" wrapText="1"/>
    </xf>
    <xf numFmtId="37" fontId="52" fillId="19" borderId="57" xfId="41" applyFont="1" applyFill="1" applyBorder="1" applyAlignment="1">
      <alignment horizontal="center" vertical="center" wrapText="1"/>
    </xf>
    <xf numFmtId="37" fontId="52" fillId="19" borderId="36" xfId="41" applyFont="1" applyFill="1" applyBorder="1" applyAlignment="1">
      <alignment horizontal="center" vertical="center" wrapText="1"/>
    </xf>
    <xf numFmtId="37" fontId="52" fillId="19" borderId="63" xfId="41" applyFont="1" applyFill="1" applyBorder="1" applyAlignment="1">
      <alignment horizontal="center" vertical="center" wrapText="1"/>
    </xf>
    <xf numFmtId="37" fontId="52" fillId="19" borderId="81" xfId="41" quotePrefix="1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31" fillId="19" borderId="52" xfId="42" applyFont="1" applyFill="1" applyBorder="1" applyAlignment="1">
      <alignment horizontal="center" vertical="center"/>
    </xf>
    <xf numFmtId="0" fontId="31" fillId="19" borderId="61" xfId="42" applyFont="1" applyFill="1" applyBorder="1" applyAlignment="1">
      <alignment horizontal="center" vertical="center"/>
    </xf>
    <xf numFmtId="0" fontId="31" fillId="19" borderId="62" xfId="42" applyFont="1" applyFill="1" applyBorder="1" applyAlignment="1">
      <alignment horizontal="center" vertical="center"/>
    </xf>
    <xf numFmtId="0" fontId="31" fillId="19" borderId="57" xfId="42" applyFont="1" applyFill="1" applyBorder="1" applyAlignment="1">
      <alignment horizontal="center" vertical="center"/>
    </xf>
    <xf numFmtId="0" fontId="31" fillId="19" borderId="36" xfId="42" applyFont="1" applyFill="1" applyBorder="1" applyAlignment="1">
      <alignment horizontal="center" vertical="center"/>
    </xf>
    <xf numFmtId="0" fontId="31" fillId="19" borderId="63" xfId="42" applyFont="1" applyFill="1" applyBorder="1" applyAlignment="1">
      <alignment horizontal="center" vertical="center"/>
    </xf>
    <xf numFmtId="37" fontId="31" fillId="19" borderId="77" xfId="41" quotePrefix="1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37" fontId="30" fillId="0" borderId="0" xfId="41" applyFont="1" applyAlignment="1">
      <alignment horizontal="left" vertical="center" wrapText="1"/>
    </xf>
    <xf numFmtId="37" fontId="30" fillId="0" borderId="0" xfId="41" applyFont="1" applyAlignment="1">
      <alignment horizontal="left" vertical="top" wrapText="1"/>
    </xf>
    <xf numFmtId="0" fontId="30" fillId="0" borderId="0" xfId="0" applyFont="1" applyAlignment="1">
      <alignment horizontal="left" vertical="top"/>
    </xf>
    <xf numFmtId="0" fontId="31" fillId="19" borderId="47" xfId="42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53" fillId="19" borderId="62" xfId="0" applyFont="1" applyFill="1" applyBorder="1" applyAlignment="1">
      <alignment horizontal="center" vertical="top" wrapText="1"/>
    </xf>
    <xf numFmtId="0" fontId="53" fillId="19" borderId="57" xfId="0" applyFont="1" applyFill="1" applyBorder="1"/>
    <xf numFmtId="0" fontId="53" fillId="19" borderId="63" xfId="0" applyFont="1" applyFill="1" applyBorder="1"/>
    <xf numFmtId="0" fontId="53" fillId="19" borderId="62" xfId="0" applyFont="1" applyFill="1" applyBorder="1" applyAlignment="1">
      <alignment vertical="center"/>
    </xf>
    <xf numFmtId="0" fontId="53" fillId="19" borderId="57" xfId="0" applyFont="1" applyFill="1" applyBorder="1" applyAlignment="1">
      <alignment vertical="center"/>
    </xf>
    <xf numFmtId="0" fontId="53" fillId="19" borderId="63" xfId="0" applyFont="1" applyFill="1" applyBorder="1" applyAlignment="1">
      <alignment vertical="center"/>
    </xf>
    <xf numFmtId="37" fontId="31" fillId="19" borderId="41" xfId="41" quotePrefix="1" applyFont="1" applyFill="1" applyBorder="1" applyAlignment="1">
      <alignment horizontal="center"/>
    </xf>
    <xf numFmtId="37" fontId="31" fillId="19" borderId="64" xfId="41" quotePrefix="1" applyFont="1" applyFill="1" applyBorder="1" applyAlignment="1">
      <alignment horizontal="center" vertical="center"/>
    </xf>
    <xf numFmtId="37" fontId="31" fillId="19" borderId="21" xfId="41" quotePrefix="1" applyFont="1" applyFill="1" applyBorder="1" applyAlignment="1">
      <alignment horizontal="center" vertical="center"/>
    </xf>
    <xf numFmtId="37" fontId="31" fillId="19" borderId="70" xfId="41" quotePrefix="1" applyFont="1" applyFill="1" applyBorder="1" applyAlignment="1">
      <alignment horizontal="center" vertical="center"/>
    </xf>
    <xf numFmtId="37" fontId="31" fillId="19" borderId="48" xfId="41" quotePrefix="1" applyFont="1" applyFill="1" applyBorder="1" applyAlignment="1">
      <alignment horizontal="center" vertical="center" wrapText="1"/>
    </xf>
    <xf numFmtId="37" fontId="31" fillId="19" borderId="56" xfId="41" quotePrefix="1" applyFont="1" applyFill="1" applyBorder="1" applyAlignment="1">
      <alignment horizontal="center" vertical="center" wrapText="1"/>
    </xf>
    <xf numFmtId="37" fontId="31" fillId="19" borderId="49" xfId="41" quotePrefix="1" applyFont="1" applyFill="1" applyBorder="1" applyAlignment="1">
      <alignment horizontal="center" vertical="center" wrapText="1"/>
    </xf>
    <xf numFmtId="37" fontId="31" fillId="19" borderId="61" xfId="41" applyFont="1" applyFill="1" applyBorder="1" applyAlignment="1">
      <alignment horizontal="center" vertical="center" wrapText="1"/>
    </xf>
    <xf numFmtId="37" fontId="31" fillId="19" borderId="53" xfId="41" applyFont="1" applyFill="1" applyBorder="1" applyAlignment="1">
      <alignment horizontal="center" vertical="center"/>
    </xf>
    <xf numFmtId="37" fontId="31" fillId="19" borderId="36" xfId="41" applyFont="1" applyFill="1" applyBorder="1" applyAlignment="1">
      <alignment horizontal="center" vertical="center"/>
    </xf>
    <xf numFmtId="37" fontId="31" fillId="19" borderId="58" xfId="41" applyFont="1" applyFill="1" applyBorder="1" applyAlignment="1">
      <alignment horizontal="center" vertical="center"/>
    </xf>
    <xf numFmtId="0" fontId="31" fillId="19" borderId="54" xfId="42" applyFont="1" applyFill="1" applyBorder="1" applyAlignment="1">
      <alignment horizontal="center" vertical="center"/>
    </xf>
    <xf numFmtId="0" fontId="31" fillId="19" borderId="53" xfId="42" applyFont="1" applyFill="1" applyBorder="1" applyAlignment="1">
      <alignment horizontal="center" vertical="center"/>
    </xf>
    <xf numFmtId="0" fontId="31" fillId="19" borderId="59" xfId="42" applyFont="1" applyFill="1" applyBorder="1" applyAlignment="1">
      <alignment horizontal="center" vertical="center"/>
    </xf>
    <xf numFmtId="0" fontId="31" fillId="19" borderId="58" xfId="42" applyFont="1" applyFill="1" applyBorder="1" applyAlignment="1">
      <alignment horizontal="center" vertical="center"/>
    </xf>
    <xf numFmtId="0" fontId="31" fillId="19" borderId="65" xfId="42" applyFont="1" applyFill="1" applyBorder="1" applyAlignment="1">
      <alignment horizontal="center" vertical="center" wrapText="1"/>
    </xf>
    <xf numFmtId="0" fontId="31" fillId="19" borderId="66" xfId="42" applyFont="1" applyFill="1" applyBorder="1" applyAlignment="1">
      <alignment horizontal="center" vertical="center" wrapText="1"/>
    </xf>
    <xf numFmtId="37" fontId="31" fillId="19" borderId="52" xfId="41" applyFont="1" applyFill="1" applyBorder="1" applyAlignment="1">
      <alignment horizontal="center" vertical="center"/>
    </xf>
    <xf numFmtId="37" fontId="31" fillId="19" borderId="57" xfId="41" applyFont="1" applyFill="1" applyBorder="1" applyAlignment="1">
      <alignment horizontal="center" vertical="center"/>
    </xf>
    <xf numFmtId="37" fontId="31" fillId="19" borderId="52" xfId="41" applyFont="1" applyFill="1" applyBorder="1" applyAlignment="1">
      <alignment horizontal="center" vertical="center" wrapText="1"/>
    </xf>
    <xf numFmtId="37" fontId="31" fillId="19" borderId="53" xfId="41" applyFont="1" applyFill="1" applyBorder="1" applyAlignment="1">
      <alignment horizontal="center" vertical="center" wrapText="1"/>
    </xf>
    <xf numFmtId="37" fontId="31" fillId="19" borderId="57" xfId="41" applyFont="1" applyFill="1" applyBorder="1" applyAlignment="1">
      <alignment horizontal="center" vertical="center" wrapText="1"/>
    </xf>
    <xf numFmtId="37" fontId="31" fillId="19" borderId="58" xfId="41" applyFont="1" applyFill="1" applyBorder="1" applyAlignment="1">
      <alignment horizontal="center" vertical="center" wrapText="1"/>
    </xf>
    <xf numFmtId="37" fontId="30" fillId="0" borderId="0" xfId="41" applyFont="1" applyAlignment="1">
      <alignment horizontal="left" vertical="center"/>
    </xf>
    <xf numFmtId="37" fontId="45" fillId="19" borderId="61" xfId="41" applyFont="1" applyFill="1" applyBorder="1" applyAlignment="1">
      <alignment horizontal="center" vertical="center" wrapText="1"/>
    </xf>
    <xf numFmtId="37" fontId="45" fillId="19" borderId="53" xfId="41" applyFont="1" applyFill="1" applyBorder="1" applyAlignment="1">
      <alignment horizontal="center" vertical="center"/>
    </xf>
    <xf numFmtId="37" fontId="45" fillId="19" borderId="36" xfId="41" applyFont="1" applyFill="1" applyBorder="1" applyAlignment="1">
      <alignment horizontal="center" vertical="center"/>
    </xf>
    <xf numFmtId="37" fontId="45" fillId="19" borderId="58" xfId="41" applyFont="1" applyFill="1" applyBorder="1" applyAlignment="1">
      <alignment horizontal="center" vertical="center"/>
    </xf>
    <xf numFmtId="37" fontId="31" fillId="19" borderId="61" xfId="41" applyFont="1" applyFill="1" applyBorder="1" applyAlignment="1">
      <alignment horizontal="center" vertical="center"/>
    </xf>
    <xf numFmtId="37" fontId="31" fillId="19" borderId="51" xfId="41" applyFont="1" applyFill="1" applyBorder="1" applyAlignment="1">
      <alignment horizontal="center" vertical="center"/>
    </xf>
    <xf numFmtId="37" fontId="31" fillId="19" borderId="44" xfId="41" applyFont="1" applyFill="1" applyBorder="1" applyAlignment="1">
      <alignment horizontal="center" vertical="center"/>
    </xf>
    <xf numFmtId="0" fontId="31" fillId="19" borderId="54" xfId="42" quotePrefix="1" applyFont="1" applyFill="1" applyBorder="1" applyAlignment="1">
      <alignment horizontal="center" vertical="center" wrapText="1"/>
    </xf>
    <xf numFmtId="0" fontId="31" fillId="19" borderId="59" xfId="42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37" fontId="30" fillId="0" borderId="0" xfId="41" applyFont="1" applyAlignment="1">
      <alignment vertical="center" wrapText="1"/>
    </xf>
    <xf numFmtId="0" fontId="0" fillId="0" borderId="0" xfId="0" applyAlignment="1">
      <alignment vertical="center" wrapText="1"/>
    </xf>
    <xf numFmtId="37" fontId="31" fillId="19" borderId="50" xfId="41" applyFont="1" applyFill="1" applyBorder="1" applyAlignment="1">
      <alignment horizontal="center" vertical="center"/>
    </xf>
    <xf numFmtId="0" fontId="31" fillId="19" borderId="55" xfId="42" quotePrefix="1" applyFont="1" applyFill="1" applyBorder="1" applyAlignment="1">
      <alignment horizontal="center" vertical="center" wrapText="1"/>
    </xf>
    <xf numFmtId="0" fontId="31" fillId="19" borderId="60" xfId="42" quotePrefix="1" applyFont="1" applyFill="1" applyBorder="1" applyAlignment="1">
      <alignment horizontal="center" vertical="center" wrapText="1"/>
    </xf>
    <xf numFmtId="0" fontId="31" fillId="19" borderId="47" xfId="42" applyFont="1" applyFill="1" applyBorder="1" applyAlignment="1">
      <alignment horizontal="center" vertical="center" wrapText="1"/>
    </xf>
    <xf numFmtId="0" fontId="31" fillId="19" borderId="43" xfId="42" applyFont="1" applyFill="1" applyBorder="1" applyAlignment="1">
      <alignment horizontal="center" vertical="center" wrapText="1"/>
    </xf>
    <xf numFmtId="0" fontId="31" fillId="19" borderId="52" xfId="42" quotePrefix="1" applyFont="1" applyFill="1" applyBorder="1" applyAlignment="1">
      <alignment horizontal="center" vertical="center" wrapText="1"/>
    </xf>
    <xf numFmtId="0" fontId="31" fillId="19" borderId="57" xfId="42" applyFont="1" applyFill="1" applyBorder="1" applyAlignment="1">
      <alignment horizontal="center" vertical="center" wrapText="1"/>
    </xf>
  </cellXfs>
  <cellStyles count="104">
    <cellStyle name="20% - アクセント 1" xfId="1" builtinId="30" customBuiltin="1"/>
    <cellStyle name="20% - アクセント 1 2" xfId="61"/>
    <cellStyle name="20% - アクセント 2" xfId="2" builtinId="34" customBuiltin="1"/>
    <cellStyle name="20% - アクセント 2 2" xfId="62"/>
    <cellStyle name="20% - アクセント 3" xfId="3" builtinId="38" customBuiltin="1"/>
    <cellStyle name="20% - アクセント 3 2" xfId="63"/>
    <cellStyle name="20% - アクセント 4" xfId="4" builtinId="42" customBuiltin="1"/>
    <cellStyle name="20% - アクセント 4 2" xfId="64"/>
    <cellStyle name="20% - アクセント 5" xfId="5" builtinId="46" customBuiltin="1"/>
    <cellStyle name="20% - アクセント 5 2" xfId="65"/>
    <cellStyle name="20% - アクセント 6" xfId="6" builtinId="50" customBuiltin="1"/>
    <cellStyle name="20% - アクセント 6 2" xfId="66"/>
    <cellStyle name="40% - アクセント 1" xfId="7" builtinId="31" customBuiltin="1"/>
    <cellStyle name="40% - アクセント 1 2" xfId="67"/>
    <cellStyle name="40% - アクセント 2" xfId="8" builtinId="35" customBuiltin="1"/>
    <cellStyle name="40% - アクセント 2 2" xfId="68"/>
    <cellStyle name="40% - アクセント 3" xfId="9" builtinId="39" customBuiltin="1"/>
    <cellStyle name="40% - アクセント 3 2" xfId="69"/>
    <cellStyle name="40% - アクセント 4" xfId="10" builtinId="43" customBuiltin="1"/>
    <cellStyle name="40% - アクセント 4 2" xfId="70"/>
    <cellStyle name="40% - アクセント 5" xfId="11" builtinId="47" customBuiltin="1"/>
    <cellStyle name="40% - アクセント 5 2" xfId="71"/>
    <cellStyle name="40% - アクセント 6" xfId="12" builtinId="51" customBuiltin="1"/>
    <cellStyle name="40% - アクセント 6 2" xfId="72"/>
    <cellStyle name="60% - アクセント 1" xfId="13" builtinId="32" customBuiltin="1"/>
    <cellStyle name="60% - アクセント 1 2" xfId="73"/>
    <cellStyle name="60% - アクセント 2" xfId="14" builtinId="36" customBuiltin="1"/>
    <cellStyle name="60% - アクセント 2 2" xfId="74"/>
    <cellStyle name="60% - アクセント 3" xfId="15" builtinId="40" customBuiltin="1"/>
    <cellStyle name="60% - アクセント 3 2" xfId="75"/>
    <cellStyle name="60% - アクセント 4" xfId="16" builtinId="44" customBuiltin="1"/>
    <cellStyle name="60% - アクセント 4 2" xfId="76"/>
    <cellStyle name="60% - アクセント 5" xfId="17" builtinId="48" customBuiltin="1"/>
    <cellStyle name="60% - アクセント 5 2" xfId="77"/>
    <cellStyle name="60% - アクセント 6" xfId="18" builtinId="52" customBuiltin="1"/>
    <cellStyle name="60% - アクセント 6 2" xfId="78"/>
    <cellStyle name="Calc Currency (0)" xfId="53"/>
    <cellStyle name="Header1" xfId="54"/>
    <cellStyle name="Header2" xfId="55"/>
    <cellStyle name="Normal_#18-Internet" xfId="56"/>
    <cellStyle name="アクセント 1" xfId="19" builtinId="29" customBuiltin="1"/>
    <cellStyle name="アクセント 1 2" xfId="79"/>
    <cellStyle name="アクセント 2" xfId="20" builtinId="33" customBuiltin="1"/>
    <cellStyle name="アクセント 2 2" xfId="80"/>
    <cellStyle name="アクセント 3" xfId="21" builtinId="37" customBuiltin="1"/>
    <cellStyle name="アクセント 3 2" xfId="81"/>
    <cellStyle name="アクセント 4" xfId="22" builtinId="41" customBuiltin="1"/>
    <cellStyle name="アクセント 4 2" xfId="82"/>
    <cellStyle name="アクセント 5" xfId="23" builtinId="45" customBuiltin="1"/>
    <cellStyle name="アクセント 5 2" xfId="83"/>
    <cellStyle name="アクセント 6" xfId="24" builtinId="49" customBuiltin="1"/>
    <cellStyle name="アクセント 6 2" xfId="84"/>
    <cellStyle name="タイトル" xfId="25" builtinId="15" customBuiltin="1"/>
    <cellStyle name="タイトル 2" xfId="85"/>
    <cellStyle name="チェック セル" xfId="26" builtinId="23" customBuiltin="1"/>
    <cellStyle name="チェック セル 2" xfId="86"/>
    <cellStyle name="どちらでもない" xfId="27" builtinId="28" customBuiltin="1"/>
    <cellStyle name="どちらでもない 2" xfId="87"/>
    <cellStyle name="パーセント 2" xfId="45"/>
    <cellStyle name="メモ" xfId="28" builtinId="10" customBuiltin="1"/>
    <cellStyle name="メモ 2" xfId="88"/>
    <cellStyle name="リンク セル" xfId="29" builtinId="24" customBuiltin="1"/>
    <cellStyle name="リンク セル 2" xfId="89"/>
    <cellStyle name="悪い" xfId="30" builtinId="27" customBuiltin="1"/>
    <cellStyle name="悪い 2" xfId="90"/>
    <cellStyle name="計算" xfId="31" builtinId="22" customBuiltin="1"/>
    <cellStyle name="計算 2" xfId="91"/>
    <cellStyle name="警告文" xfId="32" builtinId="11" customBuiltin="1"/>
    <cellStyle name="警告文 2" xfId="92"/>
    <cellStyle name="桁区切り" xfId="60" builtinId="6"/>
    <cellStyle name="桁区切り 2" xfId="49"/>
    <cellStyle name="桁区切り 3" xfId="57"/>
    <cellStyle name="桁区切り 4" xfId="93"/>
    <cellStyle name="見出し 1" xfId="33" builtinId="16" customBuiltin="1"/>
    <cellStyle name="見出し 1 2" xfId="94"/>
    <cellStyle name="見出し 2" xfId="34" builtinId="17" customBuiltin="1"/>
    <cellStyle name="見出し 2 2" xfId="95"/>
    <cellStyle name="見出し 3" xfId="35" builtinId="18" customBuiltin="1"/>
    <cellStyle name="見出し 3 2" xfId="96"/>
    <cellStyle name="見出し 4" xfId="36" builtinId="19" customBuiltin="1"/>
    <cellStyle name="見出し 4 2" xfId="97"/>
    <cellStyle name="集計" xfId="37" builtinId="25" customBuiltin="1"/>
    <cellStyle name="集計 2" xfId="98"/>
    <cellStyle name="出力" xfId="38" builtinId="21" customBuiltin="1"/>
    <cellStyle name="出力 2" xfId="99"/>
    <cellStyle name="説明文" xfId="39" builtinId="53" customBuiltin="1"/>
    <cellStyle name="説明文 2" xfId="100"/>
    <cellStyle name="入力" xfId="40" builtinId="20" customBuiltin="1"/>
    <cellStyle name="入力 2" xfId="101"/>
    <cellStyle name="標準" xfId="0" builtinId="0"/>
    <cellStyle name="標準 2" xfId="46"/>
    <cellStyle name="標準 2 2" xfId="58"/>
    <cellStyle name="標準 2 3" xfId="59"/>
    <cellStyle name="標準 2 4" xfId="102"/>
    <cellStyle name="標準 3" xfId="47"/>
    <cellStyle name="標準 3 2" xfId="52"/>
    <cellStyle name="標準 4" xfId="48"/>
    <cellStyle name="標準 4 2" xfId="51"/>
    <cellStyle name="標準 5" xfId="50"/>
    <cellStyle name="標準_A" xfId="41"/>
    <cellStyle name="標準_A (2)" xfId="42"/>
    <cellStyle name="未定義" xfId="43"/>
    <cellStyle name="良い" xfId="44" builtinId="26" customBuiltin="1"/>
    <cellStyle name="良い 2" xfId="1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tabSelected="1" defaultGridColor="0" topLeftCell="A19" colorId="22" zoomScaleNormal="100" workbookViewId="0">
      <selection activeCell="N55" sqref="N5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925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458.9</v>
      </c>
      <c r="F10" s="198">
        <v>451.56</v>
      </c>
      <c r="G10" s="271"/>
      <c r="H10" s="94" t="s">
        <v>548</v>
      </c>
      <c r="I10" s="234">
        <v>1.5994770102418787E-2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365.43</v>
      </c>
      <c r="F11" s="198">
        <v>369.71</v>
      </c>
      <c r="G11" s="271"/>
      <c r="H11" s="94" t="s">
        <v>52</v>
      </c>
      <c r="I11" s="234">
        <v>1.1712229428344711E-2</v>
      </c>
      <c r="J11" s="267"/>
      <c r="K11" s="163"/>
      <c r="L11" s="312">
        <v>-0.63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86.8</v>
      </c>
      <c r="F12" s="198">
        <v>92.88</v>
      </c>
      <c r="G12" s="271"/>
      <c r="H12" s="94" t="s">
        <v>52</v>
      </c>
      <c r="I12" s="234">
        <v>7.0046082949308808E-2</v>
      </c>
      <c r="J12" s="267"/>
      <c r="L12" s="312">
        <v>2.09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68.09</v>
      </c>
      <c r="F13" s="198">
        <v>64.849999999999994</v>
      </c>
      <c r="G13" s="271"/>
      <c r="H13" s="94" t="s">
        <v>548</v>
      </c>
      <c r="I13" s="234">
        <v>4.7584079894257725E-2</v>
      </c>
      <c r="J13" s="267"/>
      <c r="K13" s="163"/>
      <c r="L13" s="312">
        <v>-1.22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0.1505649779979214</v>
      </c>
      <c r="F14" s="199">
        <v>0.14018893620700837</v>
      </c>
      <c r="G14" s="272"/>
      <c r="H14" s="275" t="s">
        <v>548</v>
      </c>
      <c r="I14" s="240">
        <v>1.0376041790913031</v>
      </c>
      <c r="J14" s="268"/>
      <c r="K14" s="163"/>
      <c r="L14" s="313">
        <v>-0.3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49.1</v>
      </c>
      <c r="F16" s="198">
        <v>53.65</v>
      </c>
      <c r="G16" s="271"/>
      <c r="H16" s="94" t="s">
        <v>52</v>
      </c>
      <c r="I16" s="234">
        <v>9.2668024439918506E-2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30.16</v>
      </c>
      <c r="F17" s="198">
        <v>31.34</v>
      </c>
      <c r="G17" s="271"/>
      <c r="H17" s="94" t="s">
        <v>52</v>
      </c>
      <c r="I17" s="234">
        <v>3.9124668435013277E-2</v>
      </c>
      <c r="J17" s="267"/>
      <c r="K17" s="163"/>
      <c r="L17" s="312">
        <v>-0.05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22.32</v>
      </c>
      <c r="G18" s="271"/>
      <c r="H18" s="94" t="s">
        <v>52</v>
      </c>
      <c r="I18" s="234">
        <v>0.16008316008316026</v>
      </c>
      <c r="J18" s="267"/>
      <c r="K18" s="163"/>
      <c r="L18" s="312">
        <v>-0.41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18.95</v>
      </c>
      <c r="F19" s="198">
        <v>23.03</v>
      </c>
      <c r="G19" s="271"/>
      <c r="H19" s="94" t="s">
        <v>52</v>
      </c>
      <c r="I19" s="234">
        <v>0.21530343007915587</v>
      </c>
      <c r="J19" s="267"/>
      <c r="K19" s="163"/>
      <c r="L19" s="312">
        <v>0.73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0.38360323886639675</v>
      </c>
      <c r="F20" s="199">
        <v>0.42918374953410365</v>
      </c>
      <c r="G20" s="272"/>
      <c r="H20" s="275" t="s">
        <v>52</v>
      </c>
      <c r="I20" s="240">
        <v>4.5580510667706911</v>
      </c>
      <c r="J20" s="268"/>
      <c r="K20" s="163"/>
      <c r="L20" s="313">
        <v>1.7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402.88</v>
      </c>
      <c r="F22" s="198">
        <v>390.86</v>
      </c>
      <c r="G22" s="271"/>
      <c r="H22" s="94" t="s">
        <v>548</v>
      </c>
      <c r="I22" s="234">
        <v>2.9835186656076207E-2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330.35</v>
      </c>
      <c r="F23" s="198">
        <v>333.01</v>
      </c>
      <c r="G23" s="271"/>
      <c r="H23" s="94" t="s">
        <v>52</v>
      </c>
      <c r="I23" s="234">
        <v>8.0520659906158087E-3</v>
      </c>
      <c r="J23" s="267"/>
      <c r="K23" s="163"/>
      <c r="L23" s="312">
        <v>-0.67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64.45</v>
      </c>
      <c r="F24" s="198">
        <v>67.53</v>
      </c>
      <c r="G24" s="271"/>
      <c r="H24" s="94" t="s">
        <v>52</v>
      </c>
      <c r="I24" s="234">
        <v>4.7788983708300981E-2</v>
      </c>
      <c r="J24" s="267"/>
      <c r="K24" s="163"/>
      <c r="L24" s="312">
        <v>2.5499999999999998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47.87</v>
      </c>
      <c r="F25" s="198">
        <v>40.4</v>
      </c>
      <c r="G25" s="271"/>
      <c r="H25" s="94" t="s">
        <v>548</v>
      </c>
      <c r="I25" s="234">
        <v>0.15604762899519531</v>
      </c>
      <c r="J25" s="267"/>
      <c r="K25" s="163"/>
      <c r="L25" s="312">
        <v>-1.88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0.12125126646403241</v>
      </c>
      <c r="F26" s="199">
        <v>0.10086383382433715</v>
      </c>
      <c r="G26" s="272"/>
      <c r="H26" s="275" t="s">
        <v>548</v>
      </c>
      <c r="I26" s="240">
        <v>2.0387432639695251</v>
      </c>
      <c r="J26" s="268"/>
      <c r="K26" s="94"/>
      <c r="L26" s="313">
        <v>-0.51900000000000002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389.67</v>
      </c>
      <c r="F28" s="200">
        <v>377.63</v>
      </c>
      <c r="G28" s="273">
        <v>11.942458537150131</v>
      </c>
      <c r="H28" s="94" t="s">
        <v>548</v>
      </c>
      <c r="I28" s="234">
        <v>3.089793928195661E-2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321.92</v>
      </c>
      <c r="F29" s="200">
        <v>321.07</v>
      </c>
      <c r="G29" s="273">
        <v>5.2739015493759069</v>
      </c>
      <c r="H29" s="94" t="s">
        <v>548</v>
      </c>
      <c r="I29" s="234">
        <v>2.6404075546719863E-3</v>
      </c>
      <c r="J29" s="267"/>
      <c r="K29" s="163"/>
      <c r="L29" s="312">
        <v>-0.64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58.23</v>
      </c>
      <c r="F30" s="200">
        <v>64.77</v>
      </c>
      <c r="G30" s="273">
        <v>17.261410788381752</v>
      </c>
      <c r="H30" s="94" t="s">
        <v>52</v>
      </c>
      <c r="I30" s="234">
        <v>0.11231324059763015</v>
      </c>
      <c r="J30" s="267"/>
      <c r="K30" s="163"/>
      <c r="L30" s="312">
        <v>2.54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44.79</v>
      </c>
      <c r="F31" s="200">
        <v>37.22</v>
      </c>
      <c r="G31" s="273">
        <v>38.309922972360653</v>
      </c>
      <c r="H31" s="94" t="s">
        <v>548</v>
      </c>
      <c r="I31" s="234">
        <v>0.16901093994195138</v>
      </c>
      <c r="J31" s="267"/>
      <c r="K31" s="163"/>
      <c r="L31" s="312">
        <v>-1.9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0.1178219124029988</v>
      </c>
      <c r="F32" s="199">
        <v>9.6464855898818161E-2</v>
      </c>
      <c r="G32" s="272"/>
      <c r="H32" s="275" t="s">
        <v>548</v>
      </c>
      <c r="I32" s="240">
        <v>2.135705650418064</v>
      </c>
      <c r="J32" s="268"/>
      <c r="K32" s="275"/>
      <c r="L32" s="313">
        <v>-0.5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6.92</v>
      </c>
      <c r="F34" s="198">
        <v>7.05</v>
      </c>
      <c r="G34" s="271">
        <v>21.931260229132562</v>
      </c>
      <c r="H34" s="277" t="s">
        <v>52</v>
      </c>
      <c r="I34" s="234">
        <v>1.8786127167629951E-2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4.92</v>
      </c>
      <c r="F35" s="198">
        <v>5.37</v>
      </c>
      <c r="G35" s="271">
        <v>19.546742209631731</v>
      </c>
      <c r="H35" s="277" t="s">
        <v>52</v>
      </c>
      <c r="I35" s="234">
        <v>9.1463414634146423E-2</v>
      </c>
      <c r="J35" s="267"/>
      <c r="K35" s="163"/>
      <c r="L35" s="312">
        <v>0.1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3.03</v>
      </c>
      <c r="G36" s="271">
        <v>4.093567251461991</v>
      </c>
      <c r="H36" s="277" t="s">
        <v>548</v>
      </c>
      <c r="I36" s="234">
        <v>2.8846153846153966E-2</v>
      </c>
      <c r="J36" s="267"/>
      <c r="K36" s="163"/>
      <c r="L36" s="312">
        <v>-0.05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1.27</v>
      </c>
      <c r="F37" s="198">
        <v>1.41</v>
      </c>
      <c r="G37" s="271">
        <v>28.378378378378386</v>
      </c>
      <c r="H37" s="277" t="s">
        <v>52</v>
      </c>
      <c r="I37" s="234">
        <v>0.11023622047244097</v>
      </c>
      <c r="J37" s="267"/>
      <c r="K37" s="163"/>
      <c r="L37" s="312">
        <v>-0.08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0.15796019900497515</v>
      </c>
      <c r="F38" s="201">
        <v>0.16785714285714284</v>
      </c>
      <c r="G38" s="274"/>
      <c r="H38" s="278" t="s">
        <v>52</v>
      </c>
      <c r="I38" s="235">
        <v>0.98969438521676889</v>
      </c>
      <c r="J38" s="270"/>
      <c r="K38" s="323"/>
      <c r="L38" s="316">
        <v>-1.1000000000000001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113.27</v>
      </c>
      <c r="F44" s="223">
        <v>118.84</v>
      </c>
      <c r="G44" s="279"/>
      <c r="H44" s="280" t="s">
        <v>52</v>
      </c>
      <c r="I44" s="233">
        <v>4.917453871281019E-2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65.58</v>
      </c>
      <c r="F45" s="198">
        <v>68.959999999999994</v>
      </c>
      <c r="G45" s="271"/>
      <c r="H45" s="281" t="s">
        <v>52</v>
      </c>
      <c r="I45" s="234">
        <v>5.1540103690149275E-2</v>
      </c>
      <c r="J45" s="286"/>
      <c r="K45" s="281"/>
      <c r="L45" s="312">
        <v>0.27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46.13</v>
      </c>
      <c r="F46" s="198">
        <v>49.67</v>
      </c>
      <c r="G46" s="271"/>
      <c r="H46" s="281" t="s">
        <v>52</v>
      </c>
      <c r="I46" s="234">
        <v>7.6739648818556327E-2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9.32</v>
      </c>
      <c r="F47" s="198">
        <v>10.210000000000001</v>
      </c>
      <c r="G47" s="271"/>
      <c r="H47" s="281" t="s">
        <v>52</v>
      </c>
      <c r="I47" s="234">
        <v>9.5493562231759643E-2</v>
      </c>
      <c r="J47" s="286"/>
      <c r="K47" s="281"/>
      <c r="L47" s="312">
        <v>-0.13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8.3430310625727325E-2</v>
      </c>
      <c r="F48" s="201">
        <v>8.6065919244710451E-2</v>
      </c>
      <c r="G48" s="274"/>
      <c r="H48" s="282" t="s">
        <v>52</v>
      </c>
      <c r="I48" s="235">
        <v>0.26356086189831263</v>
      </c>
      <c r="J48" s="287"/>
      <c r="K48" s="342"/>
      <c r="L48" s="316">
        <v>-0.1</v>
      </c>
      <c r="M48" s="317">
        <v>4.5170585387168012E-2</v>
      </c>
    </row>
    <row r="49" spans="2:15" ht="12" customHeight="1">
      <c r="B49" s="296" t="s">
        <v>926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88"/>
    </row>
    <row r="56" spans="2:15" ht="12" customHeight="1">
      <c r="B56" s="387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C43" sqref="C4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907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459.13</v>
      </c>
      <c r="F10" s="198">
        <v>459.22</v>
      </c>
      <c r="G10" s="271"/>
      <c r="H10" s="94" t="s">
        <v>52</v>
      </c>
      <c r="I10" s="234">
        <v>1.9602291290055085E-4</v>
      </c>
      <c r="J10" s="267"/>
      <c r="K10" s="163"/>
      <c r="L10" s="312">
        <v>9.43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364.56</v>
      </c>
      <c r="F11" s="198">
        <v>367.27</v>
      </c>
      <c r="G11" s="271"/>
      <c r="H11" s="94" t="s">
        <v>52</v>
      </c>
      <c r="I11" s="234">
        <v>7.4336186087338163E-3</v>
      </c>
      <c r="J11" s="267"/>
      <c r="K11" s="163"/>
      <c r="L11" s="312">
        <v>2.2000000000000002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85.18</v>
      </c>
      <c r="F12" s="198">
        <v>88.5</v>
      </c>
      <c r="G12" s="271"/>
      <c r="H12" s="94" t="s">
        <v>52</v>
      </c>
      <c r="I12" s="234">
        <v>3.8976285513031117E-2</v>
      </c>
      <c r="J12" s="267"/>
      <c r="L12" s="312">
        <v>0.97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70.849999999999994</v>
      </c>
      <c r="F13" s="198">
        <v>81.11</v>
      </c>
      <c r="G13" s="271"/>
      <c r="H13" s="94" t="s">
        <v>52</v>
      </c>
      <c r="I13" s="234">
        <v>0.14481298517995778</v>
      </c>
      <c r="J13" s="267"/>
      <c r="K13" s="163"/>
      <c r="L13" s="312">
        <v>2.68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0.15753546493529594</v>
      </c>
      <c r="F14" s="199">
        <v>0.17796256883954628</v>
      </c>
      <c r="G14" s="272"/>
      <c r="H14" s="275" t="s">
        <v>52</v>
      </c>
      <c r="I14" s="240">
        <v>2.0427103904250341</v>
      </c>
      <c r="J14" s="268"/>
      <c r="K14" s="163"/>
      <c r="L14" s="313">
        <v>0.5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49.31</v>
      </c>
      <c r="F16" s="198">
        <v>54.66</v>
      </c>
      <c r="G16" s="271"/>
      <c r="H16" s="94" t="s">
        <v>52</v>
      </c>
      <c r="I16" s="234">
        <v>0.10849726221861689</v>
      </c>
      <c r="J16" s="267"/>
      <c r="K16" s="163"/>
      <c r="L16" s="312">
        <v>3.64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30.23</v>
      </c>
      <c r="F17" s="198">
        <v>30.86</v>
      </c>
      <c r="G17" s="271"/>
      <c r="H17" s="94" t="s">
        <v>52</v>
      </c>
      <c r="I17" s="234">
        <v>2.0840224942110464E-2</v>
      </c>
      <c r="J17" s="267"/>
      <c r="K17" s="163"/>
      <c r="L17" s="312">
        <v>0.27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22.45</v>
      </c>
      <c r="G18" s="271"/>
      <c r="H18" s="94" t="s">
        <v>52</v>
      </c>
      <c r="I18" s="234">
        <v>0.16683991683991684</v>
      </c>
      <c r="J18" s="267"/>
      <c r="K18" s="163"/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19.11</v>
      </c>
      <c r="F19" s="198">
        <v>23.31</v>
      </c>
      <c r="G19" s="271"/>
      <c r="H19" s="94" t="s">
        <v>52</v>
      </c>
      <c r="I19" s="234">
        <v>0.21978021978021967</v>
      </c>
      <c r="J19" s="267"/>
      <c r="K19" s="163"/>
      <c r="L19" s="312">
        <v>2.67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0.3862947240751971</v>
      </c>
      <c r="F20" s="199">
        <v>0.43725379853685986</v>
      </c>
      <c r="G20" s="272"/>
      <c r="H20" s="275" t="s">
        <v>52</v>
      </c>
      <c r="I20" s="240">
        <v>5.0959074461662759</v>
      </c>
      <c r="J20" s="268"/>
      <c r="K20" s="163"/>
      <c r="L20" s="313">
        <v>4.3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402.89</v>
      </c>
      <c r="F22" s="198">
        <v>397.52</v>
      </c>
      <c r="G22" s="271"/>
      <c r="H22" s="94" t="s">
        <v>548</v>
      </c>
      <c r="I22" s="234">
        <v>1.3328700141477801E-2</v>
      </c>
      <c r="J22" s="267"/>
      <c r="K22" s="163"/>
      <c r="L22" s="312">
        <v>5.75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329.35</v>
      </c>
      <c r="F23" s="198">
        <v>331.33</v>
      </c>
      <c r="G23" s="271"/>
      <c r="H23" s="94" t="s">
        <v>52</v>
      </c>
      <c r="I23" s="234">
        <v>6.0118415059966512E-3</v>
      </c>
      <c r="J23" s="267"/>
      <c r="K23" s="163"/>
      <c r="L23" s="312">
        <v>1.93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62.89</v>
      </c>
      <c r="F24" s="198">
        <v>62.84</v>
      </c>
      <c r="G24" s="271"/>
      <c r="H24" s="94" t="s">
        <v>548</v>
      </c>
      <c r="I24" s="234">
        <v>7.9503895690880011E-4</v>
      </c>
      <c r="J24" s="267"/>
      <c r="K24" s="163"/>
      <c r="L24" s="312">
        <v>0.25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50.48</v>
      </c>
      <c r="F25" s="198">
        <v>56.34</v>
      </c>
      <c r="G25" s="271"/>
      <c r="H25" s="94" t="s">
        <v>52</v>
      </c>
      <c r="I25" s="234">
        <v>0.1160855784469097</v>
      </c>
      <c r="J25" s="267"/>
      <c r="K25" s="163"/>
      <c r="L25" s="312">
        <v>-0.04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0.12869671629614521</v>
      </c>
      <c r="F26" s="199">
        <v>0.14293325215008754</v>
      </c>
      <c r="G26" s="272"/>
      <c r="H26" s="275" t="s">
        <v>52</v>
      </c>
      <c r="I26" s="240">
        <v>1.4236535853942329</v>
      </c>
      <c r="J26" s="268"/>
      <c r="K26" s="94"/>
      <c r="L26" s="313">
        <v>-0.09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389.69</v>
      </c>
      <c r="F28" s="200">
        <v>383.56</v>
      </c>
      <c r="G28" s="273">
        <v>11.942458537150131</v>
      </c>
      <c r="H28" s="94" t="s">
        <v>548</v>
      </c>
      <c r="I28" s="234">
        <v>1.5730452410890661E-2</v>
      </c>
      <c r="J28" s="267"/>
      <c r="K28" s="163"/>
      <c r="L28" s="312">
        <v>6.1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320.82</v>
      </c>
      <c r="F29" s="200">
        <v>322.08999999999997</v>
      </c>
      <c r="G29" s="273">
        <v>5.2739015493759069</v>
      </c>
      <c r="H29" s="94" t="s">
        <v>52</v>
      </c>
      <c r="I29" s="234">
        <v>3.9586060719405403E-3</v>
      </c>
      <c r="J29" s="267"/>
      <c r="K29" s="163"/>
      <c r="L29" s="312">
        <v>1.91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56.52</v>
      </c>
      <c r="F30" s="200">
        <v>56.52</v>
      </c>
      <c r="G30" s="273">
        <v>17.261410788381752</v>
      </c>
      <c r="H30" s="94" t="s">
        <v>52</v>
      </c>
      <c r="I30" s="234" t="s">
        <v>603</v>
      </c>
      <c r="J30" s="267"/>
      <c r="K30" s="163"/>
      <c r="L30" s="312">
        <v>0.64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47.67</v>
      </c>
      <c r="F31" s="200">
        <v>53.26</v>
      </c>
      <c r="G31" s="273">
        <v>38.309922972360653</v>
      </c>
      <c r="H31" s="94" t="s">
        <v>52</v>
      </c>
      <c r="I31" s="234">
        <v>0.11726452695615674</v>
      </c>
      <c r="J31" s="267"/>
      <c r="K31" s="163"/>
      <c r="L31" s="312">
        <v>-0.13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0.1263316902528224</v>
      </c>
      <c r="F32" s="199">
        <v>0.14067245978711604</v>
      </c>
      <c r="G32" s="272"/>
      <c r="H32" s="275" t="s">
        <v>52</v>
      </c>
      <c r="I32" s="240">
        <v>1.434076953429364</v>
      </c>
      <c r="J32" s="268"/>
      <c r="K32" s="275"/>
      <c r="L32" s="313">
        <v>-0.1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7.04</v>
      </c>
      <c r="G34" s="271">
        <v>21.931260229132562</v>
      </c>
      <c r="H34" s="277" t="s">
        <v>52</v>
      </c>
      <c r="I34" s="234">
        <v>1.5873015873015817E-2</v>
      </c>
      <c r="J34" s="267"/>
      <c r="K34" s="163"/>
      <c r="L34" s="312">
        <v>0.05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4.99</v>
      </c>
      <c r="F35" s="198">
        <v>5.08</v>
      </c>
      <c r="G35" s="271">
        <v>19.546742209631731</v>
      </c>
      <c r="H35" s="277" t="s">
        <v>52</v>
      </c>
      <c r="I35" s="234">
        <v>1.8036072144288484E-2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3.05</v>
      </c>
      <c r="F36" s="198">
        <v>3.21</v>
      </c>
      <c r="G36" s="271">
        <v>4.093567251461991</v>
      </c>
      <c r="H36" s="277" t="s">
        <v>52</v>
      </c>
      <c r="I36" s="234">
        <v>5.2459016393442637E-2</v>
      </c>
      <c r="J36" s="267"/>
      <c r="K36" s="163"/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1.27</v>
      </c>
      <c r="F37" s="198">
        <v>1.46</v>
      </c>
      <c r="G37" s="271">
        <v>28.378378378378386</v>
      </c>
      <c r="H37" s="277" t="s">
        <v>52</v>
      </c>
      <c r="I37" s="234">
        <v>0.14960629921259838</v>
      </c>
      <c r="J37" s="267"/>
      <c r="K37" s="163"/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0.15796019900497515</v>
      </c>
      <c r="F38" s="201">
        <v>0.17611580217129072</v>
      </c>
      <c r="G38" s="274"/>
      <c r="H38" s="278" t="s">
        <v>52</v>
      </c>
      <c r="I38" s="235">
        <v>1.8155603166315566</v>
      </c>
      <c r="J38" s="270"/>
      <c r="K38" s="323"/>
      <c r="L38" s="316">
        <v>0.5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113.34</v>
      </c>
      <c r="F44" s="223">
        <v>120.7</v>
      </c>
      <c r="G44" s="279"/>
      <c r="H44" s="280" t="s">
        <v>52</v>
      </c>
      <c r="I44" s="233">
        <v>6.4937356626080911E-2</v>
      </c>
      <c r="J44" s="283"/>
      <c r="K44" s="280"/>
      <c r="L44" s="318">
        <v>-0.41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65.41</v>
      </c>
      <c r="F45" s="198">
        <v>68.989999999999995</v>
      </c>
      <c r="G45" s="271"/>
      <c r="H45" s="281" t="s">
        <v>52</v>
      </c>
      <c r="I45" s="234">
        <v>5.4731692401773335E-2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46.27</v>
      </c>
      <c r="F46" s="198">
        <v>49.67</v>
      </c>
      <c r="G46" s="271"/>
      <c r="H46" s="281" t="s">
        <v>52</v>
      </c>
      <c r="I46" s="234">
        <v>7.3481737626972077E-2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9.4</v>
      </c>
      <c r="F47" s="198">
        <v>11.85</v>
      </c>
      <c r="G47" s="271"/>
      <c r="H47" s="281" t="s">
        <v>52</v>
      </c>
      <c r="I47" s="234">
        <v>0.26063829787234027</v>
      </c>
      <c r="J47" s="286"/>
      <c r="K47" s="281"/>
      <c r="L47" s="312">
        <v>-0.53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8.4169054441260743E-2</v>
      </c>
      <c r="F48" s="201">
        <v>9.9865160964099101E-2</v>
      </c>
      <c r="G48" s="274"/>
      <c r="H48" s="282" t="s">
        <v>52</v>
      </c>
      <c r="I48" s="235">
        <v>1.5696106522838358</v>
      </c>
      <c r="J48" s="287"/>
      <c r="K48" s="342"/>
      <c r="L48" s="316">
        <v>-0.4</v>
      </c>
      <c r="M48" s="317">
        <v>4.5170585387168012E-2</v>
      </c>
    </row>
    <row r="49" spans="2:15" ht="12" customHeight="1">
      <c r="B49" s="296" t="s">
        <v>908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70"/>
    </row>
    <row r="56" spans="2:15" ht="12" customHeight="1">
      <c r="B56" s="369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0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8.710937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644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.7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429.21</v>
      </c>
      <c r="F10" s="198">
        <v>474.42</v>
      </c>
      <c r="G10" s="271"/>
      <c r="H10" s="94" t="s">
        <v>52</v>
      </c>
      <c r="I10" s="234">
        <v>0.10533305374991264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348.21</v>
      </c>
      <c r="F11" s="198">
        <v>367.24</v>
      </c>
      <c r="G11" s="271"/>
      <c r="H11" s="94" t="s">
        <v>52</v>
      </c>
      <c r="I11" s="234">
        <v>5.4650929037075358E-2</v>
      </c>
      <c r="J11" s="267"/>
      <c r="K11" s="163" t="s">
        <v>52</v>
      </c>
      <c r="L11" s="184">
        <v>0.12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81.59</v>
      </c>
      <c r="F12" s="198">
        <v>93.17</v>
      </c>
      <c r="G12" s="271"/>
      <c r="H12" s="94" t="s">
        <v>52</v>
      </c>
      <c r="I12" s="234">
        <v>0.14192915798504724</v>
      </c>
      <c r="J12" s="267"/>
      <c r="K12" s="163" t="s">
        <v>548</v>
      </c>
      <c r="L12" s="184">
        <v>0.04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76.16</v>
      </c>
      <c r="F13" s="198">
        <v>97.79</v>
      </c>
      <c r="G13" s="271"/>
      <c r="H13" s="94" t="s">
        <v>52</v>
      </c>
      <c r="I13" s="234">
        <v>0.28400735294117663</v>
      </c>
      <c r="J13" s="267"/>
      <c r="K13" s="163" t="s">
        <v>548</v>
      </c>
      <c r="L13" s="184">
        <v>0.13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0.17719869706840391</v>
      </c>
      <c r="F14" s="199">
        <v>0.21239764557676855</v>
      </c>
      <c r="G14" s="272"/>
      <c r="H14" s="275" t="s">
        <v>52</v>
      </c>
      <c r="I14" s="240">
        <v>3.5198948508364634</v>
      </c>
      <c r="J14" s="268"/>
      <c r="K14" s="192" t="s">
        <v>548</v>
      </c>
      <c r="L14" s="193">
        <v>3.1931834042131513E-2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56.12</v>
      </c>
      <c r="F16" s="198">
        <v>62.86</v>
      </c>
      <c r="G16" s="271"/>
      <c r="H16" s="94" t="s">
        <v>52</v>
      </c>
      <c r="I16" s="234">
        <v>0.12009978617248751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32.020000000000003</v>
      </c>
      <c r="F17" s="198">
        <v>35.159999999999997</v>
      </c>
      <c r="G17" s="271"/>
      <c r="H17" s="94" t="s">
        <v>52</v>
      </c>
      <c r="I17" s="234">
        <v>9.8063710181136576E-2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26.54</v>
      </c>
      <c r="G18" s="271"/>
      <c r="H18" s="94" t="s">
        <v>52</v>
      </c>
      <c r="I18" s="234">
        <v>0.25841631104788987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26.55</v>
      </c>
      <c r="F19" s="198">
        <v>31.12</v>
      </c>
      <c r="G19" s="271"/>
      <c r="H19" s="94" t="s">
        <v>52</v>
      </c>
      <c r="I19" s="234">
        <v>0.17212806026365346</v>
      </c>
      <c r="J19" s="267"/>
      <c r="K19" s="163" t="s">
        <v>52</v>
      </c>
      <c r="L19" s="184">
        <v>0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0.49990585577104124</v>
      </c>
      <c r="F20" s="199">
        <v>0.50437601296596435</v>
      </c>
      <c r="G20" s="272"/>
      <c r="H20" s="275" t="s">
        <v>52</v>
      </c>
      <c r="I20" s="240">
        <v>0.44701571949231078</v>
      </c>
      <c r="J20" s="268"/>
      <c r="K20" s="192" t="s">
        <v>52</v>
      </c>
      <c r="L20" s="193">
        <v>0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366.99</v>
      </c>
      <c r="F22" s="198">
        <v>404.11</v>
      </c>
      <c r="G22" s="271"/>
      <c r="H22" s="94" t="s">
        <v>52</v>
      </c>
      <c r="I22" s="234">
        <v>0.10114717022262187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312.67</v>
      </c>
      <c r="F23" s="198">
        <v>327.86</v>
      </c>
      <c r="G23" s="271"/>
      <c r="H23" s="94" t="s">
        <v>52</v>
      </c>
      <c r="I23" s="234">
        <v>4.8581571625035957E-2</v>
      </c>
      <c r="J23" s="267"/>
      <c r="K23" s="163" t="s">
        <v>52</v>
      </c>
      <c r="L23" s="184">
        <v>0.13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57.07</v>
      </c>
      <c r="F24" s="198">
        <v>63.08</v>
      </c>
      <c r="G24" s="271"/>
      <c r="H24" s="94" t="s">
        <v>52</v>
      </c>
      <c r="I24" s="234">
        <v>0.1053092693183808</v>
      </c>
      <c r="J24" s="267"/>
      <c r="K24" s="163" t="s">
        <v>548</v>
      </c>
      <c r="L24" s="184">
        <v>0.04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48.13</v>
      </c>
      <c r="F25" s="198">
        <v>64.77</v>
      </c>
      <c r="G25" s="271"/>
      <c r="H25" s="94" t="s">
        <v>52</v>
      </c>
      <c r="I25" s="234">
        <v>0.34573031373363783</v>
      </c>
      <c r="J25" s="267"/>
      <c r="K25" s="163" t="s">
        <v>548</v>
      </c>
      <c r="L25" s="184">
        <v>0.13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0.1301725536863742</v>
      </c>
      <c r="F26" s="199">
        <v>0.1656775975853072</v>
      </c>
      <c r="G26" s="272"/>
      <c r="H26" s="275" t="s">
        <v>52</v>
      </c>
      <c r="I26" s="240">
        <v>3.5505043898933</v>
      </c>
      <c r="J26" s="268"/>
      <c r="K26" s="192" t="s">
        <v>548</v>
      </c>
      <c r="L26" s="193">
        <v>3.707585615522202E-2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386.75</v>
      </c>
      <c r="G28" s="273">
        <v>11.942458537150131</v>
      </c>
      <c r="H28" s="94" t="s">
        <v>52</v>
      </c>
      <c r="I28" s="234">
        <v>0.11942458537150125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298.83</v>
      </c>
      <c r="F29" s="200">
        <v>314.58999999999997</v>
      </c>
      <c r="G29" s="273">
        <v>5.2739015493759069</v>
      </c>
      <c r="H29" s="94" t="s">
        <v>52</v>
      </c>
      <c r="I29" s="234">
        <v>5.2739015493759034E-2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48.2</v>
      </c>
      <c r="F30" s="200">
        <v>56.52</v>
      </c>
      <c r="G30" s="273">
        <v>17.261410788381752</v>
      </c>
      <c r="H30" s="94" t="s">
        <v>52</v>
      </c>
      <c r="I30" s="234">
        <v>0.17261410788381748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44.14</v>
      </c>
      <c r="F31" s="200">
        <v>61.05</v>
      </c>
      <c r="G31" s="273">
        <v>38.309922972360653</v>
      </c>
      <c r="H31" s="94" t="s">
        <v>52</v>
      </c>
      <c r="I31" s="234">
        <v>0.38309922972360666</v>
      </c>
      <c r="J31" s="267"/>
      <c r="K31" s="163" t="s">
        <v>52</v>
      </c>
      <c r="L31" s="184">
        <v>0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0.12719361438492349</v>
      </c>
      <c r="F32" s="199">
        <v>0.16450648055832504</v>
      </c>
      <c r="G32" s="272"/>
      <c r="H32" s="275" t="s">
        <v>52</v>
      </c>
      <c r="I32" s="240">
        <v>3.7312866173401544</v>
      </c>
      <c r="J32" s="268"/>
      <c r="K32" s="192" t="s">
        <v>52</v>
      </c>
      <c r="L32" s="193">
        <v>0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7.45</v>
      </c>
      <c r="G34" s="271">
        <v>21.931260229132562</v>
      </c>
      <c r="H34" s="277" t="s">
        <v>52</v>
      </c>
      <c r="I34" s="234">
        <v>0.21931260229132565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3.53</v>
      </c>
      <c r="F35" s="198">
        <v>4.22</v>
      </c>
      <c r="G35" s="271">
        <v>19.546742209631731</v>
      </c>
      <c r="H35" s="277" t="s">
        <v>52</v>
      </c>
      <c r="I35" s="234">
        <v>0.19546742209631729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3.56</v>
      </c>
      <c r="G36" s="271">
        <v>4.093567251461991</v>
      </c>
      <c r="H36" s="277" t="s">
        <v>52</v>
      </c>
      <c r="I36" s="234">
        <v>4.0935672514619936E-2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1.9</v>
      </c>
      <c r="G37" s="271">
        <v>28.378378378378386</v>
      </c>
      <c r="H37" s="277" t="s">
        <v>52</v>
      </c>
      <c r="I37" s="234">
        <v>0.28378378378378377</v>
      </c>
      <c r="J37" s="267"/>
      <c r="K37" s="163" t="s">
        <v>52</v>
      </c>
      <c r="L37" s="184">
        <v>0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0.2129496402877698</v>
      </c>
      <c r="F38" s="201">
        <v>0.2442159383033419</v>
      </c>
      <c r="G38" s="274"/>
      <c r="H38" s="278" t="s">
        <v>52</v>
      </c>
      <c r="I38" s="235">
        <v>3.1266298015572098</v>
      </c>
      <c r="J38" s="270"/>
      <c r="K38" s="167" t="s">
        <v>52</v>
      </c>
      <c r="L38" s="185">
        <v>0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106.86</v>
      </c>
      <c r="F44" s="223">
        <v>118.69</v>
      </c>
      <c r="G44" s="279"/>
      <c r="H44" s="280" t="s">
        <v>52</v>
      </c>
      <c r="I44" s="233">
        <v>0.11070559610705599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54.63</v>
      </c>
      <c r="F45" s="198">
        <v>56</v>
      </c>
      <c r="G45" s="271"/>
      <c r="H45" s="281" t="s">
        <v>52</v>
      </c>
      <c r="I45" s="234">
        <v>2.5077796082738413E-2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52.69</v>
      </c>
      <c r="F46" s="198">
        <v>55.79</v>
      </c>
      <c r="G46" s="271"/>
      <c r="H46" s="281" t="s">
        <v>52</v>
      </c>
      <c r="I46" s="234">
        <v>5.8834693490225964E-2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5.36</v>
      </c>
      <c r="F47" s="198">
        <v>13.08</v>
      </c>
      <c r="G47" s="271"/>
      <c r="H47" s="281" t="s">
        <v>52</v>
      </c>
      <c r="I47" s="234">
        <v>1.4402985074626864</v>
      </c>
      <c r="J47" s="286"/>
      <c r="K47" s="163" t="s">
        <v>52</v>
      </c>
      <c r="L47" s="184">
        <v>0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4.9944092433842721E-2</v>
      </c>
      <c r="F48" s="201">
        <v>0.11700509884605063</v>
      </c>
      <c r="G48" s="274"/>
      <c r="H48" s="282" t="s">
        <v>52</v>
      </c>
      <c r="I48" s="235">
        <v>6.7061006412207913</v>
      </c>
      <c r="J48" s="287"/>
      <c r="K48" s="167" t="s">
        <v>52</v>
      </c>
      <c r="L48" s="185">
        <v>0</v>
      </c>
      <c r="M48" s="219">
        <v>0.18622926579138796</v>
      </c>
    </row>
    <row r="49" spans="2:15" ht="12" customHeight="1">
      <c r="B49" s="296" t="s">
        <v>645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644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429.21</v>
      </c>
      <c r="F10" s="198">
        <v>474.42</v>
      </c>
      <c r="G10" s="271"/>
      <c r="H10" s="94" t="s">
        <v>52</v>
      </c>
      <c r="I10" s="234">
        <v>0.10533305374991264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348.21</v>
      </c>
      <c r="F11" s="198">
        <v>367.24</v>
      </c>
      <c r="G11" s="271"/>
      <c r="H11" s="94" t="s">
        <v>52</v>
      </c>
      <c r="I11" s="234">
        <v>5.4650929037075358E-2</v>
      </c>
      <c r="J11" s="267"/>
      <c r="K11" s="163" t="s">
        <v>52</v>
      </c>
      <c r="L11" s="184">
        <v>0.12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81.59</v>
      </c>
      <c r="F12" s="198">
        <v>93.17</v>
      </c>
      <c r="G12" s="271"/>
      <c r="H12" s="94" t="s">
        <v>52</v>
      </c>
      <c r="I12" s="234">
        <v>0.14192915798504724</v>
      </c>
      <c r="J12" s="267"/>
      <c r="K12" s="163" t="s">
        <v>548</v>
      </c>
      <c r="L12" s="184">
        <v>0.04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76.16</v>
      </c>
      <c r="F13" s="198">
        <v>97.79</v>
      </c>
      <c r="G13" s="271"/>
      <c r="H13" s="94" t="s">
        <v>52</v>
      </c>
      <c r="I13" s="234">
        <v>0.28400735294117663</v>
      </c>
      <c r="J13" s="267"/>
      <c r="K13" s="163" t="s">
        <v>548</v>
      </c>
      <c r="L13" s="184">
        <v>0.13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0.17719869706840391</v>
      </c>
      <c r="F14" s="199">
        <v>0.21239764557676855</v>
      </c>
      <c r="G14" s="272"/>
      <c r="H14" s="275" t="s">
        <v>52</v>
      </c>
      <c r="I14" s="240">
        <v>3.5198948508364634</v>
      </c>
      <c r="J14" s="268"/>
      <c r="K14" s="192" t="s">
        <v>548</v>
      </c>
      <c r="L14" s="193">
        <v>3.1931834042131513E-2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56.12</v>
      </c>
      <c r="F16" s="198">
        <v>62.86</v>
      </c>
      <c r="G16" s="271"/>
      <c r="H16" s="94" t="s">
        <v>52</v>
      </c>
      <c r="I16" s="234">
        <v>0.12009978617248751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32.020000000000003</v>
      </c>
      <c r="F17" s="198">
        <v>35.159999999999997</v>
      </c>
      <c r="G17" s="271"/>
      <c r="H17" s="94" t="s">
        <v>52</v>
      </c>
      <c r="I17" s="234">
        <v>9.8063710181136576E-2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26.54</v>
      </c>
      <c r="G18" s="271"/>
      <c r="H18" s="94" t="s">
        <v>52</v>
      </c>
      <c r="I18" s="234">
        <v>0.25841631104788987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26.55</v>
      </c>
      <c r="F19" s="198">
        <v>31.12</v>
      </c>
      <c r="G19" s="271"/>
      <c r="H19" s="94" t="s">
        <v>52</v>
      </c>
      <c r="I19" s="234">
        <v>0.17212806026365346</v>
      </c>
      <c r="J19" s="267"/>
      <c r="K19" s="163" t="s">
        <v>52</v>
      </c>
      <c r="L19" s="184">
        <v>0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0.49990585577104124</v>
      </c>
      <c r="F20" s="199">
        <v>0.50437601296596435</v>
      </c>
      <c r="G20" s="272"/>
      <c r="H20" s="275" t="s">
        <v>52</v>
      </c>
      <c r="I20" s="240">
        <v>0.44701571949231078</v>
      </c>
      <c r="J20" s="268"/>
      <c r="K20" s="192" t="s">
        <v>52</v>
      </c>
      <c r="L20" s="193">
        <v>0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366.99</v>
      </c>
      <c r="F22" s="198">
        <v>404.11</v>
      </c>
      <c r="G22" s="271"/>
      <c r="H22" s="94" t="s">
        <v>52</v>
      </c>
      <c r="I22" s="234">
        <v>0.10114717022262187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312.67</v>
      </c>
      <c r="F23" s="198">
        <v>327.86</v>
      </c>
      <c r="G23" s="271"/>
      <c r="H23" s="94" t="s">
        <v>52</v>
      </c>
      <c r="I23" s="234">
        <v>4.8581571625035957E-2</v>
      </c>
      <c r="J23" s="267"/>
      <c r="K23" s="163" t="s">
        <v>52</v>
      </c>
      <c r="L23" s="184">
        <v>0.13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57.07</v>
      </c>
      <c r="F24" s="198">
        <v>63.08</v>
      </c>
      <c r="G24" s="271"/>
      <c r="H24" s="94" t="s">
        <v>52</v>
      </c>
      <c r="I24" s="234">
        <v>0.1053092693183808</v>
      </c>
      <c r="J24" s="267"/>
      <c r="K24" s="163" t="s">
        <v>548</v>
      </c>
      <c r="L24" s="184">
        <v>0.04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48.13</v>
      </c>
      <c r="F25" s="198">
        <v>64.77</v>
      </c>
      <c r="G25" s="271"/>
      <c r="H25" s="94" t="s">
        <v>52</v>
      </c>
      <c r="I25" s="234">
        <v>0.34573031373363783</v>
      </c>
      <c r="J25" s="267"/>
      <c r="K25" s="163" t="s">
        <v>548</v>
      </c>
      <c r="L25" s="184">
        <v>0.13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0.1301725536863742</v>
      </c>
      <c r="F26" s="199">
        <v>0.1656775975853072</v>
      </c>
      <c r="G26" s="272"/>
      <c r="H26" s="275" t="s">
        <v>52</v>
      </c>
      <c r="I26" s="240">
        <v>3.5505043898933</v>
      </c>
      <c r="J26" s="268"/>
      <c r="K26" s="192" t="s">
        <v>548</v>
      </c>
      <c r="L26" s="193">
        <v>3.707585615522202E-2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386.75</v>
      </c>
      <c r="G28" s="273">
        <v>11.942458537150131</v>
      </c>
      <c r="H28" s="94" t="s">
        <v>52</v>
      </c>
      <c r="I28" s="234">
        <v>0.11942458537150125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298.83</v>
      </c>
      <c r="F29" s="200">
        <v>314.58999999999997</v>
      </c>
      <c r="G29" s="273">
        <v>5.2739015493759069</v>
      </c>
      <c r="H29" s="94" t="s">
        <v>52</v>
      </c>
      <c r="I29" s="234">
        <v>5.2739015493759034E-2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48.2</v>
      </c>
      <c r="F30" s="200">
        <v>56.52</v>
      </c>
      <c r="G30" s="273">
        <v>17.261410788381752</v>
      </c>
      <c r="H30" s="94" t="s">
        <v>52</v>
      </c>
      <c r="I30" s="234">
        <v>0.17261410788381748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44.14</v>
      </c>
      <c r="F31" s="200">
        <v>61.05</v>
      </c>
      <c r="G31" s="273">
        <v>38.309922972360653</v>
      </c>
      <c r="H31" s="94" t="s">
        <v>52</v>
      </c>
      <c r="I31" s="234">
        <v>0.38309922972360666</v>
      </c>
      <c r="J31" s="267"/>
      <c r="K31" s="163" t="s">
        <v>52</v>
      </c>
      <c r="L31" s="184">
        <v>0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0.12719361438492349</v>
      </c>
      <c r="F32" s="199">
        <v>0.16450648055832504</v>
      </c>
      <c r="G32" s="272"/>
      <c r="H32" s="275" t="s">
        <v>52</v>
      </c>
      <c r="I32" s="240">
        <v>3.7312866173401544</v>
      </c>
      <c r="J32" s="268"/>
      <c r="K32" s="192" t="s">
        <v>52</v>
      </c>
      <c r="L32" s="193">
        <v>0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7.45</v>
      </c>
      <c r="G34" s="271">
        <v>21.931260229132562</v>
      </c>
      <c r="H34" s="277" t="s">
        <v>52</v>
      </c>
      <c r="I34" s="234">
        <v>0.21931260229132565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3.53</v>
      </c>
      <c r="F35" s="198">
        <v>4.22</v>
      </c>
      <c r="G35" s="271">
        <v>19.546742209631731</v>
      </c>
      <c r="H35" s="277" t="s">
        <v>52</v>
      </c>
      <c r="I35" s="234">
        <v>0.19546742209631729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3.56</v>
      </c>
      <c r="G36" s="271">
        <v>4.093567251461991</v>
      </c>
      <c r="H36" s="277" t="s">
        <v>52</v>
      </c>
      <c r="I36" s="234">
        <v>4.0935672514619936E-2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1.9</v>
      </c>
      <c r="G37" s="271">
        <v>28.378378378378386</v>
      </c>
      <c r="H37" s="277" t="s">
        <v>52</v>
      </c>
      <c r="I37" s="234">
        <v>0.28378378378378377</v>
      </c>
      <c r="J37" s="267"/>
      <c r="K37" s="163" t="s">
        <v>52</v>
      </c>
      <c r="L37" s="184">
        <v>0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0.2129496402877698</v>
      </c>
      <c r="F38" s="201">
        <v>0.2442159383033419</v>
      </c>
      <c r="G38" s="274"/>
      <c r="H38" s="278" t="s">
        <v>52</v>
      </c>
      <c r="I38" s="235">
        <v>3.1266298015572098</v>
      </c>
      <c r="J38" s="270"/>
      <c r="K38" s="167" t="s">
        <v>52</v>
      </c>
      <c r="L38" s="185">
        <v>0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106.86</v>
      </c>
      <c r="F44" s="223">
        <v>118.69</v>
      </c>
      <c r="G44" s="279"/>
      <c r="H44" s="280" t="s">
        <v>52</v>
      </c>
      <c r="I44" s="233">
        <v>0.11070559610705599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54.63</v>
      </c>
      <c r="F45" s="198">
        <v>56</v>
      </c>
      <c r="G45" s="271"/>
      <c r="H45" s="281" t="s">
        <v>52</v>
      </c>
      <c r="I45" s="234">
        <v>2.5077796082738413E-2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52.69</v>
      </c>
      <c r="F46" s="198">
        <v>55.79</v>
      </c>
      <c r="G46" s="271"/>
      <c r="H46" s="281" t="s">
        <v>52</v>
      </c>
      <c r="I46" s="234">
        <v>5.8834693490225964E-2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5.36</v>
      </c>
      <c r="F47" s="198">
        <v>13.08</v>
      </c>
      <c r="G47" s="271"/>
      <c r="H47" s="281" t="s">
        <v>52</v>
      </c>
      <c r="I47" s="234">
        <v>1.4402985074626864</v>
      </c>
      <c r="J47" s="286"/>
      <c r="K47" s="163" t="s">
        <v>52</v>
      </c>
      <c r="L47" s="184">
        <v>0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4.9944092433842721E-2</v>
      </c>
      <c r="F48" s="201">
        <v>0.11700509884605063</v>
      </c>
      <c r="G48" s="274"/>
      <c r="H48" s="282" t="s">
        <v>52</v>
      </c>
      <c r="I48" s="235">
        <v>6.7061006412207913</v>
      </c>
      <c r="J48" s="287"/>
      <c r="K48" s="167" t="s">
        <v>52</v>
      </c>
      <c r="L48" s="185">
        <v>0</v>
      </c>
      <c r="M48" s="219">
        <v>0.18622926579138796</v>
      </c>
    </row>
    <row r="49" spans="2:15" ht="12" customHeight="1">
      <c r="B49" s="296" t="s">
        <v>645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2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28515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642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5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429.21</v>
      </c>
      <c r="F10" s="198">
        <v>470.3</v>
      </c>
      <c r="G10" s="271"/>
      <c r="H10" s="94" t="s">
        <v>52</v>
      </c>
      <c r="I10" s="234">
        <v>9.5734022972437716E-2</v>
      </c>
      <c r="J10" s="267"/>
      <c r="K10" s="163" t="s">
        <v>548</v>
      </c>
      <c r="L10" s="184">
        <v>1.73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348.21</v>
      </c>
      <c r="F11" s="198">
        <v>365.09</v>
      </c>
      <c r="G11" s="271"/>
      <c r="H11" s="94" t="s">
        <v>52</v>
      </c>
      <c r="I11" s="234">
        <v>4.8476494069670695E-2</v>
      </c>
      <c r="J11" s="267"/>
      <c r="K11" s="163" t="s">
        <v>548</v>
      </c>
      <c r="L11" s="184">
        <v>1.99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81.59</v>
      </c>
      <c r="F12" s="198">
        <v>93.21</v>
      </c>
      <c r="G12" s="271"/>
      <c r="H12" s="94" t="s">
        <v>52</v>
      </c>
      <c r="I12" s="234">
        <v>0.14241941414389014</v>
      </c>
      <c r="J12" s="267"/>
      <c r="K12" s="163" t="s">
        <v>52</v>
      </c>
      <c r="L12" s="184">
        <v>1.74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76.16</v>
      </c>
      <c r="F13" s="198">
        <v>95.82</v>
      </c>
      <c r="G13" s="271"/>
      <c r="H13" s="94" t="s">
        <v>52</v>
      </c>
      <c r="I13" s="234">
        <v>0.25814075630252087</v>
      </c>
      <c r="J13" s="267"/>
      <c r="K13" s="163" t="s">
        <v>548</v>
      </c>
      <c r="L13" s="184">
        <v>0.78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0.17719869706840391</v>
      </c>
      <c r="F14" s="199">
        <v>0.20907702378354789</v>
      </c>
      <c r="G14" s="272"/>
      <c r="H14" s="275" t="s">
        <v>52</v>
      </c>
      <c r="I14" s="240">
        <v>3.1878326715143985</v>
      </c>
      <c r="J14" s="268"/>
      <c r="K14" s="192" t="s">
        <v>548</v>
      </c>
      <c r="L14" s="193">
        <v>0.15870259384017371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56.12</v>
      </c>
      <c r="F16" s="198">
        <v>62.86</v>
      </c>
      <c r="G16" s="271"/>
      <c r="H16" s="94" t="s">
        <v>52</v>
      </c>
      <c r="I16" s="234">
        <v>0.12009978617248751</v>
      </c>
      <c r="J16" s="267"/>
      <c r="K16" s="163" t="s">
        <v>548</v>
      </c>
      <c r="L16" s="184">
        <v>0.3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32.020000000000003</v>
      </c>
      <c r="F17" s="198">
        <v>35.299999999999997</v>
      </c>
      <c r="G17" s="271"/>
      <c r="H17" s="94" t="s">
        <v>52</v>
      </c>
      <c r="I17" s="234">
        <v>0.10243597751405353</v>
      </c>
      <c r="J17" s="267"/>
      <c r="K17" s="163" t="s">
        <v>548</v>
      </c>
      <c r="L17" s="184">
        <v>1.9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26.54</v>
      </c>
      <c r="G18" s="271"/>
      <c r="H18" s="94" t="s">
        <v>52</v>
      </c>
      <c r="I18" s="234">
        <v>0.25841631104788987</v>
      </c>
      <c r="J18" s="267"/>
      <c r="K18" s="163" t="s">
        <v>52</v>
      </c>
      <c r="L18" s="184">
        <v>0.68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26.55</v>
      </c>
      <c r="F19" s="198">
        <v>30.98</v>
      </c>
      <c r="G19" s="271"/>
      <c r="H19" s="94" t="s">
        <v>52</v>
      </c>
      <c r="I19" s="234">
        <v>0.16685499058380415</v>
      </c>
      <c r="J19" s="267"/>
      <c r="K19" s="163" t="s">
        <v>52</v>
      </c>
      <c r="L19" s="184">
        <v>1.05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0.49990585577104124</v>
      </c>
      <c r="F20" s="199">
        <v>0.50097024579560157</v>
      </c>
      <c r="G20" s="272"/>
      <c r="H20" s="275" t="s">
        <v>52</v>
      </c>
      <c r="I20" s="240">
        <v>0.10643900245603244</v>
      </c>
      <c r="J20" s="268"/>
      <c r="K20" s="192" t="s">
        <v>52</v>
      </c>
      <c r="L20" s="193">
        <v>2.6342906753419548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366.99</v>
      </c>
      <c r="F22" s="198">
        <v>399.95</v>
      </c>
      <c r="G22" s="271"/>
      <c r="H22" s="94" t="s">
        <v>52</v>
      </c>
      <c r="I22" s="234">
        <v>8.9811711490776158E-2</v>
      </c>
      <c r="J22" s="267"/>
      <c r="K22" s="163" t="s">
        <v>548</v>
      </c>
      <c r="L22" s="184">
        <v>1.39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312.67</v>
      </c>
      <c r="F23" s="198">
        <v>325.57</v>
      </c>
      <c r="G23" s="271"/>
      <c r="H23" s="94" t="s">
        <v>52</v>
      </c>
      <c r="I23" s="234">
        <v>4.1257555889596009E-2</v>
      </c>
      <c r="J23" s="267"/>
      <c r="K23" s="163" t="s">
        <v>548</v>
      </c>
      <c r="L23" s="184">
        <v>0.08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57.07</v>
      </c>
      <c r="F24" s="198">
        <v>63.12</v>
      </c>
      <c r="G24" s="271"/>
      <c r="H24" s="94" t="s">
        <v>52</v>
      </c>
      <c r="I24" s="234">
        <v>0.10601016295777121</v>
      </c>
      <c r="J24" s="267"/>
      <c r="K24" s="163" t="s">
        <v>52</v>
      </c>
      <c r="L24" s="184">
        <v>1.1599999999999999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48.13</v>
      </c>
      <c r="F25" s="198">
        <v>62.9</v>
      </c>
      <c r="G25" s="271"/>
      <c r="H25" s="94" t="s">
        <v>52</v>
      </c>
      <c r="I25" s="234">
        <v>0.30687720756285053</v>
      </c>
      <c r="J25" s="267"/>
      <c r="K25" s="163" t="s">
        <v>548</v>
      </c>
      <c r="L25" s="184">
        <v>1.89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0.1301725536863742</v>
      </c>
      <c r="F26" s="199">
        <v>0.16182561938820139</v>
      </c>
      <c r="G26" s="272"/>
      <c r="H26" s="275" t="s">
        <v>52</v>
      </c>
      <c r="I26" s="240">
        <v>3.165306570182719</v>
      </c>
      <c r="J26" s="268"/>
      <c r="K26" s="192" t="s">
        <v>548</v>
      </c>
      <c r="L26" s="193">
        <v>0.53269308556004036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382.48</v>
      </c>
      <c r="G28" s="273"/>
      <c r="H28" s="94" t="s">
        <v>52</v>
      </c>
      <c r="I28" s="234">
        <v>0.10706532750586129</v>
      </c>
      <c r="J28" s="267"/>
      <c r="K28" s="163" t="s">
        <v>548</v>
      </c>
      <c r="L28" s="184">
        <v>0.9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298.83</v>
      </c>
      <c r="F29" s="200">
        <v>312.43</v>
      </c>
      <c r="G29" s="273"/>
      <c r="H29" s="94" t="s">
        <v>52</v>
      </c>
      <c r="I29" s="234">
        <v>4.5510825552990131E-2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48.2</v>
      </c>
      <c r="F30" s="200">
        <v>56.52</v>
      </c>
      <c r="G30" s="273"/>
      <c r="H30" s="94" t="s">
        <v>52</v>
      </c>
      <c r="I30" s="234">
        <v>0.17261410788381748</v>
      </c>
      <c r="J30" s="267"/>
      <c r="K30" s="163" t="s">
        <v>52</v>
      </c>
      <c r="L30" s="184">
        <v>1.27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44.14</v>
      </c>
      <c r="F31" s="200">
        <v>58.94</v>
      </c>
      <c r="G31" s="273"/>
      <c r="H31" s="94" t="s">
        <v>52</v>
      </c>
      <c r="I31" s="234">
        <v>0.33529678296329846</v>
      </c>
      <c r="J31" s="267"/>
      <c r="K31" s="163" t="s">
        <v>548</v>
      </c>
      <c r="L31" s="184">
        <v>1.61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0.12719361438492349</v>
      </c>
      <c r="F32" s="199">
        <v>0.15975064371866107</v>
      </c>
      <c r="G32" s="272"/>
      <c r="H32" s="275" t="s">
        <v>52</v>
      </c>
      <c r="I32" s="240">
        <v>3.2557029333737582</v>
      </c>
      <c r="J32" s="268"/>
      <c r="K32" s="192" t="s">
        <v>548</v>
      </c>
      <c r="L32" s="193">
        <v>0.49306008418263103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7.49</v>
      </c>
      <c r="G34" s="271"/>
      <c r="H34" s="277" t="s">
        <v>52</v>
      </c>
      <c r="I34" s="234">
        <v>0.22585924713584293</v>
      </c>
      <c r="J34" s="267"/>
      <c r="K34" s="163" t="s">
        <v>548</v>
      </c>
      <c r="L34" s="184">
        <v>0.04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3.53</v>
      </c>
      <c r="F35" s="198">
        <v>4.22</v>
      </c>
      <c r="G35" s="271"/>
      <c r="H35" s="277" t="s">
        <v>52</v>
      </c>
      <c r="I35" s="234">
        <v>0.19546742209631729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3.56</v>
      </c>
      <c r="G36" s="271"/>
      <c r="H36" s="277" t="s">
        <v>52</v>
      </c>
      <c r="I36" s="234">
        <v>4.0935672514619936E-2</v>
      </c>
      <c r="J36" s="267"/>
      <c r="K36" s="163" t="s">
        <v>548</v>
      </c>
      <c r="L36" s="184">
        <v>0.09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1.94</v>
      </c>
      <c r="G37" s="271"/>
      <c r="H37" s="277" t="s">
        <v>52</v>
      </c>
      <c r="I37" s="234">
        <v>0.31081081081081074</v>
      </c>
      <c r="J37" s="267"/>
      <c r="K37" s="163" t="s">
        <v>52</v>
      </c>
      <c r="L37" s="184">
        <v>0.06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0.2129496402877698</v>
      </c>
      <c r="F38" s="201">
        <v>0.24935732647814912</v>
      </c>
      <c r="G38" s="274"/>
      <c r="H38" s="278" t="s">
        <v>52</v>
      </c>
      <c r="I38" s="235">
        <v>3.6407686190379316</v>
      </c>
      <c r="J38" s="270"/>
      <c r="K38" s="167" t="s">
        <v>52</v>
      </c>
      <c r="L38" s="185">
        <v>1.0475496744985184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106.86</v>
      </c>
      <c r="F44" s="223">
        <v>116.18</v>
      </c>
      <c r="G44" s="279"/>
      <c r="H44" s="280" t="s">
        <v>52</v>
      </c>
      <c r="I44" s="233">
        <v>8.7216919333707787E-2</v>
      </c>
      <c r="J44" s="283"/>
      <c r="K44" s="284" t="s">
        <v>52</v>
      </c>
      <c r="L44" s="285">
        <v>1.85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54.63</v>
      </c>
      <c r="F45" s="198">
        <v>56.51</v>
      </c>
      <c r="G45" s="271"/>
      <c r="H45" s="281" t="s">
        <v>52</v>
      </c>
      <c r="I45" s="234">
        <v>3.4413326011349055E-2</v>
      </c>
      <c r="J45" s="286"/>
      <c r="K45" s="163" t="s">
        <v>52</v>
      </c>
      <c r="L45" s="184">
        <v>0.01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52.69</v>
      </c>
      <c r="F46" s="198">
        <v>55.11</v>
      </c>
      <c r="G46" s="271"/>
      <c r="H46" s="281" t="s">
        <v>52</v>
      </c>
      <c r="I46" s="234">
        <v>4.5929018789144127E-2</v>
      </c>
      <c r="J46" s="286"/>
      <c r="K46" s="163" t="s">
        <v>52</v>
      </c>
      <c r="L46" s="184">
        <v>1.0900000000000001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5.36</v>
      </c>
      <c r="F47" s="198">
        <v>10.74</v>
      </c>
      <c r="G47" s="271"/>
      <c r="H47" s="281" t="s">
        <v>52</v>
      </c>
      <c r="I47" s="234">
        <v>1.0037313432835822</v>
      </c>
      <c r="J47" s="286"/>
      <c r="K47" s="163" t="s">
        <v>52</v>
      </c>
      <c r="L47" s="184">
        <v>0.79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4.9944092433842721E-2</v>
      </c>
      <c r="F48" s="201">
        <v>9.6219315534850386E-2</v>
      </c>
      <c r="G48" s="274"/>
      <c r="H48" s="282" t="s">
        <v>52</v>
      </c>
      <c r="I48" s="235">
        <v>4.6275223101007663</v>
      </c>
      <c r="J48" s="287"/>
      <c r="K48" s="167" t="s">
        <v>52</v>
      </c>
      <c r="L48" s="185">
        <v>0.6190361499381708</v>
      </c>
      <c r="M48" s="219">
        <v>0.18622926579138796</v>
      </c>
    </row>
    <row r="49" spans="2:15" ht="12" customHeight="1">
      <c r="B49" s="296" t="s">
        <v>643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3">
    <tabColor theme="1"/>
  </sheetPr>
  <dimension ref="A1:P60"/>
  <sheetViews>
    <sheetView showGridLines="0" defaultGridColor="0" colorId="22" zoomScaleNormal="100" workbookViewId="0">
      <selection activeCell="B4" sqref="B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640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428.85</v>
      </c>
      <c r="F10" s="198">
        <v>472.03</v>
      </c>
      <c r="G10" s="271"/>
      <c r="H10" s="94" t="s">
        <v>52</v>
      </c>
      <c r="I10" s="234">
        <v>0.1006878862072984</v>
      </c>
      <c r="J10" s="267"/>
      <c r="K10" s="163" t="s">
        <v>548</v>
      </c>
      <c r="L10" s="184">
        <v>1.41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347.76</v>
      </c>
      <c r="F11" s="198">
        <v>367.08</v>
      </c>
      <c r="G11" s="271"/>
      <c r="H11" s="94" t="s">
        <v>52</v>
      </c>
      <c r="I11" s="234">
        <v>5.555555555555558E-2</v>
      </c>
      <c r="J11" s="267"/>
      <c r="K11" s="163" t="s">
        <v>548</v>
      </c>
      <c r="L11" s="184">
        <v>0.55000000000000004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82.06</v>
      </c>
      <c r="F12" s="198">
        <v>91.47</v>
      </c>
      <c r="G12" s="271"/>
      <c r="H12" s="94" t="s">
        <v>52</v>
      </c>
      <c r="I12" s="234">
        <v>0.11467219107969773</v>
      </c>
      <c r="J12" s="267"/>
      <c r="K12" s="163" t="s">
        <v>52</v>
      </c>
      <c r="L12" s="184">
        <v>0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75.72</v>
      </c>
      <c r="F13" s="198">
        <v>96.6</v>
      </c>
      <c r="G13" s="271"/>
      <c r="H13" s="94" t="s">
        <v>52</v>
      </c>
      <c r="I13" s="234">
        <v>0.27575277337559423</v>
      </c>
      <c r="J13" s="267"/>
      <c r="K13" s="163" t="s">
        <v>548</v>
      </c>
      <c r="L13" s="184">
        <v>0.48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0.1761667674840631</v>
      </c>
      <c r="F14" s="199">
        <v>0.21066404972194963</v>
      </c>
      <c r="G14" s="272"/>
      <c r="H14" s="275" t="s">
        <v>52</v>
      </c>
      <c r="I14" s="240">
        <v>3.4497282237886533</v>
      </c>
      <c r="J14" s="268"/>
      <c r="K14" s="192" t="s">
        <v>548</v>
      </c>
      <c r="L14" s="193">
        <v>7.9314914539951875E-2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55.84</v>
      </c>
      <c r="F16" s="198">
        <v>63.16</v>
      </c>
      <c r="G16" s="271"/>
      <c r="H16" s="94" t="s">
        <v>52</v>
      </c>
      <c r="I16" s="234">
        <v>0.13108882521489962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31.59</v>
      </c>
      <c r="F17" s="198">
        <v>37.200000000000003</v>
      </c>
      <c r="G17" s="271"/>
      <c r="H17" s="94" t="s">
        <v>52</v>
      </c>
      <c r="I17" s="234">
        <v>0.17758784425451091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25.86</v>
      </c>
      <c r="G18" s="271"/>
      <c r="H18" s="94" t="s">
        <v>52</v>
      </c>
      <c r="I18" s="234">
        <v>0.22617354196301553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26.71</v>
      </c>
      <c r="F19" s="198">
        <v>29.93</v>
      </c>
      <c r="G19" s="271"/>
      <c r="H19" s="94" t="s">
        <v>52</v>
      </c>
      <c r="I19" s="234">
        <v>0.12055409958816909</v>
      </c>
      <c r="J19" s="267"/>
      <c r="K19" s="163" t="s">
        <v>52</v>
      </c>
      <c r="L19" s="184">
        <v>0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0.50702353834472291</v>
      </c>
      <c r="F20" s="199">
        <v>0.47462733904218202</v>
      </c>
      <c r="G20" s="272"/>
      <c r="H20" s="275" t="s">
        <v>548</v>
      </c>
      <c r="I20" s="240">
        <v>3.2396199302540896</v>
      </c>
      <c r="J20" s="268"/>
      <c r="K20" s="192" t="s">
        <v>52</v>
      </c>
      <c r="L20" s="193">
        <v>0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</v>
      </c>
      <c r="F22" s="198">
        <v>401.34</v>
      </c>
      <c r="G22" s="271"/>
      <c r="H22" s="94" t="s">
        <v>52</v>
      </c>
      <c r="I22" s="234">
        <v>9.3867538838920739E-2</v>
      </c>
      <c r="J22" s="267"/>
      <c r="K22" s="163" t="s">
        <v>548</v>
      </c>
      <c r="L22" s="184">
        <v>1.19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312.64</v>
      </c>
      <c r="F23" s="198">
        <v>325.64999999999998</v>
      </c>
      <c r="G23" s="271"/>
      <c r="H23" s="94" t="s">
        <v>52</v>
      </c>
      <c r="I23" s="234">
        <v>4.1613357215967151E-2</v>
      </c>
      <c r="J23" s="267"/>
      <c r="K23" s="163" t="s">
        <v>548</v>
      </c>
      <c r="L23" s="184">
        <v>0.39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57.55</v>
      </c>
      <c r="F24" s="198">
        <v>61.96</v>
      </c>
      <c r="G24" s="271"/>
      <c r="H24" s="94" t="s">
        <v>52</v>
      </c>
      <c r="I24" s="234">
        <v>7.6629018245004454E-2</v>
      </c>
      <c r="J24" s="267"/>
      <c r="K24" s="163" t="s">
        <v>52</v>
      </c>
      <c r="L24" s="184">
        <v>0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47.54</v>
      </c>
      <c r="F25" s="198">
        <v>64.790000000000006</v>
      </c>
      <c r="G25" s="271"/>
      <c r="H25" s="94" t="s">
        <v>52</v>
      </c>
      <c r="I25" s="234">
        <v>0.36285233487589408</v>
      </c>
      <c r="J25" s="267"/>
      <c r="K25" s="163" t="s">
        <v>548</v>
      </c>
      <c r="L25" s="184">
        <v>0.62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0.12842054080337123</v>
      </c>
      <c r="F26" s="199">
        <v>0.1671525502438018</v>
      </c>
      <c r="G26" s="272"/>
      <c r="H26" s="275" t="s">
        <v>52</v>
      </c>
      <c r="I26" s="240">
        <v>3.8732009440430564</v>
      </c>
      <c r="J26" s="268"/>
      <c r="K26" s="192" t="s">
        <v>548</v>
      </c>
      <c r="L26" s="193">
        <v>0.1429923983002318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383.38</v>
      </c>
      <c r="G28" s="273"/>
      <c r="H28" s="94" t="s">
        <v>52</v>
      </c>
      <c r="I28" s="234">
        <v>0.10967032330892357</v>
      </c>
      <c r="J28" s="267"/>
      <c r="K28" s="163" t="s">
        <v>548</v>
      </c>
      <c r="L28" s="184">
        <v>1.54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298.89</v>
      </c>
      <c r="F29" s="200">
        <v>312.43</v>
      </c>
      <c r="G29" s="273"/>
      <c r="H29" s="94" t="s">
        <v>52</v>
      </c>
      <c r="I29" s="234">
        <v>4.5300946836628997E-2</v>
      </c>
      <c r="J29" s="267"/>
      <c r="K29" s="163" t="s">
        <v>548</v>
      </c>
      <c r="L29" s="184">
        <v>0.64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48.64</v>
      </c>
      <c r="F30" s="200">
        <v>55.25</v>
      </c>
      <c r="G30" s="273"/>
      <c r="H30" s="94" t="s">
        <v>52</v>
      </c>
      <c r="I30" s="234">
        <v>0.13589638157894735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43.58</v>
      </c>
      <c r="F31" s="200">
        <v>60.55</v>
      </c>
      <c r="G31" s="273"/>
      <c r="H31" s="94" t="s">
        <v>52</v>
      </c>
      <c r="I31" s="234">
        <v>0.38939880679210637</v>
      </c>
      <c r="J31" s="267"/>
      <c r="K31" s="163" t="s">
        <v>548</v>
      </c>
      <c r="L31" s="184">
        <v>0.65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0.12539924610824965</v>
      </c>
      <c r="F32" s="199">
        <v>0.16468124456048738</v>
      </c>
      <c r="G32" s="272"/>
      <c r="H32" s="275" t="s">
        <v>52</v>
      </c>
      <c r="I32" s="240">
        <v>3.928199845223773</v>
      </c>
      <c r="J32" s="268"/>
      <c r="K32" s="192" t="s">
        <v>548</v>
      </c>
      <c r="L32" s="193">
        <v>0.14786164299557258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7.53</v>
      </c>
      <c r="G34" s="271"/>
      <c r="H34" s="277" t="s">
        <v>52</v>
      </c>
      <c r="I34" s="234">
        <v>0.23240589198035999</v>
      </c>
      <c r="J34" s="267"/>
      <c r="K34" s="163" t="s">
        <v>548</v>
      </c>
      <c r="L34" s="184">
        <v>0.23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3.53</v>
      </c>
      <c r="F35" s="198">
        <v>4.22</v>
      </c>
      <c r="G35" s="271"/>
      <c r="H35" s="277" t="s">
        <v>52</v>
      </c>
      <c r="I35" s="234">
        <v>0.19546742209631729</v>
      </c>
      <c r="J35" s="267"/>
      <c r="K35" s="163" t="s">
        <v>548</v>
      </c>
      <c r="L35" s="184">
        <v>0.16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3.65</v>
      </c>
      <c r="G36" s="271"/>
      <c r="H36" s="277" t="s">
        <v>52</v>
      </c>
      <c r="I36" s="234">
        <v>6.7251461988304007E-2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1.88</v>
      </c>
      <c r="G37" s="271"/>
      <c r="H37" s="277" t="s">
        <v>52</v>
      </c>
      <c r="I37" s="234">
        <v>0.27027027027027017</v>
      </c>
      <c r="J37" s="267"/>
      <c r="K37" s="163" t="s">
        <v>52</v>
      </c>
      <c r="L37" s="184">
        <v>0.14000000000000001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0.2129496402877698</v>
      </c>
      <c r="F38" s="201">
        <v>0.23888182973316394</v>
      </c>
      <c r="G38" s="274"/>
      <c r="H38" s="278" t="s">
        <v>52</v>
      </c>
      <c r="I38" s="235">
        <v>2.5932189445394132</v>
      </c>
      <c r="J38" s="270"/>
      <c r="K38" s="167" t="s">
        <v>52</v>
      </c>
      <c r="L38" s="185">
        <v>2.2194407566289707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106.93</v>
      </c>
      <c r="F44" s="223">
        <v>114.33</v>
      </c>
      <c r="G44" s="279"/>
      <c r="H44" s="280" t="s">
        <v>52</v>
      </c>
      <c r="I44" s="233">
        <v>6.9204152249134898E-2</v>
      </c>
      <c r="J44" s="283"/>
      <c r="K44" s="284" t="s">
        <v>52</v>
      </c>
      <c r="L44" s="285">
        <v>3.83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54.69</v>
      </c>
      <c r="F45" s="198">
        <v>56.5</v>
      </c>
      <c r="G45" s="271"/>
      <c r="H45" s="281" t="s">
        <v>52</v>
      </c>
      <c r="I45" s="234">
        <v>3.3095629914061009E-2</v>
      </c>
      <c r="J45" s="286"/>
      <c r="K45" s="163" t="s">
        <v>52</v>
      </c>
      <c r="L45" s="184">
        <v>0.28000000000000003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52.8</v>
      </c>
      <c r="F46" s="198">
        <v>54.02</v>
      </c>
      <c r="G46" s="271"/>
      <c r="H46" s="281" t="s">
        <v>52</v>
      </c>
      <c r="I46" s="234">
        <v>2.3106060606060685E-2</v>
      </c>
      <c r="J46" s="286"/>
      <c r="K46" s="163" t="s">
        <v>52</v>
      </c>
      <c r="L46" s="184">
        <v>0.95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5.32</v>
      </c>
      <c r="F47" s="198">
        <v>9.9499999999999993</v>
      </c>
      <c r="G47" s="271"/>
      <c r="H47" s="281" t="s">
        <v>52</v>
      </c>
      <c r="I47" s="234">
        <v>0.87030075187969902</v>
      </c>
      <c r="J47" s="286"/>
      <c r="K47" s="163" t="s">
        <v>52</v>
      </c>
      <c r="L47" s="184">
        <v>0.98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4.9492976090799147E-2</v>
      </c>
      <c r="F48" s="201">
        <v>9.0028954035468678E-2</v>
      </c>
      <c r="G48" s="274"/>
      <c r="H48" s="282" t="s">
        <v>52</v>
      </c>
      <c r="I48" s="235">
        <v>4.0535977944669535</v>
      </c>
      <c r="J48" s="287"/>
      <c r="K48" s="167" t="s">
        <v>52</v>
      </c>
      <c r="L48" s="185">
        <v>0.79537412987132483</v>
      </c>
      <c r="M48" s="219">
        <v>0.18622926579138796</v>
      </c>
    </row>
    <row r="49" spans="2:15" ht="12" customHeight="1">
      <c r="B49" s="296" t="s">
        <v>641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4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638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428.85</v>
      </c>
      <c r="F10" s="198">
        <v>473.44</v>
      </c>
      <c r="G10" s="271"/>
      <c r="H10" s="94" t="s">
        <v>52</v>
      </c>
      <c r="I10" s="234">
        <v>0.1039757490964206</v>
      </c>
      <c r="J10" s="267"/>
      <c r="K10" s="163" t="s">
        <v>52</v>
      </c>
      <c r="L10" s="184">
        <v>18.72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347.95</v>
      </c>
      <c r="F11" s="198">
        <v>367.63</v>
      </c>
      <c r="G11" s="271"/>
      <c r="H11" s="94" t="s">
        <v>52</v>
      </c>
      <c r="I11" s="234">
        <v>5.6559850553240532E-2</v>
      </c>
      <c r="J11" s="267"/>
      <c r="K11" s="163" t="s">
        <v>52</v>
      </c>
      <c r="L11" s="184">
        <v>5.65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82.34</v>
      </c>
      <c r="F12" s="198">
        <v>91.47</v>
      </c>
      <c r="G12" s="271"/>
      <c r="H12" s="94" t="s">
        <v>52</v>
      </c>
      <c r="I12" s="234">
        <v>0.11088170998299729</v>
      </c>
      <c r="J12" s="267"/>
      <c r="K12" s="163" t="s">
        <v>52</v>
      </c>
      <c r="L12" s="184">
        <v>4.62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75.239999999999995</v>
      </c>
      <c r="F13" s="198">
        <v>97.08</v>
      </c>
      <c r="G13" s="271"/>
      <c r="H13" s="94" t="s">
        <v>52</v>
      </c>
      <c r="I13" s="234">
        <v>0.29027113237639557</v>
      </c>
      <c r="J13" s="267"/>
      <c r="K13" s="163" t="s">
        <v>52</v>
      </c>
      <c r="L13" s="184">
        <v>8.4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0.17485881614724955</v>
      </c>
      <c r="F14" s="199">
        <v>0.21145719886734915</v>
      </c>
      <c r="G14" s="272"/>
      <c r="H14" s="275" t="s">
        <v>52</v>
      </c>
      <c r="I14" s="240">
        <v>3.6598382720099605</v>
      </c>
      <c r="J14" s="268"/>
      <c r="K14" s="192" t="s">
        <v>52</v>
      </c>
      <c r="L14" s="193">
        <v>1.3876823224009793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55.84</v>
      </c>
      <c r="F16" s="198">
        <v>63.16</v>
      </c>
      <c r="G16" s="271"/>
      <c r="H16" s="94" t="s">
        <v>52</v>
      </c>
      <c r="I16" s="234">
        <v>0.13108882521489962</v>
      </c>
      <c r="J16" s="267"/>
      <c r="K16" s="163" t="s">
        <v>52</v>
      </c>
      <c r="L16" s="184">
        <v>1.63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31.59</v>
      </c>
      <c r="F17" s="198">
        <v>37.200000000000003</v>
      </c>
      <c r="G17" s="271"/>
      <c r="H17" s="94" t="s">
        <v>52</v>
      </c>
      <c r="I17" s="234">
        <v>0.17758784425451091</v>
      </c>
      <c r="J17" s="267"/>
      <c r="K17" s="163" t="s">
        <v>52</v>
      </c>
      <c r="L17" s="184">
        <v>0.95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25.86</v>
      </c>
      <c r="G18" s="271"/>
      <c r="H18" s="94" t="s">
        <v>52</v>
      </c>
      <c r="I18" s="234">
        <v>0.22617354196301553</v>
      </c>
      <c r="J18" s="267"/>
      <c r="K18" s="163" t="s">
        <v>52</v>
      </c>
      <c r="L18" s="184">
        <v>0.69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26.71</v>
      </c>
      <c r="F19" s="198">
        <v>29.93</v>
      </c>
      <c r="G19" s="271"/>
      <c r="H19" s="94" t="s">
        <v>52</v>
      </c>
      <c r="I19" s="234">
        <v>0.12055409958816909</v>
      </c>
      <c r="J19" s="267"/>
      <c r="K19" s="163" t="s">
        <v>548</v>
      </c>
      <c r="L19" s="184">
        <v>0.15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0.50702353834472291</v>
      </c>
      <c r="F20" s="199">
        <v>0.47462733904218202</v>
      </c>
      <c r="G20" s="272"/>
      <c r="H20" s="275" t="s">
        <v>548</v>
      </c>
      <c r="I20" s="240">
        <v>3.2396199302540896</v>
      </c>
      <c r="J20" s="268"/>
      <c r="K20" s="192" t="s">
        <v>548</v>
      </c>
      <c r="L20" s="193">
        <v>1.5115415760813711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</v>
      </c>
      <c r="F22" s="198">
        <v>402.53</v>
      </c>
      <c r="G22" s="271"/>
      <c r="H22" s="94" t="s">
        <v>52</v>
      </c>
      <c r="I22" s="234">
        <v>9.7110929408558144E-2</v>
      </c>
      <c r="J22" s="267"/>
      <c r="K22" s="163" t="s">
        <v>52</v>
      </c>
      <c r="L22" s="184">
        <v>17.13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312.51</v>
      </c>
      <c r="F23" s="198">
        <v>326.04000000000002</v>
      </c>
      <c r="G23" s="271"/>
      <c r="H23" s="94" t="s">
        <v>52</v>
      </c>
      <c r="I23" s="234">
        <v>4.3294614572333856E-2</v>
      </c>
      <c r="J23" s="267"/>
      <c r="K23" s="163" t="s">
        <v>52</v>
      </c>
      <c r="L23" s="184">
        <v>4.6900000000000004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57.93</v>
      </c>
      <c r="F24" s="198">
        <v>61.96</v>
      </c>
      <c r="G24" s="271"/>
      <c r="H24" s="94" t="s">
        <v>52</v>
      </c>
      <c r="I24" s="234">
        <v>6.9566718453305754E-2</v>
      </c>
      <c r="J24" s="267"/>
      <c r="K24" s="163" t="s">
        <v>52</v>
      </c>
      <c r="L24" s="184">
        <v>3.94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47.29</v>
      </c>
      <c r="F25" s="198">
        <v>65.41</v>
      </c>
      <c r="G25" s="271"/>
      <c r="H25" s="94" t="s">
        <v>52</v>
      </c>
      <c r="I25" s="234">
        <v>0.38316768872911822</v>
      </c>
      <c r="J25" s="267"/>
      <c r="K25" s="163" t="s">
        <v>52</v>
      </c>
      <c r="L25" s="184">
        <v>8.6199999999999992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0.1276590001079797</v>
      </c>
      <c r="F26" s="199">
        <v>0.16858247422680411</v>
      </c>
      <c r="G26" s="272"/>
      <c r="H26" s="275" t="s">
        <v>52</v>
      </c>
      <c r="I26" s="240">
        <v>4.0923474118824412</v>
      </c>
      <c r="J26" s="268"/>
      <c r="K26" s="192" t="s">
        <v>52</v>
      </c>
      <c r="L26" s="193">
        <v>1.8886926344789194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384.92</v>
      </c>
      <c r="G28" s="273"/>
      <c r="H28" s="94" t="s">
        <v>52</v>
      </c>
      <c r="I28" s="234">
        <v>0.11412776057194129</v>
      </c>
      <c r="J28" s="267"/>
      <c r="K28" s="163" t="s">
        <v>52</v>
      </c>
      <c r="L28" s="184">
        <v>15.59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298.89</v>
      </c>
      <c r="F29" s="200">
        <v>313.07</v>
      </c>
      <c r="G29" s="273"/>
      <c r="H29" s="94" t="s">
        <v>52</v>
      </c>
      <c r="I29" s="234">
        <v>4.7442202817089996E-2</v>
      </c>
      <c r="J29" s="267"/>
      <c r="K29" s="163" t="s">
        <v>52</v>
      </c>
      <c r="L29" s="184">
        <v>4.45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48.9</v>
      </c>
      <c r="F30" s="200">
        <v>55.25</v>
      </c>
      <c r="G30" s="273"/>
      <c r="H30" s="94" t="s">
        <v>52</v>
      </c>
      <c r="I30" s="234">
        <v>0.12985685071574649</v>
      </c>
      <c r="J30" s="267"/>
      <c r="K30" s="163" t="s">
        <v>52</v>
      </c>
      <c r="L30" s="184">
        <v>3.18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43.33</v>
      </c>
      <c r="F31" s="200">
        <v>61.2</v>
      </c>
      <c r="G31" s="273"/>
      <c r="H31" s="94" t="s">
        <v>52</v>
      </c>
      <c r="I31" s="234">
        <v>0.41241633971843994</v>
      </c>
      <c r="J31" s="267"/>
      <c r="K31" s="163" t="s">
        <v>52</v>
      </c>
      <c r="L31" s="184">
        <v>8.35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0.12458667586762127</v>
      </c>
      <c r="F32" s="199">
        <v>0.16615986099044311</v>
      </c>
      <c r="G32" s="272"/>
      <c r="H32" s="275" t="s">
        <v>52</v>
      </c>
      <c r="I32" s="240">
        <v>4.1573185122821839</v>
      </c>
      <c r="J32" s="268"/>
      <c r="K32" s="192" t="s">
        <v>52</v>
      </c>
      <c r="L32" s="193">
        <v>1.9635144474875714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7.76</v>
      </c>
      <c r="G34" s="271"/>
      <c r="H34" s="277" t="s">
        <v>52</v>
      </c>
      <c r="I34" s="234">
        <v>0.27004909983633385</v>
      </c>
      <c r="J34" s="267"/>
      <c r="K34" s="163" t="s">
        <v>548</v>
      </c>
      <c r="L34" s="184">
        <v>0.02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3.85</v>
      </c>
      <c r="F35" s="198">
        <v>4.38</v>
      </c>
      <c r="G35" s="271"/>
      <c r="H35" s="277" t="s">
        <v>52</v>
      </c>
      <c r="I35" s="234">
        <v>0.1376623376623376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3.32</v>
      </c>
      <c r="F36" s="198">
        <v>3.65</v>
      </c>
      <c r="G36" s="271"/>
      <c r="H36" s="277" t="s">
        <v>52</v>
      </c>
      <c r="I36" s="234">
        <v>9.9397590361445909E-2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1.25</v>
      </c>
      <c r="F37" s="198">
        <v>1.74</v>
      </c>
      <c r="G37" s="271"/>
      <c r="H37" s="277" t="s">
        <v>52</v>
      </c>
      <c r="I37" s="234">
        <v>0.3919999999999999</v>
      </c>
      <c r="J37" s="267"/>
      <c r="K37" s="163" t="s">
        <v>548</v>
      </c>
      <c r="L37" s="184">
        <v>7.0000000000000007E-2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0.17433751743375175</v>
      </c>
      <c r="F38" s="201">
        <v>0.21668742216687423</v>
      </c>
      <c r="G38" s="274"/>
      <c r="H38" s="278" t="s">
        <v>52</v>
      </c>
      <c r="I38" s="235">
        <v>4.234990473312247</v>
      </c>
      <c r="J38" s="270"/>
      <c r="K38" s="167" t="s">
        <v>548</v>
      </c>
      <c r="L38" s="185">
        <v>0.8717310087173108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106.93</v>
      </c>
      <c r="F44" s="223">
        <v>110.5</v>
      </c>
      <c r="G44" s="279"/>
      <c r="H44" s="280" t="s">
        <v>52</v>
      </c>
      <c r="I44" s="233">
        <v>3.3386327503974522E-2</v>
      </c>
      <c r="J44" s="283"/>
      <c r="K44" s="284" t="s">
        <v>52</v>
      </c>
      <c r="L44" s="285">
        <v>4.9000000000000004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54.69</v>
      </c>
      <c r="F45" s="198">
        <v>56.22</v>
      </c>
      <c r="G45" s="271"/>
      <c r="H45" s="281" t="s">
        <v>52</v>
      </c>
      <c r="I45" s="234">
        <v>2.7975863960504777E-2</v>
      </c>
      <c r="J45" s="286"/>
      <c r="K45" s="163" t="s">
        <v>52</v>
      </c>
      <c r="L45" s="184">
        <v>0.43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51.17</v>
      </c>
      <c r="F46" s="198">
        <v>53.07</v>
      </c>
      <c r="G46" s="271"/>
      <c r="H46" s="281" t="s">
        <v>52</v>
      </c>
      <c r="I46" s="234">
        <v>3.7131131522376348E-2</v>
      </c>
      <c r="J46" s="286"/>
      <c r="K46" s="163" t="s">
        <v>52</v>
      </c>
      <c r="L46" s="184">
        <v>0.82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6.95</v>
      </c>
      <c r="F47" s="198">
        <v>8.9700000000000006</v>
      </c>
      <c r="G47" s="271"/>
      <c r="H47" s="281" t="s">
        <v>52</v>
      </c>
      <c r="I47" s="234">
        <v>0.2906474820143885</v>
      </c>
      <c r="J47" s="286"/>
      <c r="K47" s="163" t="s">
        <v>52</v>
      </c>
      <c r="L47" s="184">
        <v>1.07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6.5652748913659548E-2</v>
      </c>
      <c r="F48" s="201">
        <v>8.2075212736755429E-2</v>
      </c>
      <c r="G48" s="274"/>
      <c r="H48" s="282" t="s">
        <v>52</v>
      </c>
      <c r="I48" s="235">
        <v>1.6422463823095881</v>
      </c>
      <c r="J48" s="287"/>
      <c r="K48" s="167" t="s">
        <v>52</v>
      </c>
      <c r="L48" s="185">
        <v>0.89541464650042113</v>
      </c>
      <c r="M48" s="219">
        <v>0.18622926579138796</v>
      </c>
    </row>
    <row r="49" spans="2:15" ht="12" customHeight="1">
      <c r="B49" s="296" t="s">
        <v>639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9">
    <tabColor theme="1"/>
  </sheetPr>
  <dimension ref="A1:P60"/>
  <sheetViews>
    <sheetView showGridLines="0" defaultGridColor="0" colorId="22" zoomScaleNormal="100" workbookViewId="0">
      <selection activeCell="G7" sqref="G7:I8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28515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635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5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428.85</v>
      </c>
      <c r="F10" s="198">
        <v>454.72</v>
      </c>
      <c r="G10" s="271"/>
      <c r="H10" s="94" t="s">
        <v>52</v>
      </c>
      <c r="I10" s="234">
        <v>6.0324122653608425E-2</v>
      </c>
      <c r="J10" s="267"/>
      <c r="K10" s="163" t="s">
        <v>52</v>
      </c>
      <c r="L10" s="184">
        <v>8.6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347.06</v>
      </c>
      <c r="E11" s="187">
        <v>348.73</v>
      </c>
      <c r="F11" s="198">
        <v>361.98</v>
      </c>
      <c r="G11" s="271"/>
      <c r="H11" s="94" t="s">
        <v>52</v>
      </c>
      <c r="I11" s="234">
        <v>3.7995010466550072E-2</v>
      </c>
      <c r="J11" s="267"/>
      <c r="K11" s="163" t="s">
        <v>52</v>
      </c>
      <c r="L11" s="184">
        <v>1.1200000000000001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83.13</v>
      </c>
      <c r="E12" s="187">
        <v>81.33</v>
      </c>
      <c r="F12" s="198">
        <v>86.85</v>
      </c>
      <c r="G12" s="271"/>
      <c r="H12" s="94" t="s">
        <v>52</v>
      </c>
      <c r="I12" s="234">
        <v>6.7871634083364052E-2</v>
      </c>
      <c r="J12" s="267"/>
      <c r="K12" s="163" t="s">
        <v>52</v>
      </c>
      <c r="L12" s="184">
        <v>3.32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75.42</v>
      </c>
      <c r="F13" s="198">
        <v>88.68</v>
      </c>
      <c r="G13" s="271"/>
      <c r="H13" s="94" t="s">
        <v>52</v>
      </c>
      <c r="I13" s="234">
        <v>0.1758154335719968</v>
      </c>
      <c r="J13" s="267"/>
      <c r="K13" s="163" t="s">
        <v>52</v>
      </c>
      <c r="L13" s="184">
        <v>3.58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0.16034775331830123</v>
      </c>
      <c r="E14" s="191">
        <v>0.17537087848207228</v>
      </c>
      <c r="F14" s="199">
        <v>0.19758037564333936</v>
      </c>
      <c r="G14" s="272"/>
      <c r="H14" s="275" t="s">
        <v>52</v>
      </c>
      <c r="I14" s="240">
        <v>2.2209497161267078</v>
      </c>
      <c r="J14" s="268"/>
      <c r="K14" s="192" t="s">
        <v>52</v>
      </c>
      <c r="L14" s="193">
        <v>0.60819170821656277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55.84</v>
      </c>
      <c r="F16" s="198">
        <v>61.53</v>
      </c>
      <c r="G16" s="271"/>
      <c r="H16" s="94" t="s">
        <v>52</v>
      </c>
      <c r="I16" s="234">
        <v>0.10189828080229213</v>
      </c>
      <c r="J16" s="267"/>
      <c r="K16" s="163" t="s">
        <v>52</v>
      </c>
      <c r="L16" s="184">
        <v>5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31.55</v>
      </c>
      <c r="E17" s="187">
        <v>31.59</v>
      </c>
      <c r="F17" s="198">
        <v>36.25</v>
      </c>
      <c r="G17" s="271"/>
      <c r="H17" s="94" t="s">
        <v>52</v>
      </c>
      <c r="I17" s="234">
        <v>0.14751503640392527</v>
      </c>
      <c r="J17" s="267"/>
      <c r="K17" s="163" t="s">
        <v>52</v>
      </c>
      <c r="L17" s="184">
        <v>2.72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23.25</v>
      </c>
      <c r="E18" s="187">
        <v>21.14</v>
      </c>
      <c r="F18" s="198">
        <v>25.17</v>
      </c>
      <c r="G18" s="271"/>
      <c r="H18" s="94" t="s">
        <v>52</v>
      </c>
      <c r="I18" s="234">
        <v>0.19063386944181659</v>
      </c>
      <c r="J18" s="267"/>
      <c r="K18" s="163" t="s">
        <v>52</v>
      </c>
      <c r="L18" s="184">
        <v>0.68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26.71</v>
      </c>
      <c r="F19" s="198">
        <v>30.08</v>
      </c>
      <c r="G19" s="271"/>
      <c r="H19" s="94" t="s">
        <v>52</v>
      </c>
      <c r="I19" s="234">
        <v>0.12616997379258699</v>
      </c>
      <c r="J19" s="267"/>
      <c r="K19" s="163" t="s">
        <v>52</v>
      </c>
      <c r="L19" s="184">
        <v>1.5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0.37372262773722631</v>
      </c>
      <c r="E20" s="191">
        <v>0.50654276502939499</v>
      </c>
      <c r="F20" s="199">
        <v>0.48974275480299573</v>
      </c>
      <c r="G20" s="272"/>
      <c r="H20" s="275" t="s">
        <v>548</v>
      </c>
      <c r="I20" s="240">
        <v>1.6800010226399265</v>
      </c>
      <c r="J20" s="268"/>
      <c r="K20" s="192" t="s">
        <v>548</v>
      </c>
      <c r="L20" s="193">
        <v>0.28460076926954403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</v>
      </c>
      <c r="F22" s="198">
        <v>385.4</v>
      </c>
      <c r="G22" s="271"/>
      <c r="H22" s="94" t="s">
        <v>52</v>
      </c>
      <c r="I22" s="234">
        <v>5.0422458435541051E-2</v>
      </c>
      <c r="J22" s="267"/>
      <c r="K22" s="163" t="s">
        <v>52</v>
      </c>
      <c r="L22" s="184">
        <v>3.14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311.35000000000002</v>
      </c>
      <c r="E23" s="187">
        <v>313.29000000000002</v>
      </c>
      <c r="F23" s="198">
        <v>321.35000000000002</v>
      </c>
      <c r="G23" s="271"/>
      <c r="H23" s="94" t="s">
        <v>52</v>
      </c>
      <c r="I23" s="234">
        <v>2.5726962239458695E-2</v>
      </c>
      <c r="J23" s="267"/>
      <c r="K23" s="163" t="s">
        <v>548</v>
      </c>
      <c r="L23" s="184">
        <v>1.69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56.67</v>
      </c>
      <c r="E24" s="187">
        <v>56.91</v>
      </c>
      <c r="F24" s="198">
        <v>58.02</v>
      </c>
      <c r="G24" s="271"/>
      <c r="H24" s="94" t="s">
        <v>52</v>
      </c>
      <c r="I24" s="234">
        <v>1.950448075909339E-2</v>
      </c>
      <c r="J24" s="267"/>
      <c r="K24" s="163" t="s">
        <v>52</v>
      </c>
      <c r="L24" s="184">
        <v>2.54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47.41</v>
      </c>
      <c r="F25" s="198">
        <v>56.79</v>
      </c>
      <c r="G25" s="271"/>
      <c r="H25" s="94" t="s">
        <v>52</v>
      </c>
      <c r="I25" s="234">
        <v>0.19784855515713984</v>
      </c>
      <c r="J25" s="267"/>
      <c r="K25" s="163" t="s">
        <v>52</v>
      </c>
      <c r="L25" s="184">
        <v>1.89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0.12757458833759033</v>
      </c>
      <c r="E26" s="191">
        <v>0.12806591031874659</v>
      </c>
      <c r="F26" s="199">
        <v>0.14969554788201492</v>
      </c>
      <c r="G26" s="272"/>
      <c r="H26" s="275" t="s">
        <v>52</v>
      </c>
      <c r="I26" s="240">
        <v>2.1629637563268327</v>
      </c>
      <c r="J26" s="268"/>
      <c r="K26" s="192" t="s">
        <v>52</v>
      </c>
      <c r="L26" s="193">
        <v>0.46569766044074201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369.33</v>
      </c>
      <c r="G28" s="273"/>
      <c r="H28" s="94" t="s">
        <v>52</v>
      </c>
      <c r="I28" s="234">
        <v>6.9003444383339607E-2</v>
      </c>
      <c r="J28" s="267"/>
      <c r="K28" s="163" t="s">
        <v>52</v>
      </c>
      <c r="L28" s="184">
        <v>2.79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301.85000000000002</v>
      </c>
      <c r="E29" s="188">
        <v>299.52</v>
      </c>
      <c r="F29" s="200">
        <v>308.62</v>
      </c>
      <c r="G29" s="273"/>
      <c r="H29" s="94" t="s">
        <v>52</v>
      </c>
      <c r="I29" s="234">
        <v>3.038194444444442E-2</v>
      </c>
      <c r="J29" s="267"/>
      <c r="K29" s="163" t="s">
        <v>548</v>
      </c>
      <c r="L29" s="184">
        <v>1.78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47.36</v>
      </c>
      <c r="E30" s="188">
        <v>48.26</v>
      </c>
      <c r="F30" s="200">
        <v>52.07</v>
      </c>
      <c r="G30" s="273"/>
      <c r="H30" s="94" t="s">
        <v>52</v>
      </c>
      <c r="I30" s="234">
        <v>7.8947368421052655E-2</v>
      </c>
      <c r="J30" s="267"/>
      <c r="K30" s="163" t="s">
        <v>52</v>
      </c>
      <c r="L30" s="184">
        <v>2.54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43.2</v>
      </c>
      <c r="F31" s="200">
        <v>52.85</v>
      </c>
      <c r="G31" s="273"/>
      <c r="H31" s="94" t="s">
        <v>52</v>
      </c>
      <c r="I31" s="234">
        <v>0.22337962962962954</v>
      </c>
      <c r="J31" s="267"/>
      <c r="K31" s="163" t="s">
        <v>52</v>
      </c>
      <c r="L31" s="184">
        <v>1.85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0.12421645868077522</v>
      </c>
      <c r="F32" s="199">
        <v>0.14652471651556739</v>
      </c>
      <c r="G32" s="272"/>
      <c r="H32" s="275" t="s">
        <v>52</v>
      </c>
      <c r="I32" s="240">
        <v>2.2308257834792178</v>
      </c>
      <c r="J32" s="268"/>
      <c r="K32" s="192" t="s">
        <v>52</v>
      </c>
      <c r="L32" s="193">
        <v>0.48304981953384285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7.78</v>
      </c>
      <c r="G34" s="271"/>
      <c r="H34" s="277" t="s">
        <v>52</v>
      </c>
      <c r="I34" s="234">
        <v>0.27332242225859238</v>
      </c>
      <c r="J34" s="267"/>
      <c r="K34" s="163" t="s">
        <v>52</v>
      </c>
      <c r="L34" s="184">
        <v>0.44</v>
      </c>
      <c r="M34" s="215">
        <v>6.2670000000000003</v>
      </c>
    </row>
    <row r="35" spans="2:16" ht="12" customHeight="1">
      <c r="B35" s="174"/>
      <c r="C35" s="259" t="s">
        <v>8</v>
      </c>
      <c r="D35" s="252">
        <v>4.16</v>
      </c>
      <c r="E35" s="187">
        <v>3.85</v>
      </c>
      <c r="F35" s="198">
        <v>4.38</v>
      </c>
      <c r="G35" s="271"/>
      <c r="H35" s="277" t="s">
        <v>52</v>
      </c>
      <c r="I35" s="234">
        <v>0.1376623376623376</v>
      </c>
      <c r="J35" s="267"/>
      <c r="K35" s="163" t="s">
        <v>52</v>
      </c>
      <c r="L35" s="184">
        <v>0.09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3.21</v>
      </c>
      <c r="E36" s="187">
        <v>3.27</v>
      </c>
      <c r="F36" s="198">
        <v>3.65</v>
      </c>
      <c r="G36" s="271"/>
      <c r="H36" s="277" t="s">
        <v>52</v>
      </c>
      <c r="I36" s="234">
        <v>0.11620795107033643</v>
      </c>
      <c r="J36" s="267"/>
      <c r="K36" s="163" t="s">
        <v>52</v>
      </c>
      <c r="L36" s="184">
        <v>0.09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1.3</v>
      </c>
      <c r="F37" s="198">
        <v>1.81</v>
      </c>
      <c r="G37" s="271"/>
      <c r="H37" s="277" t="s">
        <v>52</v>
      </c>
      <c r="I37" s="234">
        <v>0.39230769230769225</v>
      </c>
      <c r="J37" s="267"/>
      <c r="K37" s="163" t="s">
        <v>52</v>
      </c>
      <c r="L37" s="184">
        <v>0.19</v>
      </c>
      <c r="M37" s="215">
        <v>1.266</v>
      </c>
    </row>
    <row r="38" spans="2:16" ht="12" customHeight="1">
      <c r="B38" s="175"/>
      <c r="C38" s="258" t="s">
        <v>10</v>
      </c>
      <c r="D38" s="255">
        <v>0.21031207598371779</v>
      </c>
      <c r="E38" s="189">
        <v>0.18258426966292135</v>
      </c>
      <c r="F38" s="201">
        <v>0.22540473225404734</v>
      </c>
      <c r="G38" s="274"/>
      <c r="H38" s="278" t="s">
        <v>52</v>
      </c>
      <c r="I38" s="235">
        <v>4.2820462591125983</v>
      </c>
      <c r="J38" s="270"/>
      <c r="K38" s="167" t="s">
        <v>52</v>
      </c>
      <c r="L38" s="185">
        <v>1.9035305502454969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106.93</v>
      </c>
      <c r="F44" s="223">
        <v>105.6</v>
      </c>
      <c r="G44" s="279"/>
      <c r="H44" s="280" t="s">
        <v>548</v>
      </c>
      <c r="I44" s="233">
        <v>1.2438043579912184E-2</v>
      </c>
      <c r="J44" s="283"/>
      <c r="K44" s="284" t="s">
        <v>52</v>
      </c>
      <c r="L44" s="285">
        <v>2.1800000000000002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54.93</v>
      </c>
      <c r="E45" s="226">
        <v>54.42</v>
      </c>
      <c r="F45" s="198">
        <v>55.79</v>
      </c>
      <c r="G45" s="271"/>
      <c r="H45" s="281" t="s">
        <v>52</v>
      </c>
      <c r="I45" s="234">
        <v>2.5174568173465639E-2</v>
      </c>
      <c r="J45" s="286"/>
      <c r="K45" s="163" t="s">
        <v>52</v>
      </c>
      <c r="L45" s="184">
        <v>0.26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50.17</v>
      </c>
      <c r="E46" s="226">
        <v>48.85</v>
      </c>
      <c r="F46" s="198">
        <v>52.25</v>
      </c>
      <c r="G46" s="271"/>
      <c r="H46" s="281" t="s">
        <v>52</v>
      </c>
      <c r="I46" s="234">
        <v>6.9600818833162714E-2</v>
      </c>
      <c r="J46" s="286"/>
      <c r="K46" s="163" t="s">
        <v>52</v>
      </c>
      <c r="L46" s="184">
        <v>0.54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9.5399999999999991</v>
      </c>
      <c r="F47" s="198">
        <v>7.9</v>
      </c>
      <c r="G47" s="271"/>
      <c r="H47" s="281" t="s">
        <v>548</v>
      </c>
      <c r="I47" s="234">
        <v>0.17190775681341708</v>
      </c>
      <c r="J47" s="286"/>
      <c r="K47" s="163" t="s">
        <v>52</v>
      </c>
      <c r="L47" s="184">
        <v>0.84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9.2379200154933658E-2</v>
      </c>
      <c r="F48" s="201">
        <v>7.3121066271751217E-2</v>
      </c>
      <c r="G48" s="274"/>
      <c r="H48" s="282" t="s">
        <v>548</v>
      </c>
      <c r="I48" s="235">
        <v>1.925813388318244</v>
      </c>
      <c r="J48" s="287"/>
      <c r="K48" s="167" t="s">
        <v>52</v>
      </c>
      <c r="L48" s="185">
        <v>0.72874221091253355</v>
      </c>
      <c r="M48" s="219">
        <v>0.18622926579138796</v>
      </c>
    </row>
    <row r="49" spans="2:15" ht="12" customHeight="1">
      <c r="B49" s="296" t="s">
        <v>636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6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8.710937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632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5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428.85</v>
      </c>
      <c r="F10" s="198">
        <v>446.12</v>
      </c>
      <c r="G10" s="271"/>
      <c r="H10" s="94" t="s">
        <v>52</v>
      </c>
      <c r="I10" s="234">
        <v>4.0270490847615692E-2</v>
      </c>
      <c r="J10" s="267"/>
      <c r="K10" s="163" t="s">
        <v>52</v>
      </c>
      <c r="L10" s="184">
        <v>2.16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347.06</v>
      </c>
      <c r="E11" s="187">
        <v>350.39</v>
      </c>
      <c r="F11" s="198">
        <v>360.86</v>
      </c>
      <c r="G11" s="271"/>
      <c r="H11" s="94" t="s">
        <v>52</v>
      </c>
      <c r="I11" s="234">
        <v>2.9880989754273779E-2</v>
      </c>
      <c r="J11" s="267"/>
      <c r="K11" s="163" t="s">
        <v>52</v>
      </c>
      <c r="L11" s="184">
        <v>0.82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83.13</v>
      </c>
      <c r="E12" s="187">
        <v>79.31</v>
      </c>
      <c r="F12" s="198">
        <v>83.53</v>
      </c>
      <c r="G12" s="271"/>
      <c r="H12" s="94" t="s">
        <v>52</v>
      </c>
      <c r="I12" s="234">
        <v>5.3208926995334638E-2</v>
      </c>
      <c r="J12" s="267"/>
      <c r="K12" s="163" t="s">
        <v>52</v>
      </c>
      <c r="L12" s="184">
        <v>1.92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75.86</v>
      </c>
      <c r="F13" s="198">
        <v>85.1</v>
      </c>
      <c r="G13" s="271"/>
      <c r="H13" s="94" t="s">
        <v>52</v>
      </c>
      <c r="I13" s="234">
        <v>0.12180332190877929</v>
      </c>
      <c r="J13" s="267"/>
      <c r="K13" s="163" t="s">
        <v>548</v>
      </c>
      <c r="L13" s="184">
        <v>3.31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0.16034775331830123</v>
      </c>
      <c r="E14" s="191">
        <v>0.17654177333023038</v>
      </c>
      <c r="F14" s="199">
        <v>0.19149845856117373</v>
      </c>
      <c r="G14" s="272"/>
      <c r="H14" s="275" t="s">
        <v>52</v>
      </c>
      <c r="I14" s="240">
        <v>1.4956685230943345</v>
      </c>
      <c r="J14" s="268"/>
      <c r="K14" s="192" t="s">
        <v>548</v>
      </c>
      <c r="L14" s="193">
        <v>0.86826803497285499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55.84</v>
      </c>
      <c r="F16" s="198">
        <v>56.53</v>
      </c>
      <c r="G16" s="271"/>
      <c r="H16" s="94" t="s">
        <v>52</v>
      </c>
      <c r="I16" s="234">
        <v>1.235673352435529E-2</v>
      </c>
      <c r="J16" s="267"/>
      <c r="K16" s="163" t="s">
        <v>52</v>
      </c>
      <c r="L16" s="184">
        <v>2.16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31.55</v>
      </c>
      <c r="E17" s="187">
        <v>31.74</v>
      </c>
      <c r="F17" s="198">
        <v>33.53</v>
      </c>
      <c r="G17" s="271"/>
      <c r="H17" s="94" t="s">
        <v>52</v>
      </c>
      <c r="I17" s="234">
        <v>5.6395715185885376E-2</v>
      </c>
      <c r="J17" s="267"/>
      <c r="K17" s="163" t="s">
        <v>52</v>
      </c>
      <c r="L17" s="184">
        <v>0.82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23.25</v>
      </c>
      <c r="E18" s="187">
        <v>21.09</v>
      </c>
      <c r="F18" s="198">
        <v>24.49</v>
      </c>
      <c r="G18" s="271"/>
      <c r="H18" s="94" t="s">
        <v>52</v>
      </c>
      <c r="I18" s="234">
        <v>0.16121384542437167</v>
      </c>
      <c r="J18" s="267"/>
      <c r="K18" s="163" t="s">
        <v>52</v>
      </c>
      <c r="L18" s="184">
        <v>0.68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26.67</v>
      </c>
      <c r="F19" s="198">
        <v>28.58</v>
      </c>
      <c r="G19" s="271"/>
      <c r="H19" s="94" t="s">
        <v>52</v>
      </c>
      <c r="I19" s="234">
        <v>7.1616047994000676E-2</v>
      </c>
      <c r="J19" s="267"/>
      <c r="K19" s="163" t="s">
        <v>52</v>
      </c>
      <c r="L19" s="184">
        <v>0.59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0.37372262773722631</v>
      </c>
      <c r="E20" s="191">
        <v>0.50482680295286775</v>
      </c>
      <c r="F20" s="199">
        <v>0.49258876249569117</v>
      </c>
      <c r="G20" s="272"/>
      <c r="H20" s="275" t="s">
        <v>548</v>
      </c>
      <c r="I20" s="240">
        <v>1.223804045717658</v>
      </c>
      <c r="J20" s="268"/>
      <c r="K20" s="192" t="s">
        <v>548</v>
      </c>
      <c r="L20" s="193">
        <v>0.26341674406145654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</v>
      </c>
      <c r="F22" s="198">
        <v>382.26</v>
      </c>
      <c r="G22" s="271"/>
      <c r="H22" s="94" t="s">
        <v>52</v>
      </c>
      <c r="I22" s="234">
        <v>4.1864268192968179E-2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311.35000000000002</v>
      </c>
      <c r="E23" s="187">
        <v>314.79000000000002</v>
      </c>
      <c r="F23" s="198">
        <v>323.04000000000002</v>
      </c>
      <c r="G23" s="271"/>
      <c r="H23" s="94" t="s">
        <v>52</v>
      </c>
      <c r="I23" s="234">
        <v>2.620794815591343E-2</v>
      </c>
      <c r="J23" s="267"/>
      <c r="K23" s="163" t="s">
        <v>52</v>
      </c>
      <c r="L23" s="184">
        <v>0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56.67</v>
      </c>
      <c r="E24" s="187">
        <v>55.01</v>
      </c>
      <c r="F24" s="198">
        <v>55.48</v>
      </c>
      <c r="G24" s="271"/>
      <c r="H24" s="94" t="s">
        <v>52</v>
      </c>
      <c r="I24" s="234">
        <v>8.5439011088892514E-3</v>
      </c>
      <c r="J24" s="267"/>
      <c r="K24" s="163" t="s">
        <v>52</v>
      </c>
      <c r="L24" s="184">
        <v>1.27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47.83</v>
      </c>
      <c r="F25" s="198">
        <v>54.9</v>
      </c>
      <c r="G25" s="271"/>
      <c r="H25" s="94" t="s">
        <v>52</v>
      </c>
      <c r="I25" s="234">
        <v>0.14781517875810168</v>
      </c>
      <c r="J25" s="267"/>
      <c r="K25" s="163" t="s">
        <v>548</v>
      </c>
      <c r="L25" s="184">
        <v>3.92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0.12757458833759033</v>
      </c>
      <c r="E26" s="191">
        <v>0.12934018388318008</v>
      </c>
      <c r="F26" s="199">
        <v>0.1450385712776075</v>
      </c>
      <c r="G26" s="272"/>
      <c r="H26" s="275" t="s">
        <v>52</v>
      </c>
      <c r="I26" s="240">
        <v>1.5698387394427415</v>
      </c>
      <c r="J26" s="268"/>
      <c r="K26" s="192" t="s">
        <v>548</v>
      </c>
      <c r="L26" s="193">
        <v>1.0879255097475338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366.54</v>
      </c>
      <c r="G28" s="273"/>
      <c r="H28" s="94" t="s">
        <v>52</v>
      </c>
      <c r="I28" s="234">
        <v>6.0927957393846377E-2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301.85000000000002</v>
      </c>
      <c r="E29" s="188">
        <v>301.25</v>
      </c>
      <c r="F29" s="200">
        <v>310.39999999999998</v>
      </c>
      <c r="G29" s="273"/>
      <c r="H29" s="94" t="s">
        <v>52</v>
      </c>
      <c r="I29" s="234">
        <v>3.0373443983402471E-2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47.36</v>
      </c>
      <c r="E30" s="188">
        <v>46.36</v>
      </c>
      <c r="F30" s="200">
        <v>49.53</v>
      </c>
      <c r="G30" s="273"/>
      <c r="H30" s="94" t="s">
        <v>52</v>
      </c>
      <c r="I30" s="234">
        <v>6.8377911993097618E-2</v>
      </c>
      <c r="J30" s="267"/>
      <c r="K30" s="163" t="s">
        <v>52</v>
      </c>
      <c r="L30" s="184">
        <v>1.27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43.38</v>
      </c>
      <c r="F31" s="200">
        <v>51</v>
      </c>
      <c r="G31" s="273"/>
      <c r="H31" s="94" t="s">
        <v>52</v>
      </c>
      <c r="I31" s="234">
        <v>0.17565698478561531</v>
      </c>
      <c r="J31" s="267"/>
      <c r="K31" s="163" t="s">
        <v>548</v>
      </c>
      <c r="L31" s="184">
        <v>3.68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0.1247950289117114</v>
      </c>
      <c r="F32" s="199">
        <v>0.14169421832022897</v>
      </c>
      <c r="G32" s="272"/>
      <c r="H32" s="275" t="s">
        <v>52</v>
      </c>
      <c r="I32" s="240">
        <v>1.6899189408517561</v>
      </c>
      <c r="J32" s="268"/>
      <c r="K32" s="192" t="s">
        <v>548</v>
      </c>
      <c r="L32" s="193">
        <v>1.0762147039721977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7.34</v>
      </c>
      <c r="G34" s="271"/>
      <c r="H34" s="277" t="s">
        <v>52</v>
      </c>
      <c r="I34" s="234">
        <v>0.20130932896890341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4.16</v>
      </c>
      <c r="E35" s="187">
        <v>3.85</v>
      </c>
      <c r="F35" s="198">
        <v>4.29</v>
      </c>
      <c r="G35" s="271"/>
      <c r="H35" s="277" t="s">
        <v>52</v>
      </c>
      <c r="I35" s="234">
        <v>0.11428571428571432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3.21</v>
      </c>
      <c r="E36" s="187">
        <v>3.21</v>
      </c>
      <c r="F36" s="198">
        <v>3.56</v>
      </c>
      <c r="G36" s="271"/>
      <c r="H36" s="277" t="s">
        <v>52</v>
      </c>
      <c r="I36" s="234">
        <v>0.10903426791277271</v>
      </c>
      <c r="J36" s="267"/>
      <c r="K36" s="163" t="s">
        <v>548</v>
      </c>
      <c r="L36" s="184">
        <v>0.03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1.36</v>
      </c>
      <c r="F37" s="198">
        <v>1.62</v>
      </c>
      <c r="G37" s="271"/>
      <c r="H37" s="277" t="s">
        <v>52</v>
      </c>
      <c r="I37" s="234">
        <v>0.19117647058823528</v>
      </c>
      <c r="J37" s="267"/>
      <c r="K37" s="163" t="s">
        <v>52</v>
      </c>
      <c r="L37" s="184">
        <v>0.02</v>
      </c>
      <c r="M37" s="215">
        <v>1.266</v>
      </c>
    </row>
    <row r="38" spans="2:16" ht="12" customHeight="1">
      <c r="B38" s="175"/>
      <c r="C38" s="258" t="s">
        <v>10</v>
      </c>
      <c r="D38" s="255">
        <v>0.21031207598371779</v>
      </c>
      <c r="E38" s="189">
        <v>0.19263456090651557</v>
      </c>
      <c r="F38" s="201">
        <v>0.20636942675159237</v>
      </c>
      <c r="G38" s="274"/>
      <c r="H38" s="278" t="s">
        <v>52</v>
      </c>
      <c r="I38" s="235">
        <v>1.3734865845076798</v>
      </c>
      <c r="J38" s="270"/>
      <c r="K38" s="167" t="s">
        <v>52</v>
      </c>
      <c r="L38" s="185">
        <v>0.33237414724045233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106.93</v>
      </c>
      <c r="F44" s="223">
        <v>103.42</v>
      </c>
      <c r="G44" s="279"/>
      <c r="H44" s="280" t="s">
        <v>548</v>
      </c>
      <c r="I44" s="233">
        <v>3.2825212756008693E-2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54.93</v>
      </c>
      <c r="E45" s="226">
        <v>54.97</v>
      </c>
      <c r="F45" s="198">
        <v>55.53</v>
      </c>
      <c r="G45" s="271"/>
      <c r="H45" s="281" t="s">
        <v>52</v>
      </c>
      <c r="I45" s="234">
        <v>1.0187374931781124E-2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50.17</v>
      </c>
      <c r="E46" s="226">
        <v>47.9</v>
      </c>
      <c r="F46" s="198">
        <v>51.71</v>
      </c>
      <c r="G46" s="271"/>
      <c r="H46" s="281" t="s">
        <v>52</v>
      </c>
      <c r="I46" s="234">
        <v>7.954070981210859E-2</v>
      </c>
      <c r="J46" s="286"/>
      <c r="K46" s="163" t="s">
        <v>52</v>
      </c>
      <c r="L46" s="184">
        <v>0.41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10.07</v>
      </c>
      <c r="F47" s="198">
        <v>7.06</v>
      </c>
      <c r="G47" s="271"/>
      <c r="H47" s="281" t="s">
        <v>548</v>
      </c>
      <c r="I47" s="234">
        <v>0.29890764647467727</v>
      </c>
      <c r="J47" s="286"/>
      <c r="K47" s="163" t="s">
        <v>548</v>
      </c>
      <c r="L47" s="184">
        <v>1.23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9.7890541460095265E-2</v>
      </c>
      <c r="F48" s="201">
        <v>6.5833644162625882E-2</v>
      </c>
      <c r="G48" s="274"/>
      <c r="H48" s="282" t="s">
        <v>548</v>
      </c>
      <c r="I48" s="235">
        <v>3.2056897297469384</v>
      </c>
      <c r="J48" s="287"/>
      <c r="K48" s="167" t="s">
        <v>548</v>
      </c>
      <c r="L48" s="185">
        <v>1.1766280952042283</v>
      </c>
      <c r="M48" s="219">
        <v>0.18622926579138796</v>
      </c>
    </row>
    <row r="49" spans="2:15" ht="12" customHeight="1">
      <c r="B49" s="296" t="s">
        <v>633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587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7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144" t="s">
        <v>629</v>
      </c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/>
      <c r="I9" s="289"/>
      <c r="J9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428.85</v>
      </c>
      <c r="F10" s="198">
        <v>443.96</v>
      </c>
      <c r="G10" s="271"/>
      <c r="H10" s="94" t="s">
        <v>52</v>
      </c>
      <c r="I10" s="234">
        <v>3.5233764719598826E-2</v>
      </c>
      <c r="J10" s="267"/>
      <c r="K10" s="163"/>
      <c r="L10" s="184" t="s">
        <v>603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347.06</v>
      </c>
      <c r="E11" s="187">
        <v>350.57</v>
      </c>
      <c r="F11" s="198">
        <v>360.04</v>
      </c>
      <c r="G11" s="271"/>
      <c r="H11" s="94" t="s">
        <v>52</v>
      </c>
      <c r="I11" s="234">
        <v>2.7013150012836329E-2</v>
      </c>
      <c r="J11" s="267"/>
      <c r="K11" s="163"/>
      <c r="L11" s="184" t="s">
        <v>603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83.13</v>
      </c>
      <c r="E12" s="187">
        <v>76.540000000000006</v>
      </c>
      <c r="F12" s="198">
        <v>81.61</v>
      </c>
      <c r="G12" s="271"/>
      <c r="H12" s="94" t="s">
        <v>52</v>
      </c>
      <c r="I12" s="234">
        <v>6.6239874575385382E-2</v>
      </c>
      <c r="J12" s="267"/>
      <c r="K12" s="163"/>
      <c r="L12" s="184" t="s">
        <v>603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78.47</v>
      </c>
      <c r="F13" s="198">
        <v>88.41</v>
      </c>
      <c r="G13" s="271"/>
      <c r="H13" s="94" t="s">
        <v>52</v>
      </c>
      <c r="I13" s="234">
        <v>0.12667261373773409</v>
      </c>
      <c r="J13" s="267"/>
      <c r="K13" s="163"/>
      <c r="L13" s="184" t="s">
        <v>603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0.16034775331830123</v>
      </c>
      <c r="E14" s="191">
        <v>0.18372316265130761</v>
      </c>
      <c r="F14" s="199">
        <v>0.20018113891090228</v>
      </c>
      <c r="G14" s="272"/>
      <c r="H14" s="275" t="s">
        <v>52</v>
      </c>
      <c r="I14" s="240">
        <v>1.6457976259594664</v>
      </c>
      <c r="J14" s="268"/>
      <c r="K14" s="192"/>
      <c r="L14" s="193" t="s">
        <v>603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55.84</v>
      </c>
      <c r="F16" s="198">
        <v>54.37</v>
      </c>
      <c r="G16" s="271"/>
      <c r="H16" s="94" t="s">
        <v>548</v>
      </c>
      <c r="I16" s="234">
        <v>2.6325214899713623E-2</v>
      </c>
      <c r="J16" s="267"/>
      <c r="K16" s="163"/>
      <c r="L16" s="184" t="s">
        <v>603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31.55</v>
      </c>
      <c r="E17" s="187">
        <v>31.74</v>
      </c>
      <c r="F17" s="198">
        <v>32.71</v>
      </c>
      <c r="G17" s="271"/>
      <c r="H17" s="94" t="s">
        <v>52</v>
      </c>
      <c r="I17" s="234">
        <v>3.0560806553245223E-2</v>
      </c>
      <c r="J17" s="267"/>
      <c r="K17" s="163"/>
      <c r="L17" s="184" t="s">
        <v>603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23.25</v>
      </c>
      <c r="E18" s="187">
        <v>21.23</v>
      </c>
      <c r="F18" s="198">
        <v>23.81</v>
      </c>
      <c r="G18" s="271"/>
      <c r="H18" s="94" t="s">
        <v>52</v>
      </c>
      <c r="I18" s="234">
        <v>0.1215261422515308</v>
      </c>
      <c r="J18" s="267"/>
      <c r="K18" s="163"/>
      <c r="L18" s="184" t="s">
        <v>603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26.61</v>
      </c>
      <c r="F19" s="198">
        <v>27.99</v>
      </c>
      <c r="G19" s="271"/>
      <c r="H19" s="94" t="s">
        <v>52</v>
      </c>
      <c r="I19" s="234">
        <v>5.1860202931228727E-2</v>
      </c>
      <c r="J19" s="267"/>
      <c r="K19" s="163"/>
      <c r="L19" s="184" t="s">
        <v>603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0.37372262773722631</v>
      </c>
      <c r="E20" s="191">
        <v>0.50235982631678311</v>
      </c>
      <c r="F20" s="199">
        <v>0.49522292993630573</v>
      </c>
      <c r="G20" s="272"/>
      <c r="H20" s="275" t="s">
        <v>548</v>
      </c>
      <c r="I20" s="240">
        <v>0.71368963804773755</v>
      </c>
      <c r="J20" s="268"/>
      <c r="K20" s="192"/>
      <c r="L20" s="193" t="s">
        <v>603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366.9</v>
      </c>
      <c r="F22" s="198">
        <v>382.26</v>
      </c>
      <c r="G22" s="271"/>
      <c r="H22" s="94" t="s">
        <v>52</v>
      </c>
      <c r="I22" s="234">
        <v>4.1864268192968179E-2</v>
      </c>
      <c r="J22" s="267"/>
      <c r="K22" s="163"/>
      <c r="L22" s="184" t="s">
        <v>603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311.35000000000002</v>
      </c>
      <c r="E23" s="187">
        <v>314.98</v>
      </c>
      <c r="F23" s="198">
        <v>323.04000000000002</v>
      </c>
      <c r="G23" s="271"/>
      <c r="H23" s="94" t="s">
        <v>52</v>
      </c>
      <c r="I23" s="234">
        <v>2.5588926281033819E-2</v>
      </c>
      <c r="J23" s="267"/>
      <c r="K23" s="163"/>
      <c r="L23" s="184" t="s">
        <v>603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56.67</v>
      </c>
      <c r="E24" s="187">
        <v>52.14</v>
      </c>
      <c r="F24" s="198">
        <v>54.21</v>
      </c>
      <c r="G24" s="271"/>
      <c r="H24" s="94" t="s">
        <v>52</v>
      </c>
      <c r="I24" s="234">
        <v>3.9700805523590343E-2</v>
      </c>
      <c r="J24" s="267"/>
      <c r="K24" s="163"/>
      <c r="L24" s="184" t="s">
        <v>603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50.48</v>
      </c>
      <c r="F25" s="198">
        <v>58.82</v>
      </c>
      <c r="G25" s="271"/>
      <c r="H25" s="94" t="s">
        <v>52</v>
      </c>
      <c r="I25" s="234">
        <v>0.16521394611727414</v>
      </c>
      <c r="J25" s="267"/>
      <c r="K25" s="163"/>
      <c r="L25" s="184" t="s">
        <v>603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0.12757458833759033</v>
      </c>
      <c r="E26" s="191">
        <v>0.13750272390499019</v>
      </c>
      <c r="F26" s="199">
        <v>0.15591782637508284</v>
      </c>
      <c r="G26" s="272"/>
      <c r="H26" s="275" t="s">
        <v>52</v>
      </c>
      <c r="I26" s="240">
        <v>1.8415102470092648</v>
      </c>
      <c r="J26" s="268"/>
      <c r="K26" s="192"/>
      <c r="L26" s="193" t="s">
        <v>603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345.49</v>
      </c>
      <c r="F28" s="200">
        <v>366.54</v>
      </c>
      <c r="G28" s="273"/>
      <c r="H28" s="94" t="s">
        <v>52</v>
      </c>
      <c r="I28" s="234">
        <v>6.0927957393846377E-2</v>
      </c>
      <c r="J28" s="267"/>
      <c r="K28" s="163"/>
      <c r="L28" s="184" t="s">
        <v>603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301.85000000000002</v>
      </c>
      <c r="E29" s="188">
        <v>301.25</v>
      </c>
      <c r="F29" s="200">
        <v>310.39999999999998</v>
      </c>
      <c r="G29" s="273"/>
      <c r="H29" s="94" t="s">
        <v>52</v>
      </c>
      <c r="I29" s="234">
        <v>3.0373443983402471E-2</v>
      </c>
      <c r="J29" s="267"/>
      <c r="K29" s="163"/>
      <c r="L29" s="184" t="s">
        <v>603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47.36</v>
      </c>
      <c r="E30" s="188">
        <v>43.82</v>
      </c>
      <c r="F30" s="200">
        <v>48.26</v>
      </c>
      <c r="G30" s="273"/>
      <c r="H30" s="94" t="s">
        <v>52</v>
      </c>
      <c r="I30" s="234">
        <v>0.10132359653126422</v>
      </c>
      <c r="J30" s="267"/>
      <c r="K30" s="163"/>
      <c r="L30" s="184" t="s">
        <v>603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45.79</v>
      </c>
      <c r="F31" s="200">
        <v>54.68</v>
      </c>
      <c r="G31" s="273"/>
      <c r="H31" s="94" t="s">
        <v>52</v>
      </c>
      <c r="I31" s="234">
        <v>0.19414719371041711</v>
      </c>
      <c r="J31" s="267"/>
      <c r="K31" s="163"/>
      <c r="L31" s="184" t="s">
        <v>603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0.13269771350740431</v>
      </c>
      <c r="F32" s="199">
        <v>0.15245636535995094</v>
      </c>
      <c r="G32" s="272"/>
      <c r="H32" s="275" t="s">
        <v>52</v>
      </c>
      <c r="I32" s="240">
        <v>1.9758651852546634</v>
      </c>
      <c r="J32" s="268"/>
      <c r="K32" s="192"/>
      <c r="L32" s="193" t="s">
        <v>603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6.11</v>
      </c>
      <c r="F34" s="198">
        <v>7.34</v>
      </c>
      <c r="G34" s="271"/>
      <c r="H34" s="277" t="s">
        <v>52</v>
      </c>
      <c r="I34" s="234">
        <v>0.20130932896890341</v>
      </c>
      <c r="J34" s="267"/>
      <c r="K34" s="163"/>
      <c r="L34" s="184" t="s">
        <v>603</v>
      </c>
      <c r="M34" s="215">
        <v>6.2670000000000003</v>
      </c>
    </row>
    <row r="35" spans="2:16" ht="12" customHeight="1">
      <c r="B35" s="174"/>
      <c r="C35" s="259" t="s">
        <v>8</v>
      </c>
      <c r="D35" s="252">
        <v>4.16</v>
      </c>
      <c r="E35" s="187">
        <v>3.85</v>
      </c>
      <c r="F35" s="198">
        <v>4.29</v>
      </c>
      <c r="G35" s="271"/>
      <c r="H35" s="277" t="s">
        <v>52</v>
      </c>
      <c r="I35" s="234">
        <v>0.11428571428571432</v>
      </c>
      <c r="J35" s="267"/>
      <c r="K35" s="163"/>
      <c r="L35" s="184" t="s">
        <v>603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3.21</v>
      </c>
      <c r="E36" s="187">
        <v>3.18</v>
      </c>
      <c r="F36" s="198">
        <v>3.59</v>
      </c>
      <c r="G36" s="271"/>
      <c r="H36" s="277" t="s">
        <v>52</v>
      </c>
      <c r="I36" s="234">
        <v>0.12893081761006275</v>
      </c>
      <c r="J36" s="267"/>
      <c r="K36" s="163"/>
      <c r="L36" s="184" t="s">
        <v>603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1.38</v>
      </c>
      <c r="F37" s="198">
        <v>1.6</v>
      </c>
      <c r="G37" s="271"/>
      <c r="H37" s="277" t="s">
        <v>52</v>
      </c>
      <c r="I37" s="234">
        <v>0.15942028985507273</v>
      </c>
      <c r="J37" s="267"/>
      <c r="K37" s="163"/>
      <c r="L37" s="184" t="s">
        <v>603</v>
      </c>
      <c r="M37" s="215">
        <v>1.266</v>
      </c>
    </row>
    <row r="38" spans="2:16" ht="12" customHeight="1">
      <c r="B38" s="175"/>
      <c r="C38" s="258" t="s">
        <v>10</v>
      </c>
      <c r="D38" s="255">
        <v>0.21031207598371779</v>
      </c>
      <c r="E38" s="189">
        <v>0.19630156472261734</v>
      </c>
      <c r="F38" s="201">
        <v>0.20304568527918784</v>
      </c>
      <c r="G38" s="274"/>
      <c r="H38" s="278" t="s">
        <v>52</v>
      </c>
      <c r="I38" s="235">
        <v>0.67441205565705042</v>
      </c>
      <c r="J38" s="270"/>
      <c r="K38" s="167"/>
      <c r="L38" s="185" t="s">
        <v>603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106.93</v>
      </c>
      <c r="F44" s="223">
        <v>103.42</v>
      </c>
      <c r="G44" s="279"/>
      <c r="H44" s="280" t="s">
        <v>548</v>
      </c>
      <c r="I44" s="233">
        <v>3.2825212756008693E-2</v>
      </c>
      <c r="J44" s="283"/>
      <c r="K44" s="284"/>
      <c r="L44" s="285" t="s">
        <v>603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54.93</v>
      </c>
      <c r="E45" s="226">
        <v>54.7</v>
      </c>
      <c r="F45" s="198">
        <v>55.53</v>
      </c>
      <c r="G45" s="271"/>
      <c r="H45" s="281" t="s">
        <v>52</v>
      </c>
      <c r="I45" s="234">
        <v>1.5173674588665476E-2</v>
      </c>
      <c r="J45" s="286"/>
      <c r="K45" s="163"/>
      <c r="L45" s="184" t="s">
        <v>603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50.17</v>
      </c>
      <c r="E46" s="226">
        <v>47.36</v>
      </c>
      <c r="F46" s="198">
        <v>51.3</v>
      </c>
      <c r="G46" s="271"/>
      <c r="H46" s="281" t="s">
        <v>52</v>
      </c>
      <c r="I46" s="234">
        <v>8.3192567567567544E-2</v>
      </c>
      <c r="J46" s="286"/>
      <c r="K46" s="163"/>
      <c r="L46" s="184" t="s">
        <v>603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10.89</v>
      </c>
      <c r="F47" s="198">
        <v>8.2899999999999991</v>
      </c>
      <c r="G47" s="271"/>
      <c r="H47" s="281" t="s">
        <v>548</v>
      </c>
      <c r="I47" s="234">
        <v>0.23875114784205709</v>
      </c>
      <c r="J47" s="286"/>
      <c r="K47" s="163"/>
      <c r="L47" s="184" t="s">
        <v>603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0.10670194003527338</v>
      </c>
      <c r="F48" s="201">
        <v>7.7599925114668164E-2</v>
      </c>
      <c r="G48" s="274"/>
      <c r="H48" s="282" t="s">
        <v>548</v>
      </c>
      <c r="I48" s="235">
        <v>2.910201492060521</v>
      </c>
      <c r="J48" s="287"/>
      <c r="K48" s="167"/>
      <c r="L48" s="185" t="s">
        <v>603</v>
      </c>
      <c r="M48" s="219">
        <v>0.18622926579138796</v>
      </c>
    </row>
    <row r="49" spans="2:15" ht="12" customHeight="1">
      <c r="B49" s="140" t="s">
        <v>628</v>
      </c>
      <c r="C49" s="140"/>
      <c r="D49" s="140"/>
      <c r="E49" s="140"/>
      <c r="F49" s="140"/>
      <c r="G49" s="140"/>
      <c r="H49" s="140"/>
      <c r="I49" s="141"/>
      <c r="J49" s="141"/>
      <c r="K49" s="141"/>
      <c r="L49" s="142"/>
      <c r="M49" s="143"/>
      <c r="N49" s="210"/>
      <c r="O49" s="210"/>
    </row>
    <row r="50" spans="2:15" ht="12" customHeight="1">
      <c r="B50" s="140" t="s">
        <v>587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8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28515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144" t="s">
        <v>626</v>
      </c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5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/>
      <c r="I9" s="289"/>
      <c r="J9"/>
      <c r="L9" s="183"/>
      <c r="M9" s="214"/>
    </row>
    <row r="10" spans="1:16" ht="12" customHeight="1">
      <c r="B10" s="174"/>
      <c r="C10" s="259" t="s">
        <v>7</v>
      </c>
      <c r="D10" s="252">
        <v>431.31</v>
      </c>
      <c r="E10" s="187">
        <v>439.49</v>
      </c>
      <c r="F10" s="198">
        <v>428.85</v>
      </c>
      <c r="G10" s="271"/>
      <c r="H10" s="94" t="s">
        <v>548</v>
      </c>
      <c r="I10" s="234">
        <v>2.4209879633211195E-2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343.31</v>
      </c>
      <c r="E11" s="187">
        <v>347.06</v>
      </c>
      <c r="F11" s="198">
        <v>351.04</v>
      </c>
      <c r="G11" s="271"/>
      <c r="H11" s="94" t="s">
        <v>52</v>
      </c>
      <c r="I11" s="234">
        <v>1.1467757736414397E-2</v>
      </c>
      <c r="J11" s="267"/>
      <c r="K11" s="163" t="s">
        <v>548</v>
      </c>
      <c r="L11" s="184">
        <v>0.73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89.49</v>
      </c>
      <c r="E12" s="187">
        <v>83.13</v>
      </c>
      <c r="F12" s="198">
        <v>74.52</v>
      </c>
      <c r="G12" s="271"/>
      <c r="H12" s="94" t="s">
        <v>548</v>
      </c>
      <c r="I12" s="234">
        <v>0.10357271743053054</v>
      </c>
      <c r="J12" s="267"/>
      <c r="K12" s="163" t="s">
        <v>548</v>
      </c>
      <c r="L12" s="184">
        <v>0.25</v>
      </c>
      <c r="M12" s="215">
        <v>85.992000000000004</v>
      </c>
    </row>
    <row r="13" spans="1:16" ht="12" customHeight="1">
      <c r="B13" s="174"/>
      <c r="C13" s="259" t="s">
        <v>9</v>
      </c>
      <c r="D13" s="252">
        <v>51.4</v>
      </c>
      <c r="E13" s="187">
        <v>68.98</v>
      </c>
      <c r="F13" s="198">
        <v>79.98</v>
      </c>
      <c r="G13" s="271"/>
      <c r="H13" s="94" t="s">
        <v>52</v>
      </c>
      <c r="I13" s="234">
        <v>0.1594665120324732</v>
      </c>
      <c r="J13" s="267"/>
      <c r="K13" s="163" t="s">
        <v>52</v>
      </c>
      <c r="L13" s="184">
        <v>0.97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0.1187615526802218</v>
      </c>
      <c r="E14" s="191">
        <v>0.16034775331830123</v>
      </c>
      <c r="F14" s="199">
        <v>0.18794059592066925</v>
      </c>
      <c r="G14" s="272"/>
      <c r="H14" s="275" t="s">
        <v>52</v>
      </c>
      <c r="I14" s="240">
        <v>2.7592842602368024</v>
      </c>
      <c r="J14" s="268"/>
      <c r="K14" s="192" t="s">
        <v>52</v>
      </c>
      <c r="L14" s="193">
        <v>0.27059168753276464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58.11</v>
      </c>
      <c r="E16" s="187">
        <v>55.15</v>
      </c>
      <c r="F16" s="198">
        <v>55.84</v>
      </c>
      <c r="G16" s="271"/>
      <c r="H16" s="94" t="s">
        <v>52</v>
      </c>
      <c r="I16" s="234">
        <v>1.2511332728921243E-2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34.29</v>
      </c>
      <c r="E17" s="187">
        <v>31.55</v>
      </c>
      <c r="F17" s="198">
        <v>31.93</v>
      </c>
      <c r="G17" s="271"/>
      <c r="H17" s="94" t="s">
        <v>52</v>
      </c>
      <c r="I17" s="234">
        <v>1.204437400950864E-2</v>
      </c>
      <c r="J17" s="267"/>
      <c r="K17" s="163" t="s">
        <v>548</v>
      </c>
      <c r="L17" s="184">
        <v>0.27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32</v>
      </c>
      <c r="E18" s="187">
        <v>23.25</v>
      </c>
      <c r="F18" s="198">
        <v>21.09</v>
      </c>
      <c r="G18" s="271"/>
      <c r="H18" s="94" t="s">
        <v>548</v>
      </c>
      <c r="I18" s="234">
        <v>9.2903225806451606E-2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16.07</v>
      </c>
      <c r="E19" s="187">
        <v>20.48</v>
      </c>
      <c r="F19" s="198">
        <v>26.56</v>
      </c>
      <c r="G19" s="271"/>
      <c r="H19" s="94" t="s">
        <v>52</v>
      </c>
      <c r="I19" s="234">
        <v>0.296875</v>
      </c>
      <c r="J19" s="267"/>
      <c r="K19" s="163" t="s">
        <v>52</v>
      </c>
      <c r="L19" s="184">
        <v>0.27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0.24241967114195206</v>
      </c>
      <c r="E20" s="191">
        <v>0.37372262773722631</v>
      </c>
      <c r="F20" s="199">
        <v>0.50094304036212756</v>
      </c>
      <c r="G20" s="272"/>
      <c r="H20" s="275" t="s">
        <v>52</v>
      </c>
      <c r="I20" s="240">
        <v>12.722041262490125</v>
      </c>
      <c r="J20" s="268"/>
      <c r="K20" s="192" t="s">
        <v>52</v>
      </c>
      <c r="L20" s="193">
        <v>0.76047029629908169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367.09</v>
      </c>
      <c r="E22" s="187">
        <v>377.23</v>
      </c>
      <c r="F22" s="198">
        <v>366.9</v>
      </c>
      <c r="G22" s="271"/>
      <c r="H22" s="94" t="s">
        <v>548</v>
      </c>
      <c r="I22" s="234">
        <v>2.7383824192137585E-2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305.05</v>
      </c>
      <c r="E23" s="187">
        <v>311.35000000000002</v>
      </c>
      <c r="F23" s="198">
        <v>315.26</v>
      </c>
      <c r="G23" s="271"/>
      <c r="H23" s="94" t="s">
        <v>52</v>
      </c>
      <c r="I23" s="234">
        <v>1.2558214228360232E-2</v>
      </c>
      <c r="J23" s="267"/>
      <c r="K23" s="163" t="s">
        <v>548</v>
      </c>
      <c r="L23" s="184">
        <v>0.46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54.49</v>
      </c>
      <c r="E24" s="187">
        <v>56.67</v>
      </c>
      <c r="F24" s="198">
        <v>50.25</v>
      </c>
      <c r="G24" s="271"/>
      <c r="H24" s="94" t="s">
        <v>548</v>
      </c>
      <c r="I24" s="234">
        <v>0.11328745367919535</v>
      </c>
      <c r="J24" s="267"/>
      <c r="K24" s="163" t="s">
        <v>548</v>
      </c>
      <c r="L24" s="184">
        <v>0.26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34.31</v>
      </c>
      <c r="E25" s="187">
        <v>46.95</v>
      </c>
      <c r="F25" s="198">
        <v>52.04</v>
      </c>
      <c r="G25" s="271"/>
      <c r="H25" s="94" t="s">
        <v>52</v>
      </c>
      <c r="I25" s="234">
        <v>0.1084132055378062</v>
      </c>
      <c r="J25" s="267"/>
      <c r="K25" s="163" t="s">
        <v>52</v>
      </c>
      <c r="L25" s="184">
        <v>0.72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9.5427490682538807E-2</v>
      </c>
      <c r="E26" s="191">
        <v>0.12757458833759033</v>
      </c>
      <c r="F26" s="199">
        <v>0.14237640557029904</v>
      </c>
      <c r="G26" s="272"/>
      <c r="H26" s="275" t="s">
        <v>52</v>
      </c>
      <c r="I26" s="240">
        <v>1.4801817232708707</v>
      </c>
      <c r="J26" s="268"/>
      <c r="K26" s="192" t="s">
        <v>52</v>
      </c>
      <c r="L26" s="193">
        <v>0.224588649758517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351.27</v>
      </c>
      <c r="E28" s="188">
        <v>361.09</v>
      </c>
      <c r="F28" s="200">
        <v>345.49</v>
      </c>
      <c r="G28" s="273"/>
      <c r="H28" s="94" t="s">
        <v>548</v>
      </c>
      <c r="I28" s="234">
        <v>4.3202525686116933E-2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292.97000000000003</v>
      </c>
      <c r="E29" s="188">
        <v>301.85000000000002</v>
      </c>
      <c r="F29" s="200">
        <v>301.52999999999997</v>
      </c>
      <c r="G29" s="273"/>
      <c r="H29" s="94" t="s">
        <v>548</v>
      </c>
      <c r="I29" s="234">
        <v>1.060129203246829E-3</v>
      </c>
      <c r="J29" s="267"/>
      <c r="K29" s="163" t="s">
        <v>548</v>
      </c>
      <c r="L29" s="184">
        <v>0.62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48.78</v>
      </c>
      <c r="E30" s="188">
        <v>47.36</v>
      </c>
      <c r="F30" s="200">
        <v>41.91</v>
      </c>
      <c r="G30" s="273"/>
      <c r="H30" s="94" t="s">
        <v>548</v>
      </c>
      <c r="I30" s="234">
        <v>0.1150760135135136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31.29</v>
      </c>
      <c r="E31" s="188">
        <v>43.97</v>
      </c>
      <c r="F31" s="200">
        <v>47.29</v>
      </c>
      <c r="G31" s="273"/>
      <c r="H31" s="94" t="s">
        <v>52</v>
      </c>
      <c r="I31" s="234">
        <v>7.5506026836479334E-2</v>
      </c>
      <c r="J31" s="267"/>
      <c r="K31" s="163" t="s">
        <v>52</v>
      </c>
      <c r="L31" s="184">
        <v>0.62</v>
      </c>
      <c r="M31" s="215">
        <v>33.113999999999997</v>
      </c>
    </row>
    <row r="32" spans="2:16" ht="12" customHeight="1">
      <c r="B32" s="190"/>
      <c r="C32" s="263" t="s">
        <v>10</v>
      </c>
      <c r="D32" s="253">
        <v>9.1558156547183606E-2</v>
      </c>
      <c r="E32" s="191">
        <v>0.12591277454826608</v>
      </c>
      <c r="F32" s="199">
        <v>0.13769508502212907</v>
      </c>
      <c r="G32" s="272"/>
      <c r="H32" s="275" t="s">
        <v>52</v>
      </c>
      <c r="I32" s="240">
        <v>1.1782310473862996</v>
      </c>
      <c r="J32" s="268"/>
      <c r="K32" s="192" t="s">
        <v>52</v>
      </c>
      <c r="L32" s="193">
        <v>0.20501393731143513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6.12</v>
      </c>
      <c r="E34" s="187">
        <v>7.11</v>
      </c>
      <c r="F34" s="198">
        <v>6.11</v>
      </c>
      <c r="G34" s="271"/>
      <c r="H34" s="277" t="s">
        <v>548</v>
      </c>
      <c r="I34" s="234">
        <v>0.14064697609001409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3.98</v>
      </c>
      <c r="E35" s="187">
        <v>4.16</v>
      </c>
      <c r="F35" s="198">
        <v>3.85</v>
      </c>
      <c r="G35" s="271"/>
      <c r="H35" s="277" t="s">
        <v>548</v>
      </c>
      <c r="I35" s="234">
        <v>7.4519230769230727E-2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3.01</v>
      </c>
      <c r="E36" s="187">
        <v>3.21</v>
      </c>
      <c r="F36" s="198">
        <v>3.18</v>
      </c>
      <c r="G36" s="271"/>
      <c r="H36" s="277" t="s">
        <v>548</v>
      </c>
      <c r="I36" s="234">
        <v>9.3457943925232545E-3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1.03</v>
      </c>
      <c r="E37" s="187">
        <v>1.55</v>
      </c>
      <c r="F37" s="198">
        <v>1.38</v>
      </c>
      <c r="G37" s="271"/>
      <c r="H37" s="277" t="s">
        <v>548</v>
      </c>
      <c r="I37" s="234">
        <v>0.10967741935483877</v>
      </c>
      <c r="J37" s="267"/>
      <c r="K37" s="163" t="s">
        <v>548</v>
      </c>
      <c r="L37" s="184">
        <v>0.01</v>
      </c>
      <c r="M37" s="215">
        <v>1.266</v>
      </c>
    </row>
    <row r="38" spans="2:16" ht="12" customHeight="1">
      <c r="B38" s="175"/>
      <c r="C38" s="258" t="s">
        <v>10</v>
      </c>
      <c r="D38" s="255">
        <v>0.14735336194563661</v>
      </c>
      <c r="E38" s="189">
        <v>0.21031207598371779</v>
      </c>
      <c r="F38" s="201">
        <v>0.19630156472261734</v>
      </c>
      <c r="G38" s="274"/>
      <c r="H38" s="278" t="s">
        <v>548</v>
      </c>
      <c r="I38" s="235">
        <v>1.4010511261100449</v>
      </c>
      <c r="J38" s="270"/>
      <c r="K38" s="167" t="s">
        <v>548</v>
      </c>
      <c r="L38" s="185">
        <v>0.14224751066856389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91.39</v>
      </c>
      <c r="E44" s="222">
        <v>106.88</v>
      </c>
      <c r="F44" s="223">
        <v>106.93</v>
      </c>
      <c r="G44" s="279"/>
      <c r="H44" s="280" t="s">
        <v>52</v>
      </c>
      <c r="I44" s="233">
        <v>4.6781437125753556E-4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50.09</v>
      </c>
      <c r="E45" s="226">
        <v>54.93</v>
      </c>
      <c r="F45" s="198">
        <v>54.42</v>
      </c>
      <c r="G45" s="271"/>
      <c r="H45" s="281" t="s">
        <v>548</v>
      </c>
      <c r="I45" s="234">
        <v>9.2845439650464101E-3</v>
      </c>
      <c r="J45" s="286"/>
      <c r="K45" s="163" t="s">
        <v>548</v>
      </c>
      <c r="L45" s="184">
        <v>0.01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44.57</v>
      </c>
      <c r="E46" s="226">
        <v>50.17</v>
      </c>
      <c r="F46" s="198">
        <v>46.4</v>
      </c>
      <c r="G46" s="271"/>
      <c r="H46" s="281" t="s">
        <v>548</v>
      </c>
      <c r="I46" s="234">
        <v>7.5144508670520249E-2</v>
      </c>
      <c r="J46" s="286"/>
      <c r="K46" s="163" t="s">
        <v>52</v>
      </c>
      <c r="L46" s="184">
        <v>0.41</v>
      </c>
      <c r="M46" s="227">
        <v>30.385999999999999</v>
      </c>
    </row>
    <row r="47" spans="2:16" ht="12" customHeight="1">
      <c r="B47" s="174"/>
      <c r="C47" s="173" t="s">
        <v>9</v>
      </c>
      <c r="D47" s="225">
        <v>2.5</v>
      </c>
      <c r="E47" s="226">
        <v>5.19</v>
      </c>
      <c r="F47" s="198">
        <v>12.11</v>
      </c>
      <c r="G47" s="271"/>
      <c r="H47" s="281" t="s">
        <v>52</v>
      </c>
      <c r="I47" s="234">
        <v>1.333333333333333</v>
      </c>
      <c r="J47" s="286"/>
      <c r="K47" s="163" t="s">
        <v>548</v>
      </c>
      <c r="L47" s="184">
        <v>0.4</v>
      </c>
      <c r="M47" s="227">
        <v>15.617000000000001</v>
      </c>
    </row>
    <row r="48" spans="2:16" ht="12" customHeight="1">
      <c r="B48" s="175"/>
      <c r="C48" s="171" t="s">
        <v>10</v>
      </c>
      <c r="D48" s="228">
        <v>2.6410310585252485E-2</v>
      </c>
      <c r="E48" s="229">
        <v>4.9381541389153197E-2</v>
      </c>
      <c r="F48" s="201">
        <v>0.1201150565364015</v>
      </c>
      <c r="G48" s="274"/>
      <c r="H48" s="282" t="s">
        <v>52</v>
      </c>
      <c r="I48" s="235">
        <v>7.0733515147248305</v>
      </c>
      <c r="J48" s="287"/>
      <c r="K48" s="167" t="s">
        <v>548</v>
      </c>
      <c r="L48" s="185">
        <v>0.44617209979541939</v>
      </c>
      <c r="M48" s="219">
        <v>0.18622926579138796</v>
      </c>
    </row>
    <row r="49" spans="2:15" ht="12" customHeight="1">
      <c r="B49" s="140" t="s">
        <v>627</v>
      </c>
      <c r="C49" s="140"/>
      <c r="D49" s="140"/>
      <c r="E49" s="140"/>
      <c r="F49" s="140"/>
      <c r="G49" s="140"/>
      <c r="H49" s="140"/>
      <c r="I49" s="141"/>
      <c r="J49" s="141"/>
      <c r="K49" s="141"/>
      <c r="L49" s="142"/>
      <c r="M49" s="143"/>
      <c r="N49" s="210"/>
      <c r="O49" s="210"/>
    </row>
    <row r="50" spans="2:15" ht="12" customHeight="1">
      <c r="B50" s="140" t="s">
        <v>587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5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8.710937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144" t="s">
        <v>624</v>
      </c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/>
      <c r="I9" s="289"/>
      <c r="J9"/>
      <c r="L9" s="183"/>
      <c r="M9" s="214"/>
    </row>
    <row r="10" spans="1:16" ht="12" customHeight="1">
      <c r="B10" s="174"/>
      <c r="C10" s="259" t="s">
        <v>7</v>
      </c>
      <c r="D10" s="252">
        <v>431.31</v>
      </c>
      <c r="E10" s="187">
        <v>439.49</v>
      </c>
      <c r="F10" s="198">
        <v>428.85</v>
      </c>
      <c r="G10" s="271"/>
      <c r="H10" s="94" t="s">
        <v>548</v>
      </c>
      <c r="I10" s="234">
        <v>2.4209879633211195E-2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343.31</v>
      </c>
      <c r="E11" s="187">
        <v>347.06</v>
      </c>
      <c r="F11" s="198">
        <v>351.77</v>
      </c>
      <c r="G11" s="271"/>
      <c r="H11" s="94" t="s">
        <v>52</v>
      </c>
      <c r="I11" s="234">
        <v>1.3571140436811957E-2</v>
      </c>
      <c r="J11" s="267"/>
      <c r="K11" s="163" t="s">
        <v>52</v>
      </c>
      <c r="L11" s="184">
        <v>0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89.49</v>
      </c>
      <c r="E12" s="187">
        <v>83.13</v>
      </c>
      <c r="F12" s="198">
        <v>74.77</v>
      </c>
      <c r="G12" s="271"/>
      <c r="H12" s="94" t="s">
        <v>548</v>
      </c>
      <c r="I12" s="234">
        <v>0.1005653795260435</v>
      </c>
      <c r="J12" s="267"/>
      <c r="K12" s="163" t="s">
        <v>548</v>
      </c>
      <c r="L12" s="184">
        <v>0.03</v>
      </c>
      <c r="M12" s="215">
        <v>85.992000000000004</v>
      </c>
    </row>
    <row r="13" spans="1:16" ht="12" customHeight="1">
      <c r="B13" s="174"/>
      <c r="C13" s="259" t="s">
        <v>9</v>
      </c>
      <c r="D13" s="252">
        <v>51.4</v>
      </c>
      <c r="E13" s="187">
        <v>68.98</v>
      </c>
      <c r="F13" s="198">
        <v>79.010000000000005</v>
      </c>
      <c r="G13" s="271"/>
      <c r="H13" s="94" t="s">
        <v>52</v>
      </c>
      <c r="I13" s="234">
        <v>0.14540446506233695</v>
      </c>
      <c r="J13" s="267"/>
      <c r="K13" s="163" t="s">
        <v>52</v>
      </c>
      <c r="L13" s="184">
        <v>0.06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0.1187615526802218</v>
      </c>
      <c r="E14" s="191">
        <v>0.16034775331830123</v>
      </c>
      <c r="F14" s="199">
        <v>0.1852346790453416</v>
      </c>
      <c r="G14" s="272"/>
      <c r="H14" s="275" t="s">
        <v>52</v>
      </c>
      <c r="I14" s="240">
        <v>2.4886925727040374</v>
      </c>
      <c r="J14" s="268"/>
      <c r="K14" s="192" t="s">
        <v>52</v>
      </c>
      <c r="L14" s="193">
        <v>1.5368413243163626E-2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58.11</v>
      </c>
      <c r="E16" s="187">
        <v>55.15</v>
      </c>
      <c r="F16" s="198">
        <v>55.84</v>
      </c>
      <c r="G16" s="271"/>
      <c r="H16" s="94" t="s">
        <v>52</v>
      </c>
      <c r="I16" s="234">
        <v>1.2511332728921243E-2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34.29</v>
      </c>
      <c r="E17" s="187">
        <v>31.55</v>
      </c>
      <c r="F17" s="198">
        <v>32.200000000000003</v>
      </c>
      <c r="G17" s="271"/>
      <c r="H17" s="94" t="s">
        <v>52</v>
      </c>
      <c r="I17" s="234">
        <v>2.0602218700475516E-2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32</v>
      </c>
      <c r="E18" s="187">
        <v>23.25</v>
      </c>
      <c r="F18" s="198">
        <v>21.09</v>
      </c>
      <c r="G18" s="271"/>
      <c r="H18" s="94" t="s">
        <v>548</v>
      </c>
      <c r="I18" s="234">
        <v>9.2903225806451606E-2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16.07</v>
      </c>
      <c r="E19" s="187">
        <v>20.48</v>
      </c>
      <c r="F19" s="198">
        <v>26.29</v>
      </c>
      <c r="G19" s="271"/>
      <c r="H19" s="94" t="s">
        <v>52</v>
      </c>
      <c r="I19" s="234">
        <v>0.28369140625</v>
      </c>
      <c r="J19" s="267"/>
      <c r="K19" s="163" t="s">
        <v>52</v>
      </c>
      <c r="L19" s="184">
        <v>0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0.24241967114195206</v>
      </c>
      <c r="E20" s="191">
        <v>0.37372262773722631</v>
      </c>
      <c r="F20" s="199">
        <v>0.49333833739913674</v>
      </c>
      <c r="G20" s="272"/>
      <c r="H20" s="275" t="s">
        <v>52</v>
      </c>
      <c r="I20" s="240">
        <v>11.961570966191044</v>
      </c>
      <c r="J20" s="268"/>
      <c r="K20" s="192" t="s">
        <v>52</v>
      </c>
      <c r="L20" s="193">
        <v>0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367.09</v>
      </c>
      <c r="E22" s="187">
        <v>377.23</v>
      </c>
      <c r="F22" s="198">
        <v>366.9</v>
      </c>
      <c r="G22" s="271"/>
      <c r="H22" s="94" t="s">
        <v>548</v>
      </c>
      <c r="I22" s="234">
        <v>2.7383824192137585E-2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305.05</v>
      </c>
      <c r="E23" s="187">
        <v>311.35000000000002</v>
      </c>
      <c r="F23" s="198">
        <v>315.72000000000003</v>
      </c>
      <c r="G23" s="271"/>
      <c r="H23" s="94" t="s">
        <v>52</v>
      </c>
      <c r="I23" s="234">
        <v>1.4035651196402821E-2</v>
      </c>
      <c r="J23" s="267"/>
      <c r="K23" s="163" t="s">
        <v>52</v>
      </c>
      <c r="L23" s="184">
        <v>0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54.49</v>
      </c>
      <c r="E24" s="187">
        <v>56.67</v>
      </c>
      <c r="F24" s="198">
        <v>50.51</v>
      </c>
      <c r="G24" s="271"/>
      <c r="H24" s="94" t="s">
        <v>548</v>
      </c>
      <c r="I24" s="234">
        <v>0.10869948826539622</v>
      </c>
      <c r="J24" s="267"/>
      <c r="K24" s="163" t="s">
        <v>52</v>
      </c>
      <c r="L24" s="184">
        <v>0.05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34.31</v>
      </c>
      <c r="E25" s="187">
        <v>46.95</v>
      </c>
      <c r="F25" s="198">
        <v>51.32</v>
      </c>
      <c r="G25" s="271"/>
      <c r="H25" s="94" t="s">
        <v>52</v>
      </c>
      <c r="I25" s="234">
        <v>9.3077742279020104E-2</v>
      </c>
      <c r="J25" s="267"/>
      <c r="K25" s="163" t="s">
        <v>52</v>
      </c>
      <c r="L25" s="184">
        <v>0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9.5427490682538807E-2</v>
      </c>
      <c r="E26" s="191">
        <v>0.12757458833759033</v>
      </c>
      <c r="F26" s="199">
        <v>0.14013051907271387</v>
      </c>
      <c r="G26" s="272"/>
      <c r="H26" s="275" t="s">
        <v>52</v>
      </c>
      <c r="I26" s="240">
        <v>1.2555930735123537</v>
      </c>
      <c r="J26" s="268"/>
      <c r="K26" s="192" t="s">
        <v>548</v>
      </c>
      <c r="L26" s="193">
        <v>1.9134103319773388E-3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351.27</v>
      </c>
      <c r="E28" s="188">
        <v>361.09</v>
      </c>
      <c r="F28" s="200">
        <v>345.49</v>
      </c>
      <c r="G28" s="273"/>
      <c r="H28" s="94" t="s">
        <v>548</v>
      </c>
      <c r="I28" s="234">
        <v>4.3202525686116933E-2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292.97000000000003</v>
      </c>
      <c r="E29" s="188">
        <v>301.85000000000002</v>
      </c>
      <c r="F29" s="200">
        <v>302.14999999999998</v>
      </c>
      <c r="G29" s="273"/>
      <c r="H29" s="94" t="s">
        <v>52</v>
      </c>
      <c r="I29" s="234">
        <v>9.9387112804349975E-4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48.78</v>
      </c>
      <c r="E30" s="188">
        <v>47.36</v>
      </c>
      <c r="F30" s="200">
        <v>41.91</v>
      </c>
      <c r="G30" s="273"/>
      <c r="H30" s="94" t="s">
        <v>548</v>
      </c>
      <c r="I30" s="234">
        <v>0.1150760135135136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31.29</v>
      </c>
      <c r="E31" s="188">
        <v>43.97</v>
      </c>
      <c r="F31" s="200">
        <v>46.67</v>
      </c>
      <c r="G31" s="273"/>
      <c r="H31" s="94" t="s">
        <v>52</v>
      </c>
      <c r="I31" s="234">
        <v>6.140550375255871E-2</v>
      </c>
      <c r="J31" s="267"/>
      <c r="K31" s="163" t="s">
        <v>52</v>
      </c>
      <c r="L31" s="184">
        <v>0</v>
      </c>
      <c r="M31" s="215">
        <v>33.113999999999997</v>
      </c>
    </row>
    <row r="32" spans="2:16" ht="12" customHeight="1">
      <c r="B32" s="190"/>
      <c r="C32" s="263" t="s">
        <v>10</v>
      </c>
      <c r="D32" s="253">
        <v>9.1558156547183606E-2</v>
      </c>
      <c r="E32" s="191">
        <v>0.12591277454826608</v>
      </c>
      <c r="F32" s="199">
        <v>0.13564494564901472</v>
      </c>
      <c r="G32" s="272"/>
      <c r="H32" s="275" t="s">
        <v>52</v>
      </c>
      <c r="I32" s="240">
        <v>0.97321711007486433</v>
      </c>
      <c r="J32" s="268"/>
      <c r="K32" s="192" t="s">
        <v>52</v>
      </c>
      <c r="L32" s="193">
        <v>0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6.12</v>
      </c>
      <c r="E34" s="187">
        <v>7.11</v>
      </c>
      <c r="F34" s="198">
        <v>6.11</v>
      </c>
      <c r="G34" s="271"/>
      <c r="H34" s="277" t="s">
        <v>548</v>
      </c>
      <c r="I34" s="234">
        <v>0.14064697609001409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3.98</v>
      </c>
      <c r="E35" s="187">
        <v>4.16</v>
      </c>
      <c r="F35" s="198">
        <v>3.85</v>
      </c>
      <c r="G35" s="271"/>
      <c r="H35" s="277" t="s">
        <v>548</v>
      </c>
      <c r="I35" s="234">
        <v>7.4519230769230727E-2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3.01</v>
      </c>
      <c r="E36" s="187">
        <v>3.21</v>
      </c>
      <c r="F36" s="198">
        <v>3.18</v>
      </c>
      <c r="G36" s="271"/>
      <c r="H36" s="277" t="s">
        <v>548</v>
      </c>
      <c r="I36" s="234">
        <v>9.3457943925232545E-3</v>
      </c>
      <c r="J36" s="267"/>
      <c r="K36" s="163" t="s">
        <v>548</v>
      </c>
      <c r="L36" s="184">
        <v>0.06</v>
      </c>
      <c r="M36" s="215">
        <v>2.923</v>
      </c>
    </row>
    <row r="37" spans="2:16" ht="12" customHeight="1">
      <c r="B37" s="174"/>
      <c r="C37" s="259" t="s">
        <v>9</v>
      </c>
      <c r="D37" s="252">
        <v>1.03</v>
      </c>
      <c r="E37" s="187">
        <v>1.55</v>
      </c>
      <c r="F37" s="198">
        <v>1.39</v>
      </c>
      <c r="G37" s="271"/>
      <c r="H37" s="277" t="s">
        <v>548</v>
      </c>
      <c r="I37" s="234">
        <v>0.10322580645161294</v>
      </c>
      <c r="J37" s="267"/>
      <c r="K37" s="163" t="s">
        <v>52</v>
      </c>
      <c r="L37" s="184">
        <v>0.06</v>
      </c>
      <c r="M37" s="215">
        <v>1.266</v>
      </c>
    </row>
    <row r="38" spans="2:16" ht="12" customHeight="1">
      <c r="B38" s="175"/>
      <c r="C38" s="258" t="s">
        <v>10</v>
      </c>
      <c r="D38" s="255">
        <v>0.14735336194563661</v>
      </c>
      <c r="E38" s="189">
        <v>0.21031207598371779</v>
      </c>
      <c r="F38" s="201">
        <v>0.19772403982930298</v>
      </c>
      <c r="G38" s="274"/>
      <c r="H38" s="278" t="s">
        <v>548</v>
      </c>
      <c r="I38" s="235">
        <v>1.2588036154414812</v>
      </c>
      <c r="J38" s="270"/>
      <c r="K38" s="167" t="s">
        <v>52</v>
      </c>
      <c r="L38" s="185">
        <v>1.0135887502081524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91.39</v>
      </c>
      <c r="E44" s="222">
        <v>106.88</v>
      </c>
      <c r="F44" s="223">
        <v>106.93</v>
      </c>
      <c r="G44" s="279"/>
      <c r="H44" s="280" t="s">
        <v>52</v>
      </c>
      <c r="I44" s="233">
        <v>4.6781437125753556E-4</v>
      </c>
      <c r="J44" s="283"/>
      <c r="K44" s="284" t="s">
        <v>548</v>
      </c>
      <c r="L44" s="285">
        <v>0.02</v>
      </c>
      <c r="M44" s="224">
        <v>87.001000000000005</v>
      </c>
    </row>
    <row r="45" spans="2:16" ht="12" customHeight="1">
      <c r="B45" s="174"/>
      <c r="C45" s="173" t="s">
        <v>8</v>
      </c>
      <c r="D45" s="225">
        <v>50.09</v>
      </c>
      <c r="E45" s="226">
        <v>54.93</v>
      </c>
      <c r="F45" s="198">
        <v>54.43</v>
      </c>
      <c r="G45" s="271"/>
      <c r="H45" s="281" t="s">
        <v>548</v>
      </c>
      <c r="I45" s="234">
        <v>9.1024940833788204E-3</v>
      </c>
      <c r="J45" s="286"/>
      <c r="K45" s="163" t="s">
        <v>548</v>
      </c>
      <c r="L45" s="184">
        <v>0.3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44.57</v>
      </c>
      <c r="E46" s="226">
        <v>50.17</v>
      </c>
      <c r="F46" s="198">
        <v>45.99</v>
      </c>
      <c r="G46" s="271"/>
      <c r="H46" s="281" t="s">
        <v>548</v>
      </c>
      <c r="I46" s="234">
        <v>8.3316723141319549E-2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2.5</v>
      </c>
      <c r="E47" s="226">
        <v>5.19</v>
      </c>
      <c r="F47" s="198">
        <v>12.51</v>
      </c>
      <c r="G47" s="271"/>
      <c r="H47" s="281" t="s">
        <v>52</v>
      </c>
      <c r="I47" s="234">
        <v>1.4104046242774566</v>
      </c>
      <c r="J47" s="286"/>
      <c r="K47" s="163" t="s">
        <v>52</v>
      </c>
      <c r="L47" s="184">
        <v>0.28000000000000003</v>
      </c>
      <c r="M47" s="227">
        <v>15.617000000000001</v>
      </c>
    </row>
    <row r="48" spans="2:16" ht="12" customHeight="1">
      <c r="B48" s="175"/>
      <c r="C48" s="171" t="s">
        <v>10</v>
      </c>
      <c r="D48" s="228">
        <v>2.6410310585252485E-2</v>
      </c>
      <c r="E48" s="229">
        <v>4.9381541389153197E-2</v>
      </c>
      <c r="F48" s="201">
        <v>0.1245767775343557</v>
      </c>
      <c r="G48" s="274"/>
      <c r="H48" s="282" t="s">
        <v>52</v>
      </c>
      <c r="I48" s="235">
        <v>7.5195236145202502</v>
      </c>
      <c r="J48" s="287"/>
      <c r="K48" s="167" t="s">
        <v>52</v>
      </c>
      <c r="L48" s="185">
        <v>0.31510428242683269</v>
      </c>
      <c r="M48" s="219">
        <v>0.18622926579138796</v>
      </c>
    </row>
    <row r="49" spans="2:15" ht="12" customHeight="1">
      <c r="B49" s="140" t="s">
        <v>625</v>
      </c>
      <c r="C49" s="140"/>
      <c r="D49" s="140"/>
      <c r="E49" s="140"/>
      <c r="F49" s="140"/>
      <c r="G49" s="140"/>
      <c r="H49" s="140"/>
      <c r="I49" s="141"/>
      <c r="J49" s="141"/>
      <c r="K49" s="141"/>
      <c r="L49" s="142"/>
      <c r="M49" s="143"/>
      <c r="N49" s="210"/>
      <c r="O49" s="210"/>
    </row>
    <row r="50" spans="2:15" ht="12" customHeight="1">
      <c r="B50" s="140" t="s">
        <v>587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9"/>
    </row>
    <row r="58" spans="2:15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9" colorId="22" zoomScaleNormal="100" workbookViewId="0">
      <selection activeCell="P38" sqref="P3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905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459.13</v>
      </c>
      <c r="F10" s="198">
        <v>449.79</v>
      </c>
      <c r="G10" s="271"/>
      <c r="H10" s="94" t="s">
        <v>548</v>
      </c>
      <c r="I10" s="234">
        <v>2.0342822294339258E-2</v>
      </c>
      <c r="J10" s="267"/>
      <c r="K10" s="163"/>
      <c r="L10" s="312">
        <v>0.47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350.03</v>
      </c>
      <c r="E11" s="187">
        <v>362.85</v>
      </c>
      <c r="F11" s="198">
        <v>365.07</v>
      </c>
      <c r="G11" s="271"/>
      <c r="H11" s="94" t="s">
        <v>52</v>
      </c>
      <c r="I11" s="234">
        <v>6.1182306738321035E-3</v>
      </c>
      <c r="J11" s="267"/>
      <c r="K11" s="163"/>
      <c r="L11" s="312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67.73</v>
      </c>
      <c r="E12" s="187">
        <v>83.58</v>
      </c>
      <c r="F12" s="198">
        <v>87.53</v>
      </c>
      <c r="G12" s="271"/>
      <c r="H12" s="94" t="s">
        <v>52</v>
      </c>
      <c r="I12" s="234">
        <v>4.7260110074180517E-2</v>
      </c>
      <c r="J12" s="267"/>
      <c r="L12" s="312">
        <v>0.68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74.05</v>
      </c>
      <c r="F13" s="198">
        <v>78.430000000000007</v>
      </c>
      <c r="G13" s="271"/>
      <c r="H13" s="94" t="s">
        <v>52</v>
      </c>
      <c r="I13" s="234">
        <v>5.914922349763696E-2</v>
      </c>
      <c r="J13" s="267"/>
      <c r="K13" s="163"/>
      <c r="L13" s="312">
        <v>-0.26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0.12830333205668326</v>
      </c>
      <c r="E14" s="191">
        <v>0.16587146921129853</v>
      </c>
      <c r="F14" s="199">
        <v>0.17328767123287672</v>
      </c>
      <c r="G14" s="272"/>
      <c r="H14" s="275" t="s">
        <v>52</v>
      </c>
      <c r="I14" s="240">
        <v>0.74162020215781943</v>
      </c>
      <c r="J14" s="268"/>
      <c r="K14" s="163"/>
      <c r="L14" s="313">
        <v>-0.1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49.31</v>
      </c>
      <c r="F16" s="198">
        <v>51.02</v>
      </c>
      <c r="G16" s="271"/>
      <c r="H16" s="94" t="s">
        <v>52</v>
      </c>
      <c r="I16" s="234">
        <v>3.467856418576365E-2</v>
      </c>
      <c r="J16" s="267"/>
      <c r="K16" s="163"/>
      <c r="L16" s="312">
        <v>0.46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30.42</v>
      </c>
      <c r="E17" s="187">
        <v>30.32</v>
      </c>
      <c r="F17" s="198">
        <v>30.59</v>
      </c>
      <c r="G17" s="271"/>
      <c r="H17" s="94" t="s">
        <v>52</v>
      </c>
      <c r="I17" s="234">
        <v>8.9050131926120546E-3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20.65</v>
      </c>
      <c r="E18" s="187">
        <v>19.600000000000001</v>
      </c>
      <c r="F18" s="198">
        <v>21.77</v>
      </c>
      <c r="G18" s="271"/>
      <c r="H18" s="94" t="s">
        <v>52</v>
      </c>
      <c r="I18" s="234">
        <v>0.11071428571428554</v>
      </c>
      <c r="J18" s="267"/>
      <c r="K18" s="163"/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18.71</v>
      </c>
      <c r="F19" s="198">
        <v>20.64</v>
      </c>
      <c r="G19" s="271"/>
      <c r="H19" s="94" t="s">
        <v>52</v>
      </c>
      <c r="I19" s="234">
        <v>0.10315339390700151</v>
      </c>
      <c r="J19" s="267"/>
      <c r="K19" s="163"/>
      <c r="L19" s="312">
        <v>-0.21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0.30350499314666146</v>
      </c>
      <c r="E20" s="191">
        <v>0.37479967948717952</v>
      </c>
      <c r="F20" s="199">
        <v>0.39419404125286478</v>
      </c>
      <c r="G20" s="272"/>
      <c r="H20" s="275" t="s">
        <v>52</v>
      </c>
      <c r="I20" s="240">
        <v>1.9394361765685264</v>
      </c>
      <c r="J20" s="268"/>
      <c r="K20" s="163"/>
      <c r="L20" s="313">
        <v>-0.9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402.89</v>
      </c>
      <c r="F22" s="198">
        <v>391.77</v>
      </c>
      <c r="G22" s="271"/>
      <c r="H22" s="94" t="s">
        <v>548</v>
      </c>
      <c r="I22" s="234">
        <v>2.7600585767827424E-2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</v>
      </c>
      <c r="E23" s="187">
        <v>327.54000000000002</v>
      </c>
      <c r="F23" s="198">
        <v>329.4</v>
      </c>
      <c r="G23" s="271"/>
      <c r="H23" s="94" t="s">
        <v>52</v>
      </c>
      <c r="I23" s="234">
        <v>5.6786957318188946E-3</v>
      </c>
      <c r="J23" s="267"/>
      <c r="K23" s="163"/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45.04</v>
      </c>
      <c r="E24" s="187">
        <v>60.97</v>
      </c>
      <c r="F24" s="198">
        <v>62.59</v>
      </c>
      <c r="G24" s="271"/>
      <c r="H24" s="94" t="s">
        <v>52</v>
      </c>
      <c r="I24" s="234">
        <v>2.6570444480892297E-2</v>
      </c>
      <c r="J24" s="267"/>
      <c r="K24" s="163"/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54.07</v>
      </c>
      <c r="F25" s="198">
        <v>56.38</v>
      </c>
      <c r="G25" s="271"/>
      <c r="H25" s="94" t="s">
        <v>52</v>
      </c>
      <c r="I25" s="234">
        <v>4.2722396892916681E-2</v>
      </c>
      <c r="J25" s="267"/>
      <c r="K25" s="163"/>
      <c r="L25" s="312">
        <v>-0.01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0.10315520497722475</v>
      </c>
      <c r="E26" s="191">
        <v>0.13917273686648993</v>
      </c>
      <c r="F26" s="199">
        <v>0.14383019974999361</v>
      </c>
      <c r="G26" s="272"/>
      <c r="H26" s="275" t="s">
        <v>52</v>
      </c>
      <c r="I26" s="240">
        <v>0.4657462883503688</v>
      </c>
      <c r="J26" s="268"/>
      <c r="K26" s="94"/>
      <c r="L26" s="313">
        <v>-3.0000000000000001E-3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389.69</v>
      </c>
      <c r="F28" s="200">
        <v>377.46</v>
      </c>
      <c r="G28" s="273">
        <v>11.942458537150131</v>
      </c>
      <c r="H28" s="94" t="s">
        <v>548</v>
      </c>
      <c r="I28" s="234">
        <v>3.1383920552233824E-2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305.95</v>
      </c>
      <c r="E29" s="188">
        <v>318.91000000000003</v>
      </c>
      <c r="F29" s="200">
        <v>320.18</v>
      </c>
      <c r="G29" s="273">
        <v>5.2739015493759069</v>
      </c>
      <c r="H29" s="94" t="s">
        <v>52</v>
      </c>
      <c r="I29" s="234">
        <v>3.9823147596500519E-3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</v>
      </c>
      <c r="E30" s="188">
        <v>54.61</v>
      </c>
      <c r="F30" s="200">
        <v>55.88</v>
      </c>
      <c r="G30" s="273">
        <v>17.261410788381752</v>
      </c>
      <c r="H30" s="94" t="s">
        <v>52</v>
      </c>
      <c r="I30" s="234">
        <v>2.3255813953488413E-2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51.36</v>
      </c>
      <c r="F31" s="200">
        <v>53.39</v>
      </c>
      <c r="G31" s="273">
        <v>38.309922972360653</v>
      </c>
      <c r="H31" s="94" t="s">
        <v>52</v>
      </c>
      <c r="I31" s="234">
        <v>3.952492211837999E-2</v>
      </c>
      <c r="J31" s="267"/>
      <c r="K31" s="163"/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0.13750267723281215</v>
      </c>
      <c r="F32" s="199">
        <v>0.14197202574057333</v>
      </c>
      <c r="G32" s="272"/>
      <c r="H32" s="275" t="s">
        <v>52</v>
      </c>
      <c r="I32" s="240">
        <v>0.44693485077611783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6.99</v>
      </c>
      <c r="G34" s="271">
        <v>21.931260229132562</v>
      </c>
      <c r="H34" s="277" t="s">
        <v>52</v>
      </c>
      <c r="I34" s="234">
        <v>8.6580086580088089E-3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4.6100000000000003</v>
      </c>
      <c r="E35" s="187">
        <v>4.99</v>
      </c>
      <c r="F35" s="198">
        <v>5.08</v>
      </c>
      <c r="G35" s="271">
        <v>19.546742209631731</v>
      </c>
      <c r="H35" s="277" t="s">
        <v>52</v>
      </c>
      <c r="I35" s="234">
        <v>1.8036072144288484E-2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</v>
      </c>
      <c r="E36" s="187">
        <v>3.02</v>
      </c>
      <c r="F36" s="198">
        <v>3.18</v>
      </c>
      <c r="G36" s="271">
        <v>4.093567251461991</v>
      </c>
      <c r="H36" s="277" t="s">
        <v>52</v>
      </c>
      <c r="I36" s="234">
        <v>5.2980132450331174E-2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1.27</v>
      </c>
      <c r="F37" s="198">
        <v>1.41</v>
      </c>
      <c r="G37" s="271">
        <v>28.378378378378386</v>
      </c>
      <c r="H37" s="277" t="s">
        <v>52</v>
      </c>
      <c r="I37" s="234">
        <v>0.11023622047244097</v>
      </c>
      <c r="J37" s="267"/>
      <c r="K37" s="163"/>
      <c r="L37" s="312">
        <v>-0.04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0.14436090225563908</v>
      </c>
      <c r="E38" s="189">
        <v>0.15855181023720349</v>
      </c>
      <c r="F38" s="201">
        <v>0.17070217917675545</v>
      </c>
      <c r="G38" s="274"/>
      <c r="H38" s="278" t="s">
        <v>52</v>
      </c>
      <c r="I38" s="235">
        <v>1.2150368939551959</v>
      </c>
      <c r="J38" s="270"/>
      <c r="K38" s="323"/>
      <c r="L38" s="316">
        <v>-0.5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113.34</v>
      </c>
      <c r="F44" s="223">
        <v>121.11</v>
      </c>
      <c r="G44" s="279"/>
      <c r="H44" s="280" t="s">
        <v>52</v>
      </c>
      <c r="I44" s="233">
        <v>6.8554790894653328E-2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62.96</v>
      </c>
      <c r="E45" s="226">
        <v>65.42</v>
      </c>
      <c r="F45" s="198">
        <v>68.989999999999995</v>
      </c>
      <c r="G45" s="271"/>
      <c r="H45" s="281" t="s">
        <v>52</v>
      </c>
      <c r="I45" s="234">
        <v>5.4570467746866358E-2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54.21</v>
      </c>
      <c r="E46" s="226">
        <v>46.27</v>
      </c>
      <c r="F46" s="198">
        <v>49.67</v>
      </c>
      <c r="G46" s="271"/>
      <c r="H46" s="281" t="s">
        <v>52</v>
      </c>
      <c r="I46" s="234">
        <v>7.3481737626972077E-2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9.5299999999999994</v>
      </c>
      <c r="F47" s="198">
        <v>12.38</v>
      </c>
      <c r="G47" s="271"/>
      <c r="H47" s="281" t="s">
        <v>52</v>
      </c>
      <c r="I47" s="234">
        <v>0.29905561385099699</v>
      </c>
      <c r="J47" s="286"/>
      <c r="K47" s="281"/>
      <c r="L47" s="312">
        <v>0.27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6.1363830331996244E-2</v>
      </c>
      <c r="E48" s="229">
        <v>8.532545438266631E-2</v>
      </c>
      <c r="F48" s="201">
        <v>0.10433170402831621</v>
      </c>
      <c r="G48" s="274"/>
      <c r="H48" s="282" t="s">
        <v>52</v>
      </c>
      <c r="I48" s="235">
        <v>1.9006249645649897</v>
      </c>
      <c r="J48" s="287"/>
      <c r="K48" s="342"/>
      <c r="L48" s="316">
        <v>0.2</v>
      </c>
      <c r="M48" s="317">
        <v>4.5170585387168012E-2</v>
      </c>
    </row>
    <row r="49" spans="2:15" ht="12" customHeight="1">
      <c r="B49" s="296" t="s">
        <v>906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68"/>
    </row>
    <row r="56" spans="2:15" ht="12" customHeight="1">
      <c r="B56" s="367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28515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144" t="s">
        <v>622</v>
      </c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.7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/>
      <c r="I9" s="289"/>
      <c r="J9"/>
      <c r="L9" s="183"/>
      <c r="M9" s="214"/>
    </row>
    <row r="10" spans="1:16" ht="12" customHeight="1">
      <c r="B10" s="174"/>
      <c r="C10" s="259" t="s">
        <v>7</v>
      </c>
      <c r="D10" s="252">
        <v>431.31</v>
      </c>
      <c r="E10" s="187">
        <v>439.49</v>
      </c>
      <c r="F10" s="198">
        <v>428.85</v>
      </c>
      <c r="G10" s="271"/>
      <c r="H10" s="94" t="s">
        <v>548</v>
      </c>
      <c r="I10" s="234">
        <v>2.4209879633211195E-2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343.31</v>
      </c>
      <c r="E11" s="187">
        <v>347.06</v>
      </c>
      <c r="F11" s="198">
        <v>351.77</v>
      </c>
      <c r="G11" s="271"/>
      <c r="H11" s="94" t="s">
        <v>52</v>
      </c>
      <c r="I11" s="234">
        <v>1.3571140436811957E-2</v>
      </c>
      <c r="J11" s="267"/>
      <c r="K11" s="163" t="s">
        <v>52</v>
      </c>
      <c r="L11" s="184">
        <v>0.65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89.49</v>
      </c>
      <c r="E12" s="187">
        <v>83.13</v>
      </c>
      <c r="F12" s="198">
        <v>74.8</v>
      </c>
      <c r="G12" s="271"/>
      <c r="H12" s="94" t="s">
        <v>548</v>
      </c>
      <c r="I12" s="234">
        <v>0.10020449897750505</v>
      </c>
      <c r="J12" s="267"/>
      <c r="K12" s="163" t="s">
        <v>548</v>
      </c>
      <c r="L12" s="184">
        <v>1.95</v>
      </c>
      <c r="M12" s="215">
        <v>85.992000000000004</v>
      </c>
    </row>
    <row r="13" spans="1:16" ht="12" customHeight="1">
      <c r="B13" s="174"/>
      <c r="C13" s="259" t="s">
        <v>9</v>
      </c>
      <c r="D13" s="252">
        <v>51.4</v>
      </c>
      <c r="E13" s="187">
        <v>68.98</v>
      </c>
      <c r="F13" s="198">
        <v>78.95</v>
      </c>
      <c r="G13" s="271"/>
      <c r="H13" s="94" t="s">
        <v>52</v>
      </c>
      <c r="I13" s="234">
        <v>0.14453464772397795</v>
      </c>
      <c r="J13" s="267"/>
      <c r="K13" s="163" t="s">
        <v>52</v>
      </c>
      <c r="L13" s="184">
        <v>1.59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0.1187615526802218</v>
      </c>
      <c r="E14" s="191">
        <v>0.16034775331830123</v>
      </c>
      <c r="F14" s="199">
        <v>0.18508099491290997</v>
      </c>
      <c r="G14" s="272"/>
      <c r="H14" s="275" t="s">
        <v>52</v>
      </c>
      <c r="I14" s="240">
        <v>2.4733241594608741</v>
      </c>
      <c r="J14" s="268"/>
      <c r="K14" s="192" t="s">
        <v>52</v>
      </c>
      <c r="L14" s="193">
        <v>0.42784146899450537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58.11</v>
      </c>
      <c r="E16" s="187">
        <v>55.15</v>
      </c>
      <c r="F16" s="198">
        <v>55.84</v>
      </c>
      <c r="G16" s="271"/>
      <c r="H16" s="94" t="s">
        <v>52</v>
      </c>
      <c r="I16" s="234">
        <v>1.2511332728921243E-2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34.29</v>
      </c>
      <c r="E17" s="187">
        <v>31.55</v>
      </c>
      <c r="F17" s="198">
        <v>32.200000000000003</v>
      </c>
      <c r="G17" s="271"/>
      <c r="H17" s="94" t="s">
        <v>52</v>
      </c>
      <c r="I17" s="234">
        <v>2.0602218700475516E-2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32</v>
      </c>
      <c r="E18" s="187">
        <v>23.25</v>
      </c>
      <c r="F18" s="198">
        <v>21.09</v>
      </c>
      <c r="G18" s="271"/>
      <c r="H18" s="94" t="s">
        <v>548</v>
      </c>
      <c r="I18" s="234">
        <v>9.2903225806451606E-2</v>
      </c>
      <c r="J18" s="267"/>
      <c r="K18" s="163" t="s">
        <v>548</v>
      </c>
      <c r="L18" s="184">
        <v>0.68</v>
      </c>
      <c r="M18" s="215">
        <v>24.725000000000001</v>
      </c>
    </row>
    <row r="19" spans="2:16" ht="12" customHeight="1">
      <c r="B19" s="174"/>
      <c r="C19" s="259" t="s">
        <v>9</v>
      </c>
      <c r="D19" s="252">
        <v>16.07</v>
      </c>
      <c r="E19" s="187">
        <v>20.48</v>
      </c>
      <c r="F19" s="198">
        <v>26.29</v>
      </c>
      <c r="G19" s="271"/>
      <c r="H19" s="94" t="s">
        <v>52</v>
      </c>
      <c r="I19" s="234">
        <v>0.28369140625</v>
      </c>
      <c r="J19" s="267"/>
      <c r="K19" s="163" t="s">
        <v>52</v>
      </c>
      <c r="L19" s="184">
        <v>0.68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0.24241967114195206</v>
      </c>
      <c r="E20" s="191">
        <v>0.37372262773722631</v>
      </c>
      <c r="F20" s="199">
        <v>0.49333833739913674</v>
      </c>
      <c r="G20" s="272"/>
      <c r="H20" s="275" t="s">
        <v>52</v>
      </c>
      <c r="I20" s="240">
        <v>11.961570966191044</v>
      </c>
      <c r="J20" s="268"/>
      <c r="K20" s="192" t="s">
        <v>52</v>
      </c>
      <c r="L20" s="193">
        <v>1.8815454315942393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367.09</v>
      </c>
      <c r="E22" s="187">
        <v>377.23</v>
      </c>
      <c r="F22" s="198">
        <v>366.9</v>
      </c>
      <c r="G22" s="271"/>
      <c r="H22" s="94" t="s">
        <v>548</v>
      </c>
      <c r="I22" s="234">
        <v>2.7383824192137585E-2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305.05</v>
      </c>
      <c r="E23" s="187">
        <v>311.35000000000002</v>
      </c>
      <c r="F23" s="198">
        <v>315.72000000000003</v>
      </c>
      <c r="G23" s="271"/>
      <c r="H23" s="94" t="s">
        <v>52</v>
      </c>
      <c r="I23" s="234">
        <v>1.4035651196402821E-2</v>
      </c>
      <c r="J23" s="267"/>
      <c r="K23" s="163" t="s">
        <v>52</v>
      </c>
      <c r="L23" s="184">
        <v>0.65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54.49</v>
      </c>
      <c r="E24" s="187">
        <v>56.67</v>
      </c>
      <c r="F24" s="198">
        <v>50.46</v>
      </c>
      <c r="G24" s="271"/>
      <c r="H24" s="94" t="s">
        <v>548</v>
      </c>
      <c r="I24" s="234">
        <v>0.10958178930651141</v>
      </c>
      <c r="J24" s="267"/>
      <c r="K24" s="163" t="s">
        <v>548</v>
      </c>
      <c r="L24" s="184">
        <v>1.27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34.31</v>
      </c>
      <c r="E25" s="187">
        <v>46.95</v>
      </c>
      <c r="F25" s="198">
        <v>51.32</v>
      </c>
      <c r="G25" s="271"/>
      <c r="H25" s="94" t="s">
        <v>52</v>
      </c>
      <c r="I25" s="234">
        <v>9.3077742279020104E-2</v>
      </c>
      <c r="J25" s="267"/>
      <c r="K25" s="163" t="s">
        <v>52</v>
      </c>
      <c r="L25" s="184">
        <v>0.91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9.5427490682538807E-2</v>
      </c>
      <c r="E26" s="191">
        <v>0.12757458833759033</v>
      </c>
      <c r="F26" s="199">
        <v>0.14014965317603365</v>
      </c>
      <c r="G26" s="272"/>
      <c r="H26" s="275" t="s">
        <v>52</v>
      </c>
      <c r="I26" s="240">
        <v>1.2575064838443311</v>
      </c>
      <c r="J26" s="268"/>
      <c r="K26" s="192" t="s">
        <v>52</v>
      </c>
      <c r="L26" s="193">
        <v>0.27178102098395496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351.27</v>
      </c>
      <c r="E28" s="188">
        <v>361.09</v>
      </c>
      <c r="F28" s="200">
        <v>345.49</v>
      </c>
      <c r="G28" s="273"/>
      <c r="H28" s="94" t="s">
        <v>548</v>
      </c>
      <c r="I28" s="234">
        <v>4.3202525686116933E-2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292.97000000000003</v>
      </c>
      <c r="E29" s="188">
        <v>301.85000000000002</v>
      </c>
      <c r="F29" s="200">
        <v>302.14999999999998</v>
      </c>
      <c r="G29" s="273"/>
      <c r="H29" s="94" t="s">
        <v>52</v>
      </c>
      <c r="I29" s="234">
        <v>9.9387112804349975E-4</v>
      </c>
      <c r="J29" s="267"/>
      <c r="K29" s="163" t="s">
        <v>52</v>
      </c>
      <c r="L29" s="184">
        <v>0.64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48.78</v>
      </c>
      <c r="E30" s="188">
        <v>47.36</v>
      </c>
      <c r="F30" s="200">
        <v>41.91</v>
      </c>
      <c r="G30" s="273"/>
      <c r="H30" s="94" t="s">
        <v>548</v>
      </c>
      <c r="I30" s="234">
        <v>0.1150760135135136</v>
      </c>
      <c r="J30" s="267"/>
      <c r="K30" s="163" t="s">
        <v>548</v>
      </c>
      <c r="L30" s="184">
        <v>1.27</v>
      </c>
      <c r="M30" s="215">
        <v>53.987000000000002</v>
      </c>
    </row>
    <row r="31" spans="2:16" ht="12" customHeight="1">
      <c r="B31" s="174"/>
      <c r="C31" s="262" t="s">
        <v>9</v>
      </c>
      <c r="D31" s="254">
        <v>31.29</v>
      </c>
      <c r="E31" s="188">
        <v>43.97</v>
      </c>
      <c r="F31" s="200">
        <v>46.67</v>
      </c>
      <c r="G31" s="273"/>
      <c r="H31" s="94" t="s">
        <v>52</v>
      </c>
      <c r="I31" s="234">
        <v>6.140550375255871E-2</v>
      </c>
      <c r="J31" s="267"/>
      <c r="K31" s="163" t="s">
        <v>52</v>
      </c>
      <c r="L31" s="184">
        <v>0.89</v>
      </c>
      <c r="M31" s="215">
        <v>33.113999999999997</v>
      </c>
    </row>
    <row r="32" spans="2:16" ht="12" customHeight="1">
      <c r="B32" s="190"/>
      <c r="C32" s="263" t="s">
        <v>10</v>
      </c>
      <c r="D32" s="253">
        <v>9.1558156547183606E-2</v>
      </c>
      <c r="E32" s="191">
        <v>0.12591277454826608</v>
      </c>
      <c r="F32" s="199">
        <v>0.13564494564901472</v>
      </c>
      <c r="G32" s="272"/>
      <c r="H32" s="275" t="s">
        <v>52</v>
      </c>
      <c r="I32" s="240">
        <v>0.97321711007486433</v>
      </c>
      <c r="J32" s="268"/>
      <c r="K32" s="192" t="s">
        <v>52</v>
      </c>
      <c r="L32" s="193">
        <v>0.28299524667349807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6.12</v>
      </c>
      <c r="E34" s="187">
        <v>7.11</v>
      </c>
      <c r="F34" s="198">
        <v>6.11</v>
      </c>
      <c r="G34" s="271"/>
      <c r="H34" s="277" t="s">
        <v>548</v>
      </c>
      <c r="I34" s="234">
        <v>0.14064697609001409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3.98</v>
      </c>
      <c r="E35" s="187">
        <v>4.16</v>
      </c>
      <c r="F35" s="198">
        <v>3.85</v>
      </c>
      <c r="G35" s="271"/>
      <c r="H35" s="277" t="s">
        <v>548</v>
      </c>
      <c r="I35" s="234">
        <v>7.4519230769230727E-2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3.01</v>
      </c>
      <c r="E36" s="187">
        <v>3.21</v>
      </c>
      <c r="F36" s="198">
        <v>3.24</v>
      </c>
      <c r="G36" s="271"/>
      <c r="H36" s="277" t="s">
        <v>52</v>
      </c>
      <c r="I36" s="234">
        <v>9.3457943925234765E-3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1.03</v>
      </c>
      <c r="E37" s="187">
        <v>1.55</v>
      </c>
      <c r="F37" s="198">
        <v>1.33</v>
      </c>
      <c r="G37" s="271"/>
      <c r="H37" s="277" t="s">
        <v>548</v>
      </c>
      <c r="I37" s="234">
        <v>0.14193548387096777</v>
      </c>
      <c r="J37" s="267"/>
      <c r="K37" s="163" t="s">
        <v>52</v>
      </c>
      <c r="L37" s="184">
        <v>0</v>
      </c>
      <c r="M37" s="215">
        <v>1.266</v>
      </c>
    </row>
    <row r="38" spans="2:16" ht="12" customHeight="1">
      <c r="B38" s="175"/>
      <c r="C38" s="258" t="s">
        <v>10</v>
      </c>
      <c r="D38" s="255">
        <v>0.14735336194563661</v>
      </c>
      <c r="E38" s="189">
        <v>0.21031207598371779</v>
      </c>
      <c r="F38" s="201">
        <v>0.18758815232722145</v>
      </c>
      <c r="G38" s="274"/>
      <c r="H38" s="278" t="s">
        <v>548</v>
      </c>
      <c r="I38" s="235">
        <v>2.2723923656496336</v>
      </c>
      <c r="J38" s="270"/>
      <c r="K38" s="167" t="s">
        <v>52</v>
      </c>
      <c r="L38" s="185">
        <v>0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91.39</v>
      </c>
      <c r="E44" s="222">
        <v>106.88</v>
      </c>
      <c r="F44" s="223">
        <v>106.95</v>
      </c>
      <c r="G44" s="279"/>
      <c r="H44" s="280" t="s">
        <v>52</v>
      </c>
      <c r="I44" s="233">
        <v>6.5494011976063859E-4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50.09</v>
      </c>
      <c r="E45" s="226">
        <v>54.93</v>
      </c>
      <c r="F45" s="198">
        <v>54.73</v>
      </c>
      <c r="G45" s="271"/>
      <c r="H45" s="281" t="s">
        <v>548</v>
      </c>
      <c r="I45" s="234">
        <v>3.6409976333515726E-3</v>
      </c>
      <c r="J45" s="286"/>
      <c r="K45" s="163" t="s">
        <v>548</v>
      </c>
      <c r="L45" s="184">
        <v>0.27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44.57</v>
      </c>
      <c r="E46" s="226">
        <v>50.17</v>
      </c>
      <c r="F46" s="198">
        <v>45.99</v>
      </c>
      <c r="G46" s="271"/>
      <c r="H46" s="281" t="s">
        <v>548</v>
      </c>
      <c r="I46" s="234">
        <v>8.3316723141319549E-2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2.5</v>
      </c>
      <c r="E47" s="226">
        <v>5.19</v>
      </c>
      <c r="F47" s="198">
        <v>12.23</v>
      </c>
      <c r="G47" s="271"/>
      <c r="H47" s="281" t="s">
        <v>52</v>
      </c>
      <c r="I47" s="234">
        <v>1.3564547206165702</v>
      </c>
      <c r="J47" s="286"/>
      <c r="K47" s="163" t="s">
        <v>52</v>
      </c>
      <c r="L47" s="184">
        <v>0.27</v>
      </c>
      <c r="M47" s="227">
        <v>15.617000000000001</v>
      </c>
    </row>
    <row r="48" spans="2:16" ht="12" customHeight="1">
      <c r="B48" s="175"/>
      <c r="C48" s="171" t="s">
        <v>10</v>
      </c>
      <c r="D48" s="228">
        <v>2.6410310585252485E-2</v>
      </c>
      <c r="E48" s="229">
        <v>4.9381541389153197E-2</v>
      </c>
      <c r="F48" s="201">
        <v>0.12142573471008737</v>
      </c>
      <c r="G48" s="274"/>
      <c r="H48" s="282" t="s">
        <v>52</v>
      </c>
      <c r="I48" s="235">
        <v>7.2044193320934173</v>
      </c>
      <c r="J48" s="287"/>
      <c r="K48" s="167" t="s">
        <v>52</v>
      </c>
      <c r="L48" s="185">
        <v>0.29981676242372829</v>
      </c>
      <c r="M48" s="219">
        <v>0.18622926579138796</v>
      </c>
    </row>
    <row r="49" spans="2:15" ht="12" customHeight="1">
      <c r="B49" s="140" t="s">
        <v>623</v>
      </c>
      <c r="C49" s="140"/>
      <c r="D49" s="140"/>
      <c r="E49" s="140"/>
      <c r="F49" s="140"/>
      <c r="G49" s="140"/>
      <c r="H49" s="140"/>
      <c r="I49" s="141"/>
      <c r="J49" s="141"/>
      <c r="K49" s="141"/>
      <c r="L49" s="142"/>
      <c r="M49" s="143"/>
      <c r="N49" s="210"/>
      <c r="O49" s="210"/>
    </row>
    <row r="50" spans="2:15" ht="12" customHeight="1">
      <c r="B50" s="140" t="s">
        <v>587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9"/>
    </row>
    <row r="58" spans="2:15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144" t="s">
        <v>620</v>
      </c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.7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/>
      <c r="I9" s="289"/>
      <c r="J9"/>
      <c r="L9" s="183"/>
      <c r="M9" s="214"/>
    </row>
    <row r="10" spans="1:16" ht="12" customHeight="1">
      <c r="B10" s="174"/>
      <c r="C10" s="259" t="s">
        <v>7</v>
      </c>
      <c r="D10" s="252">
        <v>431.31</v>
      </c>
      <c r="E10" s="187">
        <v>439.49</v>
      </c>
      <c r="F10" s="198">
        <v>428.85</v>
      </c>
      <c r="G10" s="271"/>
      <c r="H10" s="94" t="s">
        <v>548</v>
      </c>
      <c r="I10" s="234">
        <v>2.4209879633211195E-2</v>
      </c>
      <c r="J10" s="267"/>
      <c r="K10" s="163" t="s">
        <v>548</v>
      </c>
      <c r="L10" s="184">
        <v>1.2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343.31</v>
      </c>
      <c r="E11" s="187">
        <v>347.06</v>
      </c>
      <c r="F11" s="198">
        <v>351.12</v>
      </c>
      <c r="G11" s="271"/>
      <c r="H11" s="94" t="s">
        <v>52</v>
      </c>
      <c r="I11" s="234">
        <v>1.1698265429608723E-2</v>
      </c>
      <c r="J11" s="267"/>
      <c r="K11" s="163" t="s">
        <v>548</v>
      </c>
      <c r="L11" s="184">
        <v>1.42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89.49</v>
      </c>
      <c r="E12" s="187">
        <v>83.13</v>
      </c>
      <c r="F12" s="198">
        <v>76.75</v>
      </c>
      <c r="G12" s="271"/>
      <c r="H12" s="94" t="s">
        <v>548</v>
      </c>
      <c r="I12" s="234">
        <v>7.674726332250692E-2</v>
      </c>
      <c r="J12" s="267"/>
      <c r="K12" s="163" t="s">
        <v>548</v>
      </c>
      <c r="L12" s="184">
        <v>1.1000000000000001</v>
      </c>
      <c r="M12" s="215">
        <v>85.992000000000004</v>
      </c>
    </row>
    <row r="13" spans="1:16" ht="12" customHeight="1">
      <c r="B13" s="174"/>
      <c r="C13" s="259" t="s">
        <v>9</v>
      </c>
      <c r="D13" s="252">
        <v>51.4</v>
      </c>
      <c r="E13" s="187">
        <v>68.98</v>
      </c>
      <c r="F13" s="198">
        <v>77.36</v>
      </c>
      <c r="G13" s="271"/>
      <c r="H13" s="94" t="s">
        <v>52</v>
      </c>
      <c r="I13" s="234">
        <v>0.12148448825746594</v>
      </c>
      <c r="J13" s="267"/>
      <c r="K13" s="163" t="s">
        <v>52</v>
      </c>
      <c r="L13" s="184">
        <v>1.48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0.1187615526802218</v>
      </c>
      <c r="E14" s="191">
        <v>0.16034775331830123</v>
      </c>
      <c r="F14" s="199">
        <v>0.18080258022296491</v>
      </c>
      <c r="G14" s="272"/>
      <c r="H14" s="275" t="s">
        <v>52</v>
      </c>
      <c r="I14" s="240">
        <v>2.0454826904663688</v>
      </c>
      <c r="J14" s="268"/>
      <c r="K14" s="192" t="s">
        <v>52</v>
      </c>
      <c r="L14" s="193">
        <v>0.44973686706518967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58.11</v>
      </c>
      <c r="E16" s="187">
        <v>55.15</v>
      </c>
      <c r="F16" s="198">
        <v>55.84</v>
      </c>
      <c r="G16" s="271"/>
      <c r="H16" s="94" t="s">
        <v>52</v>
      </c>
      <c r="I16" s="234">
        <v>1.2511332728921243E-2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34.29</v>
      </c>
      <c r="E17" s="187">
        <v>31.55</v>
      </c>
      <c r="F17" s="198">
        <v>32.200000000000003</v>
      </c>
      <c r="G17" s="271"/>
      <c r="H17" s="94" t="s">
        <v>52</v>
      </c>
      <c r="I17" s="234">
        <v>2.0602218700475516E-2</v>
      </c>
      <c r="J17" s="267"/>
      <c r="K17" s="163" t="s">
        <v>548</v>
      </c>
      <c r="L17" s="184">
        <v>0.98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32</v>
      </c>
      <c r="E18" s="187">
        <v>23.25</v>
      </c>
      <c r="F18" s="198">
        <v>21.77</v>
      </c>
      <c r="G18" s="271"/>
      <c r="H18" s="94" t="s">
        <v>548</v>
      </c>
      <c r="I18" s="234">
        <v>6.3655913978494683E-2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16.07</v>
      </c>
      <c r="E19" s="187">
        <v>20.48</v>
      </c>
      <c r="F19" s="198">
        <v>25.61</v>
      </c>
      <c r="G19" s="271"/>
      <c r="H19" s="94" t="s">
        <v>52</v>
      </c>
      <c r="I19" s="234">
        <v>0.25048828125</v>
      </c>
      <c r="J19" s="267"/>
      <c r="K19" s="163" t="s">
        <v>52</v>
      </c>
      <c r="L19" s="184">
        <v>0.82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0.24241967114195206</v>
      </c>
      <c r="E20" s="191">
        <v>0.37372262773722631</v>
      </c>
      <c r="F20" s="199">
        <v>0.47452288308319435</v>
      </c>
      <c r="G20" s="272"/>
      <c r="H20" s="275" t="s">
        <v>52</v>
      </c>
      <c r="I20" s="240">
        <v>10.080025534596803</v>
      </c>
      <c r="J20" s="268"/>
      <c r="K20" s="192" t="s">
        <v>52</v>
      </c>
      <c r="L20" s="193">
        <v>2.3385485448981447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367.09</v>
      </c>
      <c r="E22" s="187">
        <v>377.23</v>
      </c>
      <c r="F22" s="198">
        <v>366.9</v>
      </c>
      <c r="G22" s="271"/>
      <c r="H22" s="94" t="s">
        <v>548</v>
      </c>
      <c r="I22" s="234">
        <v>2.7383824192137585E-2</v>
      </c>
      <c r="J22" s="267"/>
      <c r="K22" s="163" t="s">
        <v>548</v>
      </c>
      <c r="L22" s="184">
        <v>1.26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305.05</v>
      </c>
      <c r="E23" s="187">
        <v>311.35000000000002</v>
      </c>
      <c r="F23" s="198">
        <v>315.07</v>
      </c>
      <c r="G23" s="271"/>
      <c r="H23" s="94" t="s">
        <v>52</v>
      </c>
      <c r="I23" s="234">
        <v>1.1947968524168795E-2</v>
      </c>
      <c r="J23" s="267"/>
      <c r="K23" s="163" t="s">
        <v>548</v>
      </c>
      <c r="L23" s="184">
        <v>0.25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54.49</v>
      </c>
      <c r="E24" s="187">
        <v>56.67</v>
      </c>
      <c r="F24" s="198">
        <v>51.73</v>
      </c>
      <c r="G24" s="271"/>
      <c r="H24" s="94" t="s">
        <v>548</v>
      </c>
      <c r="I24" s="234">
        <v>8.7171342862184642E-2</v>
      </c>
      <c r="J24" s="267"/>
      <c r="K24" s="163" t="s">
        <v>548</v>
      </c>
      <c r="L24" s="184">
        <v>1.23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34.31</v>
      </c>
      <c r="E25" s="187">
        <v>46.95</v>
      </c>
      <c r="F25" s="198">
        <v>50.41</v>
      </c>
      <c r="G25" s="271"/>
      <c r="H25" s="94" t="s">
        <v>52</v>
      </c>
      <c r="I25" s="234">
        <v>7.3695420660276678E-2</v>
      </c>
      <c r="J25" s="267"/>
      <c r="K25" s="163" t="s">
        <v>52</v>
      </c>
      <c r="L25" s="184">
        <v>0.56000000000000005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9.5427490682538807E-2</v>
      </c>
      <c r="E26" s="191">
        <v>0.12757458833759033</v>
      </c>
      <c r="F26" s="199">
        <v>0.1374318429661941</v>
      </c>
      <c r="G26" s="272"/>
      <c r="H26" s="275" t="s">
        <v>52</v>
      </c>
      <c r="I26" s="240">
        <v>0.98572546286037621</v>
      </c>
      <c r="J26" s="268"/>
      <c r="K26" s="192" t="s">
        <v>52</v>
      </c>
      <c r="L26" s="193">
        <v>0.20728769620667886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351.27</v>
      </c>
      <c r="E28" s="188">
        <v>361.09</v>
      </c>
      <c r="F28" s="200">
        <v>345.49</v>
      </c>
      <c r="G28" s="273"/>
      <c r="H28" s="94" t="s">
        <v>548</v>
      </c>
      <c r="I28" s="234">
        <v>4.3202525686116933E-2</v>
      </c>
      <c r="J28" s="267"/>
      <c r="K28" s="163" t="s">
        <v>548</v>
      </c>
      <c r="L28" s="184">
        <v>1.33</v>
      </c>
      <c r="M28" s="215">
        <v>267.50299999999999</v>
      </c>
    </row>
    <row r="29" spans="2:16" ht="12" customHeight="1">
      <c r="B29" s="174"/>
      <c r="C29" s="262" t="s">
        <v>8</v>
      </c>
      <c r="D29" s="254">
        <v>292.97000000000003</v>
      </c>
      <c r="E29" s="188">
        <v>301.85000000000002</v>
      </c>
      <c r="F29" s="200">
        <v>301.51</v>
      </c>
      <c r="G29" s="273"/>
      <c r="H29" s="94" t="s">
        <v>548</v>
      </c>
      <c r="I29" s="234">
        <v>1.1263872784497142E-3</v>
      </c>
      <c r="J29" s="267"/>
      <c r="K29" s="163" t="s">
        <v>548</v>
      </c>
      <c r="L29" s="184">
        <v>0.26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48.78</v>
      </c>
      <c r="E30" s="188">
        <v>47.36</v>
      </c>
      <c r="F30" s="200">
        <v>43.18</v>
      </c>
      <c r="G30" s="273"/>
      <c r="H30" s="94" t="s">
        <v>548</v>
      </c>
      <c r="I30" s="234">
        <v>8.8260135135135087E-2</v>
      </c>
      <c r="J30" s="267"/>
      <c r="K30" s="163" t="s">
        <v>548</v>
      </c>
      <c r="L30" s="184">
        <v>1.27</v>
      </c>
      <c r="M30" s="215">
        <v>53.987000000000002</v>
      </c>
    </row>
    <row r="31" spans="2:16" ht="12" customHeight="1">
      <c r="B31" s="174"/>
      <c r="C31" s="262" t="s">
        <v>9</v>
      </c>
      <c r="D31" s="254">
        <v>31.29</v>
      </c>
      <c r="E31" s="188">
        <v>43.97</v>
      </c>
      <c r="F31" s="200">
        <v>45.78</v>
      </c>
      <c r="G31" s="273"/>
      <c r="H31" s="94" t="s">
        <v>52</v>
      </c>
      <c r="I31" s="234">
        <v>4.1164430293382015E-2</v>
      </c>
      <c r="J31" s="267"/>
      <c r="K31" s="163" t="s">
        <v>52</v>
      </c>
      <c r="L31" s="184">
        <v>0.44</v>
      </c>
      <c r="M31" s="215">
        <v>33.113999999999997</v>
      </c>
    </row>
    <row r="32" spans="2:16" ht="12" customHeight="1">
      <c r="B32" s="190"/>
      <c r="C32" s="263" t="s">
        <v>10</v>
      </c>
      <c r="D32" s="253">
        <v>9.1558156547183606E-2</v>
      </c>
      <c r="E32" s="191">
        <v>0.12591277454826608</v>
      </c>
      <c r="F32" s="199">
        <v>0.13281499318227974</v>
      </c>
      <c r="G32" s="272"/>
      <c r="H32" s="275" t="s">
        <v>52</v>
      </c>
      <c r="I32" s="240">
        <v>0.69022186340136626</v>
      </c>
      <c r="J32" s="268"/>
      <c r="K32" s="192" t="s">
        <v>52</v>
      </c>
      <c r="L32" s="193">
        <v>0.18577983350727412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6.12</v>
      </c>
      <c r="E34" s="187">
        <v>7.11</v>
      </c>
      <c r="F34" s="198">
        <v>6.11</v>
      </c>
      <c r="G34" s="271"/>
      <c r="H34" s="277" t="s">
        <v>548</v>
      </c>
      <c r="I34" s="234">
        <v>0.14064697609001409</v>
      </c>
      <c r="J34" s="267"/>
      <c r="K34" s="163" t="s">
        <v>52</v>
      </c>
      <c r="L34" s="184">
        <v>0.05</v>
      </c>
      <c r="M34" s="215">
        <v>6.2670000000000003</v>
      </c>
    </row>
    <row r="35" spans="2:16" ht="12" customHeight="1">
      <c r="B35" s="174"/>
      <c r="C35" s="259" t="s">
        <v>8</v>
      </c>
      <c r="D35" s="252">
        <v>3.98</v>
      </c>
      <c r="E35" s="187">
        <v>4.16</v>
      </c>
      <c r="F35" s="198">
        <v>3.85</v>
      </c>
      <c r="G35" s="271"/>
      <c r="H35" s="277" t="s">
        <v>548</v>
      </c>
      <c r="I35" s="234">
        <v>7.4519230769230727E-2</v>
      </c>
      <c r="J35" s="267"/>
      <c r="K35" s="163" t="s">
        <v>548</v>
      </c>
      <c r="L35" s="184">
        <v>0.19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3.01</v>
      </c>
      <c r="E36" s="187">
        <v>3.21</v>
      </c>
      <c r="F36" s="198">
        <v>3.24</v>
      </c>
      <c r="G36" s="271"/>
      <c r="H36" s="277" t="s">
        <v>52</v>
      </c>
      <c r="I36" s="234">
        <v>9.3457943925234765E-3</v>
      </c>
      <c r="J36" s="267"/>
      <c r="K36" s="163" t="s">
        <v>52</v>
      </c>
      <c r="L36" s="184">
        <v>0.13</v>
      </c>
      <c r="M36" s="215">
        <v>2.923</v>
      </c>
    </row>
    <row r="37" spans="2:16" ht="12" customHeight="1">
      <c r="B37" s="174"/>
      <c r="C37" s="259" t="s">
        <v>9</v>
      </c>
      <c r="D37" s="252">
        <v>1.03</v>
      </c>
      <c r="E37" s="187">
        <v>1.55</v>
      </c>
      <c r="F37" s="198">
        <v>1.33</v>
      </c>
      <c r="G37" s="271"/>
      <c r="H37" s="277" t="s">
        <v>548</v>
      </c>
      <c r="I37" s="234">
        <v>0.14193548387096777</v>
      </c>
      <c r="J37" s="267"/>
      <c r="K37" s="163" t="s">
        <v>52</v>
      </c>
      <c r="L37" s="184">
        <v>0.1</v>
      </c>
      <c r="M37" s="215">
        <v>1.266</v>
      </c>
    </row>
    <row r="38" spans="2:16" ht="12" customHeight="1">
      <c r="B38" s="175"/>
      <c r="C38" s="258" t="s">
        <v>10</v>
      </c>
      <c r="D38" s="255">
        <v>0.14735336194563661</v>
      </c>
      <c r="E38" s="189">
        <v>0.21031207598371779</v>
      </c>
      <c r="F38" s="201">
        <v>0.18758815232722145</v>
      </c>
      <c r="G38" s="274"/>
      <c r="H38" s="278" t="s">
        <v>548</v>
      </c>
      <c r="I38" s="235">
        <v>2.2723923656496336</v>
      </c>
      <c r="J38" s="270"/>
      <c r="K38" s="167" t="s">
        <v>52</v>
      </c>
      <c r="L38" s="185">
        <v>1.5560180299249438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91.39</v>
      </c>
      <c r="E44" s="222">
        <v>106.88</v>
      </c>
      <c r="F44" s="223">
        <v>106.95</v>
      </c>
      <c r="G44" s="279"/>
      <c r="H44" s="280" t="s">
        <v>52</v>
      </c>
      <c r="I44" s="233">
        <v>6.5494011976063859E-4</v>
      </c>
      <c r="J44" s="283"/>
      <c r="K44" s="284" t="s">
        <v>548</v>
      </c>
      <c r="L44" s="285">
        <v>1.4</v>
      </c>
      <c r="M44" s="224">
        <v>87.001000000000005</v>
      </c>
    </row>
    <row r="45" spans="2:16" ht="12" customHeight="1">
      <c r="B45" s="174"/>
      <c r="C45" s="173" t="s">
        <v>8</v>
      </c>
      <c r="D45" s="225">
        <v>50.09</v>
      </c>
      <c r="E45" s="226">
        <v>54.93</v>
      </c>
      <c r="F45" s="198">
        <v>55</v>
      </c>
      <c r="G45" s="271"/>
      <c r="H45" s="281" t="s">
        <v>52</v>
      </c>
      <c r="I45" s="234">
        <v>1.2743491716731281E-3</v>
      </c>
      <c r="J45" s="286"/>
      <c r="K45" s="163" t="s">
        <v>548</v>
      </c>
      <c r="L45" s="184">
        <v>0.06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44.57</v>
      </c>
      <c r="E46" s="226">
        <v>50.17</v>
      </c>
      <c r="F46" s="198">
        <v>45.99</v>
      </c>
      <c r="G46" s="271"/>
      <c r="H46" s="281" t="s">
        <v>548</v>
      </c>
      <c r="I46" s="234">
        <v>8.3316723141319549E-2</v>
      </c>
      <c r="J46" s="286"/>
      <c r="K46" s="163" t="s">
        <v>548</v>
      </c>
      <c r="L46" s="184">
        <v>0.69</v>
      </c>
      <c r="M46" s="227">
        <v>30.385999999999999</v>
      </c>
    </row>
    <row r="47" spans="2:16" ht="12" customHeight="1">
      <c r="B47" s="174"/>
      <c r="C47" s="173" t="s">
        <v>9</v>
      </c>
      <c r="D47" s="225">
        <v>2.5</v>
      </c>
      <c r="E47" s="226">
        <v>5.19</v>
      </c>
      <c r="F47" s="198">
        <v>11.96</v>
      </c>
      <c r="G47" s="271"/>
      <c r="H47" s="281" t="s">
        <v>52</v>
      </c>
      <c r="I47" s="234">
        <v>1.3044315992292872</v>
      </c>
      <c r="J47" s="286"/>
      <c r="K47" s="163" t="s">
        <v>548</v>
      </c>
      <c r="L47" s="184">
        <v>0.69</v>
      </c>
      <c r="M47" s="227">
        <v>15.617000000000001</v>
      </c>
    </row>
    <row r="48" spans="2:16" ht="12" customHeight="1">
      <c r="B48" s="175"/>
      <c r="C48" s="171" t="s">
        <v>10</v>
      </c>
      <c r="D48" s="228">
        <v>2.6410310585252485E-2</v>
      </c>
      <c r="E48" s="229">
        <v>4.9381541389153197E-2</v>
      </c>
      <c r="F48" s="201">
        <v>0.11842756708585009</v>
      </c>
      <c r="G48" s="274"/>
      <c r="H48" s="282" t="s">
        <v>52</v>
      </c>
      <c r="I48" s="235">
        <v>6.9046025696696889</v>
      </c>
      <c r="J48" s="287"/>
      <c r="K48" s="167" t="s">
        <v>548</v>
      </c>
      <c r="L48" s="185">
        <v>0.59089770462513458</v>
      </c>
      <c r="M48" s="219">
        <v>0.18622926579138796</v>
      </c>
    </row>
    <row r="49" spans="2:15" ht="12" customHeight="1">
      <c r="B49" s="140" t="s">
        <v>621</v>
      </c>
      <c r="C49" s="140"/>
      <c r="D49" s="140"/>
      <c r="E49" s="140"/>
      <c r="F49" s="140"/>
      <c r="G49" s="140"/>
      <c r="H49" s="140"/>
      <c r="I49" s="141"/>
      <c r="J49" s="141"/>
      <c r="K49" s="141"/>
      <c r="L49" s="142"/>
      <c r="M49" s="143"/>
      <c r="N49" s="210"/>
      <c r="O49" s="210"/>
    </row>
    <row r="50" spans="2:15" ht="12" customHeight="1">
      <c r="B50" s="140" t="s">
        <v>587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9"/>
    </row>
    <row r="58" spans="2:15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">
    <tabColor theme="1"/>
  </sheetPr>
  <dimension ref="A1:P60"/>
  <sheetViews>
    <sheetView showGridLines="0" defaultGridColor="0" colorId="22" zoomScaleNormal="100" workbookViewId="0">
      <selection activeCell="B4" sqref="B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28515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144" t="s">
        <v>618</v>
      </c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/>
      <c r="I9" s="289"/>
      <c r="J9"/>
      <c r="L9" s="183"/>
      <c r="M9" s="214"/>
    </row>
    <row r="10" spans="1:16" ht="12" customHeight="1">
      <c r="B10" s="174"/>
      <c r="C10" s="259" t="s">
        <v>7</v>
      </c>
      <c r="D10" s="252">
        <v>431.31</v>
      </c>
      <c r="E10" s="187">
        <v>439.45</v>
      </c>
      <c r="F10" s="198">
        <v>430.05</v>
      </c>
      <c r="G10" s="271"/>
      <c r="H10" s="94" t="s">
        <v>548</v>
      </c>
      <c r="I10" s="234">
        <v>2.1390374331550777E-2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343.31</v>
      </c>
      <c r="E11" s="187">
        <v>346.99</v>
      </c>
      <c r="F11" s="198">
        <v>352.54</v>
      </c>
      <c r="G11" s="271"/>
      <c r="H11" s="94" t="s">
        <v>52</v>
      </c>
      <c r="I11" s="234">
        <v>1.5994697253523205E-2</v>
      </c>
      <c r="J11" s="267"/>
      <c r="K11" s="163" t="s">
        <v>52</v>
      </c>
      <c r="L11" s="184">
        <v>0.63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89.49</v>
      </c>
      <c r="E12" s="187">
        <v>83.13</v>
      </c>
      <c r="F12" s="198">
        <v>77.849999999999994</v>
      </c>
      <c r="G12" s="271"/>
      <c r="H12" s="94" t="s">
        <v>548</v>
      </c>
      <c r="I12" s="234">
        <v>6.351497654276439E-2</v>
      </c>
      <c r="J12" s="267"/>
      <c r="K12" s="163" t="s">
        <v>548</v>
      </c>
      <c r="L12" s="184">
        <v>1.31</v>
      </c>
      <c r="M12" s="215">
        <v>85.992000000000004</v>
      </c>
    </row>
    <row r="13" spans="1:16" ht="12" customHeight="1">
      <c r="B13" s="174"/>
      <c r="C13" s="259" t="s">
        <v>9</v>
      </c>
      <c r="D13" s="252">
        <v>51.4</v>
      </c>
      <c r="E13" s="187">
        <v>69</v>
      </c>
      <c r="F13" s="198">
        <v>75.88</v>
      </c>
      <c r="G13" s="271"/>
      <c r="H13" s="94" t="s">
        <v>52</v>
      </c>
      <c r="I13" s="234">
        <v>9.971014492753616E-2</v>
      </c>
      <c r="J13" s="267"/>
      <c r="K13" s="163" t="s">
        <v>52</v>
      </c>
      <c r="L13" s="184">
        <v>0.65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0.1187615526802218</v>
      </c>
      <c r="E14" s="191">
        <v>0.16042034780991352</v>
      </c>
      <c r="F14" s="199">
        <v>0.17630521155231302</v>
      </c>
      <c r="G14" s="272"/>
      <c r="H14" s="275" t="s">
        <v>52</v>
      </c>
      <c r="I14" s="240">
        <v>1.5884863742399502</v>
      </c>
      <c r="J14" s="268"/>
      <c r="K14" s="192" t="s">
        <v>52</v>
      </c>
      <c r="L14" s="193">
        <v>0.17859919360094234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58.11</v>
      </c>
      <c r="E16" s="187">
        <v>55.15</v>
      </c>
      <c r="F16" s="198">
        <v>55.84</v>
      </c>
      <c r="G16" s="271"/>
      <c r="H16" s="94" t="s">
        <v>52</v>
      </c>
      <c r="I16" s="234">
        <v>1.2511332728921243E-2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34.29</v>
      </c>
      <c r="E17" s="187">
        <v>31.53</v>
      </c>
      <c r="F17" s="198">
        <v>33.18</v>
      </c>
      <c r="G17" s="271"/>
      <c r="H17" s="94" t="s">
        <v>52</v>
      </c>
      <c r="I17" s="234">
        <v>5.2331113225499548E-2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32</v>
      </c>
      <c r="E18" s="187">
        <v>23.25</v>
      </c>
      <c r="F18" s="198">
        <v>21.77</v>
      </c>
      <c r="G18" s="271"/>
      <c r="H18" s="94" t="s">
        <v>548</v>
      </c>
      <c r="I18" s="234">
        <v>6.3655913978494683E-2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16.07</v>
      </c>
      <c r="E19" s="187">
        <v>20.5</v>
      </c>
      <c r="F19" s="198">
        <v>24.79</v>
      </c>
      <c r="G19" s="271"/>
      <c r="H19" s="94" t="s">
        <v>52</v>
      </c>
      <c r="I19" s="234">
        <v>0.20926829268292679</v>
      </c>
      <c r="J19" s="267"/>
      <c r="K19" s="163" t="s">
        <v>52</v>
      </c>
      <c r="L19" s="184">
        <v>0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0.24241967114195206</v>
      </c>
      <c r="E20" s="191">
        <v>0.37422416940489228</v>
      </c>
      <c r="F20" s="199">
        <v>0.4511373976342129</v>
      </c>
      <c r="G20" s="272"/>
      <c r="H20" s="275" t="s">
        <v>52</v>
      </c>
      <c r="I20" s="240">
        <v>7.6913228229320616</v>
      </c>
      <c r="J20" s="268"/>
      <c r="K20" s="192" t="s">
        <v>52</v>
      </c>
      <c r="L20" s="193">
        <v>0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367.09</v>
      </c>
      <c r="E22" s="187">
        <v>377.23</v>
      </c>
      <c r="F22" s="198">
        <v>368.16</v>
      </c>
      <c r="G22" s="271"/>
      <c r="H22" s="94" t="s">
        <v>548</v>
      </c>
      <c r="I22" s="234">
        <v>2.4043686875381054E-2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305.05</v>
      </c>
      <c r="E23" s="187">
        <v>311.33999999999997</v>
      </c>
      <c r="F23" s="198">
        <v>315.32</v>
      </c>
      <c r="G23" s="271"/>
      <c r="H23" s="94" t="s">
        <v>52</v>
      </c>
      <c r="I23" s="234">
        <v>1.2783452174471632E-2</v>
      </c>
      <c r="J23" s="267"/>
      <c r="K23" s="163" t="s">
        <v>52</v>
      </c>
      <c r="L23" s="184">
        <v>0.63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54.49</v>
      </c>
      <c r="E24" s="187">
        <v>56.67</v>
      </c>
      <c r="F24" s="198">
        <v>52.96</v>
      </c>
      <c r="G24" s="271"/>
      <c r="H24" s="94" t="s">
        <v>548</v>
      </c>
      <c r="I24" s="234">
        <v>6.5466737250749918E-2</v>
      </c>
      <c r="J24" s="267"/>
      <c r="K24" s="163" t="s">
        <v>548</v>
      </c>
      <c r="L24" s="184">
        <v>1.31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34.31</v>
      </c>
      <c r="E25" s="187">
        <v>46.95</v>
      </c>
      <c r="F25" s="198">
        <v>49.85</v>
      </c>
      <c r="G25" s="271"/>
      <c r="H25" s="94" t="s">
        <v>52</v>
      </c>
      <c r="I25" s="234">
        <v>6.1767838125665664E-2</v>
      </c>
      <c r="J25" s="267"/>
      <c r="K25" s="163" t="s">
        <v>52</v>
      </c>
      <c r="L25" s="184">
        <v>0.68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9.5427490682538807E-2</v>
      </c>
      <c r="E26" s="191">
        <v>0.12757805494415914</v>
      </c>
      <c r="F26" s="199">
        <v>0.13535896600412731</v>
      </c>
      <c r="G26" s="272"/>
      <c r="H26" s="275" t="s">
        <v>52</v>
      </c>
      <c r="I26" s="240">
        <v>0.77809110599681708</v>
      </c>
      <c r="J26" s="268"/>
      <c r="K26" s="192" t="s">
        <v>52</v>
      </c>
      <c r="L26" s="193">
        <v>0.20924872530431737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351.27</v>
      </c>
      <c r="E28" s="188">
        <v>361.09</v>
      </c>
      <c r="F28" s="200">
        <v>346.82</v>
      </c>
      <c r="G28" s="273"/>
      <c r="H28" s="94" t="s">
        <v>548</v>
      </c>
      <c r="I28" s="234">
        <v>3.9519233432108281E-2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292.97000000000003</v>
      </c>
      <c r="E29" s="188">
        <v>301.85000000000002</v>
      </c>
      <c r="F29" s="200">
        <v>301.77</v>
      </c>
      <c r="G29" s="273"/>
      <c r="H29" s="94" t="s">
        <v>548</v>
      </c>
      <c r="I29" s="234">
        <v>2.6503230081176277E-4</v>
      </c>
      <c r="J29" s="267"/>
      <c r="K29" s="163" t="s">
        <v>52</v>
      </c>
      <c r="L29" s="184">
        <v>0.64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48.78</v>
      </c>
      <c r="E30" s="188">
        <v>47.36</v>
      </c>
      <c r="F30" s="200">
        <v>44.45</v>
      </c>
      <c r="G30" s="273"/>
      <c r="H30" s="94" t="s">
        <v>548</v>
      </c>
      <c r="I30" s="234">
        <v>6.1444256756756688E-2</v>
      </c>
      <c r="J30" s="267"/>
      <c r="K30" s="163" t="s">
        <v>548</v>
      </c>
      <c r="L30" s="184">
        <v>1.27</v>
      </c>
      <c r="M30" s="215">
        <v>53.987000000000002</v>
      </c>
    </row>
    <row r="31" spans="2:16" ht="12" customHeight="1">
      <c r="B31" s="174"/>
      <c r="C31" s="262" t="s">
        <v>9</v>
      </c>
      <c r="D31" s="254">
        <v>31.29</v>
      </c>
      <c r="E31" s="188">
        <v>43.98</v>
      </c>
      <c r="F31" s="200">
        <v>45.34</v>
      </c>
      <c r="G31" s="273"/>
      <c r="H31" s="94" t="s">
        <v>52</v>
      </c>
      <c r="I31" s="234">
        <v>3.0923146884947794E-2</v>
      </c>
      <c r="J31" s="267"/>
      <c r="K31" s="163" t="s">
        <v>52</v>
      </c>
      <c r="L31" s="184">
        <v>0.64</v>
      </c>
      <c r="M31" s="215">
        <v>33.113999999999997</v>
      </c>
    </row>
    <row r="32" spans="2:16" ht="12" customHeight="1">
      <c r="B32" s="190"/>
      <c r="C32" s="263" t="s">
        <v>10</v>
      </c>
      <c r="D32" s="253">
        <v>9.1558156547183606E-2</v>
      </c>
      <c r="E32" s="191">
        <v>0.1259414106125254</v>
      </c>
      <c r="F32" s="199">
        <v>0.130957194847207</v>
      </c>
      <c r="G32" s="272"/>
      <c r="H32" s="275" t="s">
        <v>52</v>
      </c>
      <c r="I32" s="240">
        <v>0.50157842346816028</v>
      </c>
      <c r="J32" s="268"/>
      <c r="K32" s="192" t="s">
        <v>52</v>
      </c>
      <c r="L32" s="193">
        <v>0.20830417550922464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6.12</v>
      </c>
      <c r="E34" s="187">
        <v>7.07</v>
      </c>
      <c r="F34" s="198">
        <v>6.06</v>
      </c>
      <c r="G34" s="271"/>
      <c r="H34" s="277" t="s">
        <v>548</v>
      </c>
      <c r="I34" s="234">
        <v>0.1428571428571429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3.98</v>
      </c>
      <c r="E35" s="187">
        <v>4.12</v>
      </c>
      <c r="F35" s="198">
        <v>4.04</v>
      </c>
      <c r="G35" s="271"/>
      <c r="H35" s="277" t="s">
        <v>548</v>
      </c>
      <c r="I35" s="234">
        <v>1.9417475728155331E-2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3.01</v>
      </c>
      <c r="E36" s="187">
        <v>3.21</v>
      </c>
      <c r="F36" s="198">
        <v>3.11</v>
      </c>
      <c r="G36" s="271"/>
      <c r="H36" s="277" t="s">
        <v>548</v>
      </c>
      <c r="I36" s="234">
        <v>3.1152647975077885E-2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1.03</v>
      </c>
      <c r="E37" s="187">
        <v>1.55</v>
      </c>
      <c r="F37" s="198">
        <v>1.23</v>
      </c>
      <c r="G37" s="271"/>
      <c r="H37" s="277" t="s">
        <v>548</v>
      </c>
      <c r="I37" s="234">
        <v>0.20645161290322589</v>
      </c>
      <c r="J37" s="267"/>
      <c r="K37" s="163" t="s">
        <v>548</v>
      </c>
      <c r="L37" s="184">
        <v>0.03</v>
      </c>
      <c r="M37" s="215">
        <v>1.266</v>
      </c>
    </row>
    <row r="38" spans="2:16" ht="12" customHeight="1">
      <c r="B38" s="175"/>
      <c r="C38" s="258" t="s">
        <v>10</v>
      </c>
      <c r="D38" s="255">
        <v>0.14735336194563661</v>
      </c>
      <c r="E38" s="189">
        <v>0.21145975443383355</v>
      </c>
      <c r="F38" s="201">
        <v>0.17202797202797201</v>
      </c>
      <c r="G38" s="274"/>
      <c r="H38" s="278" t="s">
        <v>548</v>
      </c>
      <c r="I38" s="235">
        <v>3.9431782405861537</v>
      </c>
      <c r="J38" s="270"/>
      <c r="K38" s="167" t="s">
        <v>548</v>
      </c>
      <c r="L38" s="185">
        <v>0.41958041958042036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91.39</v>
      </c>
      <c r="E44" s="222">
        <v>106.88</v>
      </c>
      <c r="F44" s="223">
        <v>108.35</v>
      </c>
      <c r="G44" s="279"/>
      <c r="H44" s="280" t="s">
        <v>52</v>
      </c>
      <c r="I44" s="233">
        <v>1.375374251497008E-2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50.09</v>
      </c>
      <c r="E45" s="226">
        <v>54.91</v>
      </c>
      <c r="F45" s="198">
        <v>55.06</v>
      </c>
      <c r="G45" s="271"/>
      <c r="H45" s="281" t="s">
        <v>52</v>
      </c>
      <c r="I45" s="234">
        <v>2.7317428519395559E-3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44.57</v>
      </c>
      <c r="E46" s="226">
        <v>50.17</v>
      </c>
      <c r="F46" s="198">
        <v>46.68</v>
      </c>
      <c r="G46" s="271"/>
      <c r="H46" s="281" t="s">
        <v>548</v>
      </c>
      <c r="I46" s="234">
        <v>6.9563484153876809E-2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2.5</v>
      </c>
      <c r="E47" s="226">
        <v>5.21</v>
      </c>
      <c r="F47" s="198">
        <v>12.65</v>
      </c>
      <c r="G47" s="271"/>
      <c r="H47" s="281" t="s">
        <v>52</v>
      </c>
      <c r="I47" s="234">
        <v>1.4280230326295587</v>
      </c>
      <c r="J47" s="286"/>
      <c r="K47" s="163" t="s">
        <v>52</v>
      </c>
      <c r="L47" s="184">
        <v>0</v>
      </c>
      <c r="M47" s="227">
        <v>15.617000000000001</v>
      </c>
    </row>
    <row r="48" spans="2:16" ht="12" customHeight="1">
      <c r="B48" s="175"/>
      <c r="C48" s="171" t="s">
        <v>10</v>
      </c>
      <c r="D48" s="228">
        <v>2.6410310585252485E-2</v>
      </c>
      <c r="E48" s="229">
        <v>4.9581271412257329E-2</v>
      </c>
      <c r="F48" s="201">
        <v>0.12433654413210143</v>
      </c>
      <c r="G48" s="274"/>
      <c r="H48" s="282" t="s">
        <v>52</v>
      </c>
      <c r="I48" s="235">
        <v>7.4755272719844115</v>
      </c>
      <c r="J48" s="287"/>
      <c r="K48" s="167" t="s">
        <v>52</v>
      </c>
      <c r="L48" s="185">
        <v>0</v>
      </c>
      <c r="M48" s="219">
        <v>0.18622926579138796</v>
      </c>
    </row>
    <row r="49" spans="2:15" ht="12" customHeight="1">
      <c r="B49" s="140" t="s">
        <v>619</v>
      </c>
      <c r="C49" s="140"/>
      <c r="D49" s="140"/>
      <c r="E49" s="140"/>
      <c r="F49" s="140"/>
      <c r="G49" s="140"/>
      <c r="H49" s="140"/>
      <c r="I49" s="141"/>
      <c r="J49" s="141"/>
      <c r="K49" s="141"/>
      <c r="L49" s="142"/>
      <c r="M49" s="143"/>
      <c r="N49" s="210"/>
      <c r="O49" s="210"/>
    </row>
    <row r="50" spans="2:15" ht="12" customHeight="1">
      <c r="B50" s="140" t="s">
        <v>587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9"/>
    </row>
    <row r="58" spans="2:15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9:M59"/>
    <mergeCell ref="F6:L6"/>
    <mergeCell ref="B55:N55"/>
    <mergeCell ref="B56:N56"/>
    <mergeCell ref="B57:N57"/>
    <mergeCell ref="B58:N58"/>
    <mergeCell ref="M7:M8"/>
    <mergeCell ref="F41:L41"/>
    <mergeCell ref="M42:M43"/>
    <mergeCell ref="G7:I8"/>
    <mergeCell ref="J7:L8"/>
    <mergeCell ref="J42:L43"/>
    <mergeCell ref="G42:I43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theme="1"/>
  </sheetPr>
  <dimension ref="A1:N60"/>
  <sheetViews>
    <sheetView showGridLines="0" defaultGridColor="0" colorId="22" zoomScaleNormal="100" workbookViewId="0">
      <selection activeCell="L31" sqref="L31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9.8554687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616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7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431.31</v>
      </c>
      <c r="E10" s="187">
        <v>439.45</v>
      </c>
      <c r="F10" s="198">
        <v>430.05</v>
      </c>
      <c r="G10" s="114" t="s">
        <v>548</v>
      </c>
      <c r="H10" s="234">
        <v>2.1390374331550777E-2</v>
      </c>
      <c r="I10" s="163" t="s">
        <v>52</v>
      </c>
      <c r="J10" s="184">
        <v>3.11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343.31</v>
      </c>
      <c r="E11" s="187">
        <v>346.99</v>
      </c>
      <c r="F11" s="198">
        <v>351.91</v>
      </c>
      <c r="G11" s="114" t="s">
        <v>52</v>
      </c>
      <c r="H11" s="234">
        <v>1.4179082970690926E-2</v>
      </c>
      <c r="I11" s="163" t="s">
        <v>52</v>
      </c>
      <c r="J11" s="184">
        <v>1.59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89.49</v>
      </c>
      <c r="E12" s="187">
        <v>83.13</v>
      </c>
      <c r="F12" s="198">
        <v>79.16</v>
      </c>
      <c r="G12" s="114" t="s">
        <v>548</v>
      </c>
      <c r="H12" s="234">
        <v>4.7756525923252746E-2</v>
      </c>
      <c r="I12" s="163" t="s">
        <v>548</v>
      </c>
      <c r="J12" s="184">
        <v>5.33</v>
      </c>
      <c r="K12" s="215">
        <v>85.992000000000004</v>
      </c>
    </row>
    <row r="13" spans="1:14" ht="12" customHeight="1">
      <c r="B13" s="174"/>
      <c r="C13" s="259" t="s">
        <v>9</v>
      </c>
      <c r="D13" s="252">
        <v>51.4</v>
      </c>
      <c r="E13" s="187">
        <v>69</v>
      </c>
      <c r="F13" s="198">
        <v>75.23</v>
      </c>
      <c r="G13" s="114" t="s">
        <v>52</v>
      </c>
      <c r="H13" s="234">
        <v>9.0289855072463787E-2</v>
      </c>
      <c r="I13" s="163" t="s">
        <v>52</v>
      </c>
      <c r="J13" s="184">
        <v>6.83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0.1187615526802218</v>
      </c>
      <c r="E14" s="191">
        <v>0.16042034780991352</v>
      </c>
      <c r="F14" s="199">
        <v>0.17451921961630359</v>
      </c>
      <c r="G14" s="264" t="s">
        <v>52</v>
      </c>
      <c r="H14" s="240">
        <v>1.4098871806390079</v>
      </c>
      <c r="I14" s="192" t="s">
        <v>52</v>
      </c>
      <c r="J14" s="193">
        <v>1.7209130151939838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65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58.11</v>
      </c>
      <c r="E16" s="187">
        <v>55.15</v>
      </c>
      <c r="F16" s="198">
        <v>55.84</v>
      </c>
      <c r="G16" s="114" t="s">
        <v>52</v>
      </c>
      <c r="H16" s="234">
        <v>1.2511332728921243E-2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34.29</v>
      </c>
      <c r="E17" s="187">
        <v>31.53</v>
      </c>
      <c r="F17" s="198">
        <v>33.18</v>
      </c>
      <c r="G17" s="114" t="s">
        <v>52</v>
      </c>
      <c r="H17" s="234">
        <v>5.2331113225499548E-2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32</v>
      </c>
      <c r="E18" s="187">
        <v>23.25</v>
      </c>
      <c r="F18" s="198">
        <v>21.77</v>
      </c>
      <c r="G18" s="114" t="s">
        <v>548</v>
      </c>
      <c r="H18" s="234">
        <v>6.3655913978494683E-2</v>
      </c>
      <c r="I18" s="163" t="s">
        <v>548</v>
      </c>
      <c r="J18" s="184">
        <v>1.36</v>
      </c>
      <c r="K18" s="215">
        <v>24.725000000000001</v>
      </c>
    </row>
    <row r="19" spans="2:14" ht="12" customHeight="1">
      <c r="B19" s="174"/>
      <c r="C19" s="259" t="s">
        <v>9</v>
      </c>
      <c r="D19" s="252">
        <v>16.07</v>
      </c>
      <c r="E19" s="187">
        <v>20.5</v>
      </c>
      <c r="F19" s="198">
        <v>24.79</v>
      </c>
      <c r="G19" s="114" t="s">
        <v>52</v>
      </c>
      <c r="H19" s="234">
        <v>0.20926829268292679</v>
      </c>
      <c r="I19" s="163" t="s">
        <v>52</v>
      </c>
      <c r="J19" s="184">
        <v>1.36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0.24241967114195206</v>
      </c>
      <c r="E20" s="191">
        <v>0.37422416940489228</v>
      </c>
      <c r="F20" s="199">
        <v>0.4511373976342129</v>
      </c>
      <c r="G20" s="264" t="s">
        <v>52</v>
      </c>
      <c r="H20" s="240">
        <v>7.6913228229320616</v>
      </c>
      <c r="I20" s="192" t="s">
        <v>52</v>
      </c>
      <c r="J20" s="193">
        <v>3.5047893105709993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65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367.09</v>
      </c>
      <c r="E22" s="187">
        <v>377.23</v>
      </c>
      <c r="F22" s="198">
        <v>368.16</v>
      </c>
      <c r="G22" s="114" t="s">
        <v>548</v>
      </c>
      <c r="H22" s="234">
        <v>2.4043686875381054E-2</v>
      </c>
      <c r="I22" s="163" t="s">
        <v>52</v>
      </c>
      <c r="J22" s="184">
        <v>3.02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305.05</v>
      </c>
      <c r="E23" s="187">
        <v>311.33999999999997</v>
      </c>
      <c r="F23" s="198">
        <v>314.69</v>
      </c>
      <c r="G23" s="114" t="s">
        <v>52</v>
      </c>
      <c r="H23" s="234">
        <v>1.0759940900623155E-2</v>
      </c>
      <c r="I23" s="163" t="s">
        <v>52</v>
      </c>
      <c r="J23" s="184">
        <v>1.53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54.49</v>
      </c>
      <c r="E24" s="187">
        <v>56.67</v>
      </c>
      <c r="F24" s="198">
        <v>54.27</v>
      </c>
      <c r="G24" s="114" t="s">
        <v>548</v>
      </c>
      <c r="H24" s="234">
        <v>4.235044997353099E-2</v>
      </c>
      <c r="I24" s="163" t="s">
        <v>548</v>
      </c>
      <c r="J24" s="184">
        <v>4.01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34.31</v>
      </c>
      <c r="E25" s="187">
        <v>46.95</v>
      </c>
      <c r="F25" s="198">
        <v>49.17</v>
      </c>
      <c r="G25" s="114" t="s">
        <v>52</v>
      </c>
      <c r="H25" s="234">
        <v>4.7284345047923226E-2</v>
      </c>
      <c r="I25" s="163" t="s">
        <v>52</v>
      </c>
      <c r="J25" s="184">
        <v>5.47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9.5427490682538807E-2</v>
      </c>
      <c r="E26" s="191">
        <v>0.12757805494415914</v>
      </c>
      <c r="F26" s="199">
        <v>0.13326647875108413</v>
      </c>
      <c r="G26" s="264" t="s">
        <v>52</v>
      </c>
      <c r="H26" s="240">
        <v>0.56884238069249971</v>
      </c>
      <c r="I26" s="192" t="s">
        <v>52</v>
      </c>
      <c r="J26" s="193">
        <v>1.5616252604196357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65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351.27</v>
      </c>
      <c r="E28" s="188">
        <v>361.09</v>
      </c>
      <c r="F28" s="200">
        <v>346.82</v>
      </c>
      <c r="G28" s="114" t="s">
        <v>548</v>
      </c>
      <c r="H28" s="234">
        <v>3.9519233432108281E-2</v>
      </c>
      <c r="I28" s="163" t="s">
        <v>52</v>
      </c>
      <c r="J28" s="184">
        <v>2.5099999999999998</v>
      </c>
      <c r="K28" s="215">
        <v>267.50299999999999</v>
      </c>
    </row>
    <row r="29" spans="2:14" ht="12" customHeight="1">
      <c r="B29" s="174"/>
      <c r="C29" s="262" t="s">
        <v>8</v>
      </c>
      <c r="D29" s="254">
        <v>292.97000000000003</v>
      </c>
      <c r="E29" s="188">
        <v>301.85000000000002</v>
      </c>
      <c r="F29" s="200">
        <v>301.13</v>
      </c>
      <c r="G29" s="114" t="s">
        <v>548</v>
      </c>
      <c r="H29" s="234">
        <v>2.3852907073050877E-3</v>
      </c>
      <c r="I29" s="163" t="s">
        <v>548</v>
      </c>
      <c r="J29" s="184">
        <v>1.27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48.78</v>
      </c>
      <c r="E30" s="188">
        <v>47.36</v>
      </c>
      <c r="F30" s="200">
        <v>45.72</v>
      </c>
      <c r="G30" s="114" t="s">
        <v>548</v>
      </c>
      <c r="H30" s="234">
        <v>3.4628378378378399E-2</v>
      </c>
      <c r="I30" s="163" t="s">
        <v>548</v>
      </c>
      <c r="J30" s="184">
        <v>1.27</v>
      </c>
      <c r="K30" s="215">
        <v>53.987000000000002</v>
      </c>
    </row>
    <row r="31" spans="2:14" ht="12" customHeight="1">
      <c r="B31" s="174"/>
      <c r="C31" s="262" t="s">
        <v>9</v>
      </c>
      <c r="D31" s="254">
        <v>31.29</v>
      </c>
      <c r="E31" s="188">
        <v>43.98</v>
      </c>
      <c r="F31" s="200">
        <v>44.7</v>
      </c>
      <c r="G31" s="114" t="s">
        <v>52</v>
      </c>
      <c r="H31" s="234">
        <v>1.637107776261959E-2</v>
      </c>
      <c r="I31" s="163" t="s">
        <v>52</v>
      </c>
      <c r="J31" s="184">
        <v>5.04</v>
      </c>
      <c r="K31" s="215">
        <v>33.113999999999997</v>
      </c>
    </row>
    <row r="32" spans="2:14" ht="12" customHeight="1">
      <c r="B32" s="190"/>
      <c r="C32" s="263" t="s">
        <v>10</v>
      </c>
      <c r="D32" s="253">
        <v>9.1558156547183606E-2</v>
      </c>
      <c r="E32" s="191">
        <v>0.1259414106125254</v>
      </c>
      <c r="F32" s="199">
        <v>0.12887415309211475</v>
      </c>
      <c r="G32" s="264" t="s">
        <v>52</v>
      </c>
      <c r="H32" s="240">
        <v>0.29327424795893564</v>
      </c>
      <c r="I32" s="192" t="s">
        <v>52</v>
      </c>
      <c r="J32" s="193">
        <v>1.5362031966724796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6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6.12</v>
      </c>
      <c r="E34" s="187">
        <v>7.07</v>
      </c>
      <c r="F34" s="198">
        <v>6.06</v>
      </c>
      <c r="G34" s="266" t="s">
        <v>548</v>
      </c>
      <c r="H34" s="234">
        <v>0.1428571428571429</v>
      </c>
      <c r="I34" s="163" t="s">
        <v>52</v>
      </c>
      <c r="J34" s="184">
        <v>0.1</v>
      </c>
      <c r="K34" s="215">
        <v>6.2670000000000003</v>
      </c>
    </row>
    <row r="35" spans="2:14" ht="12" customHeight="1">
      <c r="B35" s="174"/>
      <c r="C35" s="259" t="s">
        <v>8</v>
      </c>
      <c r="D35" s="252">
        <v>3.98</v>
      </c>
      <c r="E35" s="187">
        <v>4.12</v>
      </c>
      <c r="F35" s="198">
        <v>4.04</v>
      </c>
      <c r="G35" s="266" t="s">
        <v>548</v>
      </c>
      <c r="H35" s="234">
        <v>1.9417475728155331E-2</v>
      </c>
      <c r="I35" s="163" t="s">
        <v>52</v>
      </c>
      <c r="J35" s="184">
        <v>0.06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3.01</v>
      </c>
      <c r="E36" s="187">
        <v>3.21</v>
      </c>
      <c r="F36" s="198">
        <v>3.11</v>
      </c>
      <c r="G36" s="266" t="s">
        <v>548</v>
      </c>
      <c r="H36" s="234">
        <v>3.1152647975077885E-2</v>
      </c>
      <c r="I36" s="163" t="s">
        <v>52</v>
      </c>
      <c r="J36" s="184">
        <v>0.03</v>
      </c>
      <c r="K36" s="215">
        <v>2.923</v>
      </c>
    </row>
    <row r="37" spans="2:14" ht="12" customHeight="1">
      <c r="B37" s="174"/>
      <c r="C37" s="259" t="s">
        <v>9</v>
      </c>
      <c r="D37" s="252">
        <v>1.03</v>
      </c>
      <c r="E37" s="187">
        <v>1.55</v>
      </c>
      <c r="F37" s="198">
        <v>1.26</v>
      </c>
      <c r="G37" s="266" t="s">
        <v>548</v>
      </c>
      <c r="H37" s="234">
        <v>0.18709677419354842</v>
      </c>
      <c r="I37" s="163" t="s">
        <v>52</v>
      </c>
      <c r="J37" s="184">
        <v>0</v>
      </c>
      <c r="K37" s="215">
        <v>1.266</v>
      </c>
    </row>
    <row r="38" spans="2:14" ht="12" customHeight="1">
      <c r="B38" s="175"/>
      <c r="C38" s="258" t="s">
        <v>10</v>
      </c>
      <c r="D38" s="255">
        <v>0.14735336194563661</v>
      </c>
      <c r="E38" s="189">
        <v>0.21145975443383355</v>
      </c>
      <c r="F38" s="201">
        <v>0.17622377622377622</v>
      </c>
      <c r="G38" s="117" t="s">
        <v>548</v>
      </c>
      <c r="H38" s="235">
        <v>3.5235978210057333</v>
      </c>
      <c r="I38" s="167" t="s">
        <v>548</v>
      </c>
      <c r="J38" s="185">
        <v>0.22464787337308501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1"/>
      <c r="H41" s="391"/>
      <c r="I41" s="391"/>
      <c r="J41" s="392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91.39</v>
      </c>
      <c r="E44" s="222">
        <v>106.88</v>
      </c>
      <c r="F44" s="223">
        <v>108.35</v>
      </c>
      <c r="G44" s="236" t="s">
        <v>52</v>
      </c>
      <c r="H44" s="233">
        <v>1.375374251497008E-2</v>
      </c>
      <c r="I44" s="230" t="s">
        <v>52</v>
      </c>
      <c r="J44" s="184">
        <v>2.54</v>
      </c>
      <c r="K44" s="224">
        <v>87.001000000000005</v>
      </c>
    </row>
    <row r="45" spans="2:14" ht="12" customHeight="1">
      <c r="B45" s="174"/>
      <c r="C45" s="173" t="s">
        <v>8</v>
      </c>
      <c r="D45" s="225">
        <v>50.09</v>
      </c>
      <c r="E45" s="226">
        <v>54.91</v>
      </c>
      <c r="F45" s="198">
        <v>55.06</v>
      </c>
      <c r="G45" s="237" t="s">
        <v>52</v>
      </c>
      <c r="H45" s="234">
        <v>2.7317428519395559E-3</v>
      </c>
      <c r="I45" s="231" t="s">
        <v>52</v>
      </c>
      <c r="J45" s="184">
        <v>0.37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44.57</v>
      </c>
      <c r="E46" s="226">
        <v>50.17</v>
      </c>
      <c r="F46" s="198">
        <v>46.68</v>
      </c>
      <c r="G46" s="237" t="s">
        <v>548</v>
      </c>
      <c r="H46" s="234">
        <v>6.9563484153876809E-2</v>
      </c>
      <c r="I46" s="231" t="s">
        <v>52</v>
      </c>
      <c r="J46" s="184">
        <v>1.0900000000000001</v>
      </c>
      <c r="K46" s="227">
        <v>30.385999999999999</v>
      </c>
    </row>
    <row r="47" spans="2:14" ht="12" customHeight="1">
      <c r="B47" s="174"/>
      <c r="C47" s="173" t="s">
        <v>9</v>
      </c>
      <c r="D47" s="225">
        <v>2.5</v>
      </c>
      <c r="E47" s="226">
        <v>5.21</v>
      </c>
      <c r="F47" s="198">
        <v>12.65</v>
      </c>
      <c r="G47" s="237" t="s">
        <v>52</v>
      </c>
      <c r="H47" s="234">
        <v>1.4280230326295587</v>
      </c>
      <c r="I47" s="231" t="s">
        <v>52</v>
      </c>
      <c r="J47" s="184">
        <v>1.0900000000000001</v>
      </c>
      <c r="K47" s="227">
        <v>15.617000000000001</v>
      </c>
    </row>
    <row r="48" spans="2:14" ht="12" customHeight="1">
      <c r="B48" s="175"/>
      <c r="C48" s="171" t="s">
        <v>10</v>
      </c>
      <c r="D48" s="228">
        <v>2.6410310585252485E-2</v>
      </c>
      <c r="E48" s="229">
        <v>4.9581271412257329E-2</v>
      </c>
      <c r="F48" s="201">
        <v>0.12433654413210143</v>
      </c>
      <c r="G48" s="238" t="s">
        <v>52</v>
      </c>
      <c r="H48" s="235">
        <v>7.4755272719844115</v>
      </c>
      <c r="I48" s="232" t="s">
        <v>52</v>
      </c>
      <c r="J48" s="185">
        <v>0.90593203586670501</v>
      </c>
      <c r="K48" s="219">
        <v>0.18622926579138796</v>
      </c>
    </row>
    <row r="49" spans="2:13" ht="12" customHeight="1">
      <c r="B49" s="140" t="s">
        <v>617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5:L55"/>
    <mergeCell ref="B56:L56"/>
    <mergeCell ref="B57:L57"/>
    <mergeCell ref="B58:L58"/>
    <mergeCell ref="B59:K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285156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614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6.2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431.31</v>
      </c>
      <c r="E10" s="187">
        <v>439.45</v>
      </c>
      <c r="F10" s="198">
        <v>426.94</v>
      </c>
      <c r="G10" s="114" t="s">
        <v>548</v>
      </c>
      <c r="H10" s="234">
        <v>2.8467402434861788E-2</v>
      </c>
      <c r="I10" s="163" t="s">
        <v>548</v>
      </c>
      <c r="J10" s="184">
        <v>2.9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343.31</v>
      </c>
      <c r="E11" s="187">
        <v>346.99</v>
      </c>
      <c r="F11" s="198">
        <v>350.32</v>
      </c>
      <c r="G11" s="114" t="s">
        <v>52</v>
      </c>
      <c r="H11" s="234">
        <v>9.5968183521137895E-3</v>
      </c>
      <c r="I11" s="163" t="s">
        <v>548</v>
      </c>
      <c r="J11" s="184">
        <v>0.67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89.49</v>
      </c>
      <c r="E12" s="187">
        <v>83.13</v>
      </c>
      <c r="F12" s="198">
        <v>84.49</v>
      </c>
      <c r="G12" s="114" t="s">
        <v>52</v>
      </c>
      <c r="H12" s="234">
        <v>1.6359918200409052E-2</v>
      </c>
      <c r="I12" s="163" t="s">
        <v>548</v>
      </c>
      <c r="J12" s="184">
        <v>1.36</v>
      </c>
      <c r="K12" s="215">
        <v>85.992000000000004</v>
      </c>
    </row>
    <row r="13" spans="1:14" ht="12" customHeight="1">
      <c r="B13" s="174"/>
      <c r="C13" s="259" t="s">
        <v>9</v>
      </c>
      <c r="D13" s="252">
        <v>51.4</v>
      </c>
      <c r="E13" s="187">
        <v>69</v>
      </c>
      <c r="F13" s="198">
        <v>68.400000000000006</v>
      </c>
      <c r="G13" s="114" t="s">
        <v>548</v>
      </c>
      <c r="H13" s="234">
        <v>8.6956521739129933E-3</v>
      </c>
      <c r="I13" s="163" t="s">
        <v>548</v>
      </c>
      <c r="J13" s="184">
        <v>0.85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0.1187615526802218</v>
      </c>
      <c r="E14" s="191">
        <v>0.16042034780991352</v>
      </c>
      <c r="F14" s="199">
        <v>0.15731008946436376</v>
      </c>
      <c r="G14" s="264" t="s">
        <v>548</v>
      </c>
      <c r="H14" s="240">
        <v>0.31102583455497601</v>
      </c>
      <c r="I14" s="192" t="s">
        <v>548</v>
      </c>
      <c r="J14" s="193">
        <v>0.1214770896409062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65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58.11</v>
      </c>
      <c r="E16" s="187">
        <v>55.15</v>
      </c>
      <c r="F16" s="198">
        <v>55.84</v>
      </c>
      <c r="G16" s="114" t="s">
        <v>52</v>
      </c>
      <c r="H16" s="234">
        <v>1.2511332728921243E-2</v>
      </c>
      <c r="I16" s="163" t="s">
        <v>548</v>
      </c>
      <c r="J16" s="184">
        <v>2.29</v>
      </c>
      <c r="K16" s="215">
        <v>49.216999999999999</v>
      </c>
    </row>
    <row r="17" spans="2:14" ht="12" customHeight="1">
      <c r="B17" s="174"/>
      <c r="C17" s="259" t="s">
        <v>8</v>
      </c>
      <c r="D17" s="252">
        <v>34.29</v>
      </c>
      <c r="E17" s="187">
        <v>31.53</v>
      </c>
      <c r="F17" s="198">
        <v>33.18</v>
      </c>
      <c r="G17" s="114" t="s">
        <v>52</v>
      </c>
      <c r="H17" s="234">
        <v>5.2331113225499548E-2</v>
      </c>
      <c r="I17" s="163" t="s">
        <v>548</v>
      </c>
      <c r="J17" s="184">
        <v>0.54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32</v>
      </c>
      <c r="E18" s="187">
        <v>23.25</v>
      </c>
      <c r="F18" s="198">
        <v>23.13</v>
      </c>
      <c r="G18" s="114" t="s">
        <v>548</v>
      </c>
      <c r="H18" s="234">
        <v>5.161290322580725E-3</v>
      </c>
      <c r="I18" s="163" t="s">
        <v>548</v>
      </c>
      <c r="J18" s="184">
        <v>1.36</v>
      </c>
      <c r="K18" s="215">
        <v>24.725000000000001</v>
      </c>
    </row>
    <row r="19" spans="2:14" ht="12" customHeight="1">
      <c r="B19" s="174"/>
      <c r="C19" s="259" t="s">
        <v>9</v>
      </c>
      <c r="D19" s="252">
        <v>16.07</v>
      </c>
      <c r="E19" s="187">
        <v>20.5</v>
      </c>
      <c r="F19" s="198">
        <v>23.43</v>
      </c>
      <c r="G19" s="114" t="s">
        <v>52</v>
      </c>
      <c r="H19" s="234">
        <v>0.14292682926829259</v>
      </c>
      <c r="I19" s="163" t="s">
        <v>548</v>
      </c>
      <c r="J19" s="184">
        <v>0.38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0.24241967114195206</v>
      </c>
      <c r="E20" s="191">
        <v>0.37422416940489228</v>
      </c>
      <c r="F20" s="199">
        <v>0.41608950452850291</v>
      </c>
      <c r="G20" s="264" t="s">
        <v>52</v>
      </c>
      <c r="H20" s="240">
        <v>4.1865335123610627</v>
      </c>
      <c r="I20" s="192" t="s">
        <v>52</v>
      </c>
      <c r="J20" s="193">
        <v>0.70532564611605064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65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367.09</v>
      </c>
      <c r="E22" s="187">
        <v>377.23</v>
      </c>
      <c r="F22" s="198">
        <v>365.14</v>
      </c>
      <c r="G22" s="114" t="s">
        <v>548</v>
      </c>
      <c r="H22" s="234">
        <v>3.2049412825067014E-2</v>
      </c>
      <c r="I22" s="163" t="s">
        <v>548</v>
      </c>
      <c r="J22" s="184">
        <v>0.55000000000000004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305.05</v>
      </c>
      <c r="E23" s="187">
        <v>311.33999999999997</v>
      </c>
      <c r="F23" s="198">
        <v>313.16000000000003</v>
      </c>
      <c r="G23" s="114" t="s">
        <v>52</v>
      </c>
      <c r="H23" s="234">
        <v>5.8456992355626625E-3</v>
      </c>
      <c r="I23" s="163" t="s">
        <v>548</v>
      </c>
      <c r="J23" s="184">
        <v>0.13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54.49</v>
      </c>
      <c r="E24" s="187">
        <v>56.67</v>
      </c>
      <c r="F24" s="198">
        <v>58.28</v>
      </c>
      <c r="G24" s="114" t="s">
        <v>52</v>
      </c>
      <c r="H24" s="234">
        <v>2.841009352391044E-2</v>
      </c>
      <c r="I24" s="163" t="s">
        <v>52</v>
      </c>
      <c r="J24" s="184">
        <v>0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34.31</v>
      </c>
      <c r="E25" s="187">
        <v>46.95</v>
      </c>
      <c r="F25" s="198">
        <v>43.7</v>
      </c>
      <c r="G25" s="114" t="s">
        <v>548</v>
      </c>
      <c r="H25" s="234">
        <v>6.9222577209797631E-2</v>
      </c>
      <c r="I25" s="163" t="s">
        <v>548</v>
      </c>
      <c r="J25" s="184">
        <v>0.43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9.5427490682538807E-2</v>
      </c>
      <c r="E26" s="191">
        <v>0.12757805494415914</v>
      </c>
      <c r="F26" s="199">
        <v>0.11765022614688778</v>
      </c>
      <c r="G26" s="264" t="s">
        <v>548</v>
      </c>
      <c r="H26" s="240">
        <v>0.99278287972713597</v>
      </c>
      <c r="I26" s="192" t="s">
        <v>548</v>
      </c>
      <c r="J26" s="193">
        <v>0.11160897559030769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65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351.27</v>
      </c>
      <c r="E28" s="188">
        <v>361.09</v>
      </c>
      <c r="F28" s="200">
        <v>344.31</v>
      </c>
      <c r="G28" s="114" t="s">
        <v>548</v>
      </c>
      <c r="H28" s="234">
        <v>4.6470409039297556E-2</v>
      </c>
      <c r="I28" s="163" t="s">
        <v>548</v>
      </c>
      <c r="J28" s="184">
        <v>0.76</v>
      </c>
      <c r="K28" s="215">
        <v>267.50299999999999</v>
      </c>
    </row>
    <row r="29" spans="2:14" ht="12" customHeight="1">
      <c r="B29" s="174"/>
      <c r="C29" s="262" t="s">
        <v>8</v>
      </c>
      <c r="D29" s="254">
        <v>292.97000000000003</v>
      </c>
      <c r="E29" s="188">
        <v>301.85000000000002</v>
      </c>
      <c r="F29" s="200">
        <v>302.39999999999998</v>
      </c>
      <c r="G29" s="114" t="s">
        <v>52</v>
      </c>
      <c r="H29" s="234">
        <v>1.8220970680800086E-3</v>
      </c>
      <c r="I29" s="163" t="s">
        <v>52</v>
      </c>
      <c r="J29" s="184">
        <v>0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48.78</v>
      </c>
      <c r="E30" s="188">
        <v>47.36</v>
      </c>
      <c r="F30" s="200">
        <v>46.99</v>
      </c>
      <c r="G30" s="114" t="s">
        <v>548</v>
      </c>
      <c r="H30" s="234">
        <v>7.8125E-3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31.29</v>
      </c>
      <c r="E31" s="188">
        <v>43.98</v>
      </c>
      <c r="F31" s="200">
        <v>39.659999999999997</v>
      </c>
      <c r="G31" s="114" t="s">
        <v>548</v>
      </c>
      <c r="H31" s="234">
        <v>9.8226466575716209E-2</v>
      </c>
      <c r="I31" s="163" t="s">
        <v>548</v>
      </c>
      <c r="J31" s="184">
        <v>0.79</v>
      </c>
      <c r="K31" s="215">
        <v>33.113999999999997</v>
      </c>
    </row>
    <row r="32" spans="2:14" ht="12" customHeight="1">
      <c r="B32" s="190"/>
      <c r="C32" s="263" t="s">
        <v>10</v>
      </c>
      <c r="D32" s="253">
        <v>9.1558156547183606E-2</v>
      </c>
      <c r="E32" s="191">
        <v>0.1259414106125254</v>
      </c>
      <c r="F32" s="199">
        <v>0.11351212112538996</v>
      </c>
      <c r="G32" s="264" t="s">
        <v>548</v>
      </c>
      <c r="H32" s="240">
        <v>1.242928948713544</v>
      </c>
      <c r="I32" s="192" t="s">
        <v>548</v>
      </c>
      <c r="J32" s="193">
        <v>0.22610836028507109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6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6.12</v>
      </c>
      <c r="E34" s="187">
        <v>7.07</v>
      </c>
      <c r="F34" s="198">
        <v>5.96</v>
      </c>
      <c r="G34" s="266" t="s">
        <v>548</v>
      </c>
      <c r="H34" s="234">
        <v>0.15700141442715709</v>
      </c>
      <c r="I34" s="163" t="s">
        <v>548</v>
      </c>
      <c r="J34" s="184">
        <v>0.06</v>
      </c>
      <c r="K34" s="215">
        <v>6.2670000000000003</v>
      </c>
    </row>
    <row r="35" spans="2:14" ht="12" customHeight="1">
      <c r="B35" s="174"/>
      <c r="C35" s="259" t="s">
        <v>8</v>
      </c>
      <c r="D35" s="252">
        <v>3.98</v>
      </c>
      <c r="E35" s="187">
        <v>4.12</v>
      </c>
      <c r="F35" s="198">
        <v>3.98</v>
      </c>
      <c r="G35" s="266" t="s">
        <v>548</v>
      </c>
      <c r="H35" s="234">
        <v>3.398058252427183E-2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3.01</v>
      </c>
      <c r="E36" s="187">
        <v>3.21</v>
      </c>
      <c r="F36" s="198">
        <v>3.08</v>
      </c>
      <c r="G36" s="266" t="s">
        <v>548</v>
      </c>
      <c r="H36" s="234">
        <v>4.0498442367601251E-2</v>
      </c>
      <c r="I36" s="163" t="s">
        <v>52</v>
      </c>
      <c r="J36" s="184">
        <v>0</v>
      </c>
      <c r="K36" s="215">
        <v>2.923</v>
      </c>
    </row>
    <row r="37" spans="2:14" ht="12" customHeight="1">
      <c r="B37" s="174"/>
      <c r="C37" s="259" t="s">
        <v>9</v>
      </c>
      <c r="D37" s="252">
        <v>1.03</v>
      </c>
      <c r="E37" s="187">
        <v>1.55</v>
      </c>
      <c r="F37" s="198">
        <v>1.26</v>
      </c>
      <c r="G37" s="266" t="s">
        <v>548</v>
      </c>
      <c r="H37" s="234">
        <v>0.18709677419354842</v>
      </c>
      <c r="I37" s="163" t="s">
        <v>548</v>
      </c>
      <c r="J37" s="184">
        <v>0.06</v>
      </c>
      <c r="K37" s="215">
        <v>1.266</v>
      </c>
    </row>
    <row r="38" spans="2:14" ht="12" customHeight="1">
      <c r="B38" s="175"/>
      <c r="C38" s="258" t="s">
        <v>10</v>
      </c>
      <c r="D38" s="255">
        <v>0.14735336194563661</v>
      </c>
      <c r="E38" s="189">
        <v>0.21145975443383355</v>
      </c>
      <c r="F38" s="201">
        <v>0.17847025495750707</v>
      </c>
      <c r="G38" s="117" t="s">
        <v>548</v>
      </c>
      <c r="H38" s="235">
        <v>3.2989499476326483</v>
      </c>
      <c r="I38" s="167" t="s">
        <v>548</v>
      </c>
      <c r="J38" s="185">
        <v>0.84985835694051104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1"/>
      <c r="H41" s="391"/>
      <c r="I41" s="391"/>
      <c r="J41" s="392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91.39</v>
      </c>
      <c r="E44" s="222">
        <v>108.01</v>
      </c>
      <c r="F44" s="223">
        <v>107.1</v>
      </c>
      <c r="G44" s="236" t="s">
        <v>548</v>
      </c>
      <c r="H44" s="233">
        <v>1.0011227544910128E-2</v>
      </c>
      <c r="I44" s="230" t="s">
        <v>548</v>
      </c>
      <c r="J44" s="184">
        <v>1.29</v>
      </c>
      <c r="K44" s="224">
        <v>87.001000000000005</v>
      </c>
    </row>
    <row r="45" spans="2:14" ht="12" customHeight="1">
      <c r="B45" s="174"/>
      <c r="C45" s="173" t="s">
        <v>8</v>
      </c>
      <c r="D45" s="225">
        <v>50.09</v>
      </c>
      <c r="E45" s="226">
        <v>55.76</v>
      </c>
      <c r="F45" s="198">
        <v>54.43</v>
      </c>
      <c r="G45" s="237" t="s">
        <v>548</v>
      </c>
      <c r="H45" s="234">
        <v>4.0065561828446228E-3</v>
      </c>
      <c r="I45" s="231" t="s">
        <v>52</v>
      </c>
      <c r="J45" s="184">
        <v>0.26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44.57</v>
      </c>
      <c r="E46" s="226">
        <v>49.94</v>
      </c>
      <c r="F46" s="198">
        <v>46.95</v>
      </c>
      <c r="G46" s="237" t="s">
        <v>548</v>
      </c>
      <c r="H46" s="234">
        <v>9.1289615307952876E-2</v>
      </c>
      <c r="I46" s="231" t="s">
        <v>548</v>
      </c>
      <c r="J46" s="184">
        <v>1.36</v>
      </c>
      <c r="K46" s="227">
        <v>30.385999999999999</v>
      </c>
    </row>
    <row r="47" spans="2:14" ht="12" customHeight="1">
      <c r="B47" s="174"/>
      <c r="C47" s="173" t="s">
        <v>9</v>
      </c>
      <c r="D47" s="225">
        <v>2.5</v>
      </c>
      <c r="E47" s="226">
        <v>5.71</v>
      </c>
      <c r="F47" s="198">
        <v>12.26</v>
      </c>
      <c r="G47" s="237" t="s">
        <v>52</v>
      </c>
      <c r="H47" s="234">
        <v>1.2188099808061423</v>
      </c>
      <c r="I47" s="231" t="s">
        <v>548</v>
      </c>
      <c r="J47" s="184">
        <v>0.7</v>
      </c>
      <c r="K47" s="227">
        <v>15.617000000000001</v>
      </c>
    </row>
    <row r="48" spans="2:14" ht="12" customHeight="1">
      <c r="B48" s="175"/>
      <c r="C48" s="171" t="s">
        <v>10</v>
      </c>
      <c r="D48" s="228">
        <v>2.6410310585252485E-2</v>
      </c>
      <c r="E48" s="229">
        <v>5.4020813623462637E-2</v>
      </c>
      <c r="F48" s="201">
        <v>0.12093115012823043</v>
      </c>
      <c r="G48" s="238" t="s">
        <v>52</v>
      </c>
      <c r="H48" s="235">
        <v>6.5695952361177063</v>
      </c>
      <c r="I48" s="232" t="s">
        <v>548</v>
      </c>
      <c r="J48" s="185">
        <v>0.56539263547960439</v>
      </c>
      <c r="K48" s="219">
        <v>0.18622926579138796</v>
      </c>
    </row>
    <row r="49" spans="2:13" ht="12" customHeight="1">
      <c r="B49" s="140" t="s">
        <v>615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5:L55"/>
    <mergeCell ref="B56:L56"/>
    <mergeCell ref="B57:L57"/>
    <mergeCell ref="B58:L58"/>
    <mergeCell ref="B59:K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9.710937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611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8.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431.31</v>
      </c>
      <c r="E10" s="187">
        <v>439.32</v>
      </c>
      <c r="F10" s="198">
        <v>429.84</v>
      </c>
      <c r="G10" s="114" t="s">
        <v>548</v>
      </c>
      <c r="H10" s="234">
        <v>2.1578803605572294E-2</v>
      </c>
      <c r="I10" s="163" t="s">
        <v>548</v>
      </c>
      <c r="J10" s="184">
        <v>3.01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343.31</v>
      </c>
      <c r="E11" s="187">
        <v>346.66</v>
      </c>
      <c r="F11" s="198">
        <v>350.99</v>
      </c>
      <c r="G11" s="114" t="s">
        <v>52</v>
      </c>
      <c r="H11" s="234">
        <v>1.2490624819708085E-2</v>
      </c>
      <c r="I11" s="163" t="s">
        <v>548</v>
      </c>
      <c r="J11" s="184">
        <v>0.63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89.49</v>
      </c>
      <c r="E12" s="187">
        <v>83.32</v>
      </c>
      <c r="F12" s="198">
        <v>85.85</v>
      </c>
      <c r="G12" s="114" t="s">
        <v>52</v>
      </c>
      <c r="H12" s="234">
        <v>3.0364858377340376E-2</v>
      </c>
      <c r="I12" s="163" t="s">
        <v>548</v>
      </c>
      <c r="J12" s="184">
        <v>1</v>
      </c>
      <c r="K12" s="215">
        <v>85.992000000000004</v>
      </c>
    </row>
    <row r="13" spans="1:14" ht="12" customHeight="1">
      <c r="B13" s="174"/>
      <c r="C13" s="259" t="s">
        <v>9</v>
      </c>
      <c r="D13" s="252">
        <v>51.4</v>
      </c>
      <c r="E13" s="187">
        <v>68.97</v>
      </c>
      <c r="F13" s="198">
        <v>69.25</v>
      </c>
      <c r="G13" s="114" t="s">
        <v>52</v>
      </c>
      <c r="H13" s="234">
        <v>4.0597361171523794E-3</v>
      </c>
      <c r="I13" s="163" t="s">
        <v>548</v>
      </c>
      <c r="J13" s="184">
        <v>2.38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0.1187615526802218</v>
      </c>
      <c r="E14" s="191">
        <v>0.16040280943299687</v>
      </c>
      <c r="F14" s="199">
        <v>0.15852486036077282</v>
      </c>
      <c r="G14" s="264" t="s">
        <v>548</v>
      </c>
      <c r="H14" s="240">
        <v>0.18779490722240499</v>
      </c>
      <c r="I14" s="192" t="s">
        <v>548</v>
      </c>
      <c r="J14" s="193">
        <v>0.4838653676675575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65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58.11</v>
      </c>
      <c r="E16" s="187">
        <v>55.13</v>
      </c>
      <c r="F16" s="198">
        <v>58.13</v>
      </c>
      <c r="G16" s="114" t="s">
        <v>52</v>
      </c>
      <c r="H16" s="234">
        <v>5.4416832940322957E-2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34.29</v>
      </c>
      <c r="E17" s="187">
        <v>31.53</v>
      </c>
      <c r="F17" s="198">
        <v>33.72</v>
      </c>
      <c r="G17" s="114" t="s">
        <v>52</v>
      </c>
      <c r="H17" s="234">
        <v>6.9457659372026637E-2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32</v>
      </c>
      <c r="E18" s="187">
        <v>23.25</v>
      </c>
      <c r="F18" s="198">
        <v>24.49</v>
      </c>
      <c r="G18" s="114" t="s">
        <v>52</v>
      </c>
      <c r="H18" s="234">
        <v>5.3333333333333233E-2</v>
      </c>
      <c r="I18" s="163" t="s">
        <v>548</v>
      </c>
      <c r="J18" s="184">
        <v>0.68</v>
      </c>
      <c r="K18" s="215">
        <v>24.725000000000001</v>
      </c>
    </row>
    <row r="19" spans="2:14" ht="12" customHeight="1">
      <c r="B19" s="174"/>
      <c r="C19" s="259" t="s">
        <v>9</v>
      </c>
      <c r="D19" s="252">
        <v>16.07</v>
      </c>
      <c r="E19" s="187">
        <v>20.48</v>
      </c>
      <c r="F19" s="198">
        <v>23.81</v>
      </c>
      <c r="G19" s="114" t="s">
        <v>52</v>
      </c>
      <c r="H19" s="234">
        <v>0.16259765625</v>
      </c>
      <c r="I19" s="163" t="s">
        <v>52</v>
      </c>
      <c r="J19" s="184">
        <v>0.69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0.24241967114195206</v>
      </c>
      <c r="E20" s="191">
        <v>0.37385907265425339</v>
      </c>
      <c r="F20" s="199">
        <v>0.4090362480673424</v>
      </c>
      <c r="G20" s="264" t="s">
        <v>52</v>
      </c>
      <c r="H20" s="240">
        <v>3.517717541308901</v>
      </c>
      <c r="I20" s="192" t="s">
        <v>52</v>
      </c>
      <c r="J20" s="193">
        <v>1.6439881961042513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65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367.09</v>
      </c>
      <c r="E22" s="187">
        <v>377.12</v>
      </c>
      <c r="F22" s="198">
        <v>365.69</v>
      </c>
      <c r="G22" s="114" t="s">
        <v>548</v>
      </c>
      <c r="H22" s="234">
        <v>3.0308655070004242E-2</v>
      </c>
      <c r="I22" s="163" t="s">
        <v>548</v>
      </c>
      <c r="J22" s="184">
        <v>2.52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305.05</v>
      </c>
      <c r="E23" s="187">
        <v>311.01</v>
      </c>
      <c r="F23" s="198">
        <v>313.29000000000002</v>
      </c>
      <c r="G23" s="114" t="s">
        <v>52</v>
      </c>
      <c r="H23" s="234">
        <v>7.3309539886177166E-3</v>
      </c>
      <c r="I23" s="163" t="s">
        <v>548</v>
      </c>
      <c r="J23" s="184">
        <v>0.5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54.49</v>
      </c>
      <c r="E24" s="187">
        <v>56.86</v>
      </c>
      <c r="F24" s="198">
        <v>58.28</v>
      </c>
      <c r="G24" s="114" t="s">
        <v>52</v>
      </c>
      <c r="H24" s="234">
        <v>2.4973619416109871E-2</v>
      </c>
      <c r="I24" s="163" t="s">
        <v>52</v>
      </c>
      <c r="J24" s="184">
        <v>0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34.31</v>
      </c>
      <c r="E25" s="187">
        <v>46.94</v>
      </c>
      <c r="F25" s="198">
        <v>44.13</v>
      </c>
      <c r="G25" s="114" t="s">
        <v>548</v>
      </c>
      <c r="H25" s="234">
        <v>5.9863655730719945E-2</v>
      </c>
      <c r="I25" s="163" t="s">
        <v>548</v>
      </c>
      <c r="J25" s="184">
        <v>3.03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9.5427490682538807E-2</v>
      </c>
      <c r="E26" s="191">
        <v>0.12759942370946256</v>
      </c>
      <c r="F26" s="199">
        <v>0.11876631590279085</v>
      </c>
      <c r="G26" s="264" t="s">
        <v>548</v>
      </c>
      <c r="H26" s="240">
        <v>0.88331078066717084</v>
      </c>
      <c r="I26" s="192" t="s">
        <v>548</v>
      </c>
      <c r="J26" s="193">
        <v>0.79840267746622839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65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351.27</v>
      </c>
      <c r="E28" s="188">
        <v>361.09</v>
      </c>
      <c r="F28" s="200">
        <v>345.07</v>
      </c>
      <c r="G28" s="114" t="s">
        <v>548</v>
      </c>
      <c r="H28" s="234">
        <v>4.4365670608435548E-2</v>
      </c>
      <c r="I28" s="163" t="s">
        <v>548</v>
      </c>
      <c r="J28" s="184">
        <v>2.57</v>
      </c>
      <c r="K28" s="215">
        <v>267.50299999999999</v>
      </c>
    </row>
    <row r="29" spans="2:14" ht="12" customHeight="1">
      <c r="B29" s="174"/>
      <c r="C29" s="262" t="s">
        <v>8</v>
      </c>
      <c r="D29" s="254">
        <v>292.97000000000003</v>
      </c>
      <c r="E29" s="188">
        <v>301.51</v>
      </c>
      <c r="F29" s="200">
        <v>302.39999999999998</v>
      </c>
      <c r="G29" s="114" t="s">
        <v>52</v>
      </c>
      <c r="H29" s="234">
        <v>2.9518092268912E-3</v>
      </c>
      <c r="I29" s="163" t="s">
        <v>548</v>
      </c>
      <c r="J29" s="184">
        <v>0.51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48.78</v>
      </c>
      <c r="E30" s="188">
        <v>47.63</v>
      </c>
      <c r="F30" s="200">
        <v>46.99</v>
      </c>
      <c r="G30" s="114" t="s">
        <v>548</v>
      </c>
      <c r="H30" s="234">
        <v>1.3436909510812556E-2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31.29</v>
      </c>
      <c r="E31" s="188">
        <v>44.01</v>
      </c>
      <c r="F31" s="200">
        <v>40.450000000000003</v>
      </c>
      <c r="G31" s="114" t="s">
        <v>548</v>
      </c>
      <c r="H31" s="234">
        <v>8.0890706657577693E-2</v>
      </c>
      <c r="I31" s="163" t="s">
        <v>548</v>
      </c>
      <c r="J31" s="184">
        <v>3.08</v>
      </c>
      <c r="K31" s="215">
        <v>33.113999999999997</v>
      </c>
    </row>
    <row r="32" spans="2:14" ht="12" customHeight="1">
      <c r="B32" s="190"/>
      <c r="C32" s="263" t="s">
        <v>10</v>
      </c>
      <c r="D32" s="253">
        <v>9.1558156547183606E-2</v>
      </c>
      <c r="E32" s="191">
        <v>0.12605258635504382</v>
      </c>
      <c r="F32" s="199">
        <v>0.11577320472824067</v>
      </c>
      <c r="G32" s="264" t="s">
        <v>548</v>
      </c>
      <c r="H32" s="240">
        <v>1.0279381626803155</v>
      </c>
      <c r="I32" s="192" t="s">
        <v>548</v>
      </c>
      <c r="J32" s="193">
        <v>0.8633768692736743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6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6.12</v>
      </c>
      <c r="E34" s="187">
        <v>7.07</v>
      </c>
      <c r="F34" s="198">
        <v>6.02</v>
      </c>
      <c r="G34" s="266" t="s">
        <v>548</v>
      </c>
      <c r="H34" s="234">
        <v>0.14851485148514865</v>
      </c>
      <c r="I34" s="163" t="s">
        <v>548</v>
      </c>
      <c r="J34" s="184">
        <v>0.49</v>
      </c>
      <c r="K34" s="215">
        <v>6.2670000000000003</v>
      </c>
    </row>
    <row r="35" spans="2:14" ht="12" customHeight="1">
      <c r="B35" s="174"/>
      <c r="C35" s="259" t="s">
        <v>8</v>
      </c>
      <c r="D35" s="252">
        <v>3.98</v>
      </c>
      <c r="E35" s="187">
        <v>4.12</v>
      </c>
      <c r="F35" s="198">
        <v>3.98</v>
      </c>
      <c r="G35" s="266" t="s">
        <v>548</v>
      </c>
      <c r="H35" s="234">
        <v>3.398058252427183E-2</v>
      </c>
      <c r="I35" s="163" t="s">
        <v>548</v>
      </c>
      <c r="J35" s="184">
        <v>0.13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3.01</v>
      </c>
      <c r="E36" s="187">
        <v>3.21</v>
      </c>
      <c r="F36" s="198">
        <v>3.08</v>
      </c>
      <c r="G36" s="266" t="s">
        <v>548</v>
      </c>
      <c r="H36" s="234">
        <v>4.0498442367601251E-2</v>
      </c>
      <c r="I36" s="163" t="s">
        <v>548</v>
      </c>
      <c r="J36" s="184">
        <v>0.32</v>
      </c>
      <c r="K36" s="215">
        <v>2.923</v>
      </c>
    </row>
    <row r="37" spans="2:14" ht="12" customHeight="1">
      <c r="B37" s="174"/>
      <c r="C37" s="259" t="s">
        <v>9</v>
      </c>
      <c r="D37" s="252">
        <v>1.03</v>
      </c>
      <c r="E37" s="187">
        <v>1.55</v>
      </c>
      <c r="F37" s="198">
        <v>1.32</v>
      </c>
      <c r="G37" s="266" t="s">
        <v>548</v>
      </c>
      <c r="H37" s="234">
        <v>0.14838709677419348</v>
      </c>
      <c r="I37" s="163" t="s">
        <v>548</v>
      </c>
      <c r="J37" s="184">
        <v>0.03</v>
      </c>
      <c r="K37" s="215">
        <v>1.266</v>
      </c>
    </row>
    <row r="38" spans="2:14" ht="12" customHeight="1">
      <c r="B38" s="175"/>
      <c r="C38" s="258" t="s">
        <v>10</v>
      </c>
      <c r="D38" s="255">
        <v>0.14735336194563661</v>
      </c>
      <c r="E38" s="189">
        <v>0.21145975443383355</v>
      </c>
      <c r="F38" s="201">
        <v>0.18696883852691218</v>
      </c>
      <c r="G38" s="117" t="s">
        <v>548</v>
      </c>
      <c r="H38" s="235">
        <v>2.4490915906921371</v>
      </c>
      <c r="I38" s="167" t="s">
        <v>52</v>
      </c>
      <c r="J38" s="185">
        <v>0.72085189530106952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1"/>
      <c r="H41" s="391"/>
      <c r="I41" s="391"/>
      <c r="J41" s="392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91.39</v>
      </c>
      <c r="E44" s="222">
        <v>108.01</v>
      </c>
      <c r="F44" s="223">
        <v>107.1</v>
      </c>
      <c r="G44" s="236" t="s">
        <v>548</v>
      </c>
      <c r="H44" s="233">
        <v>8.4251458198315587E-3</v>
      </c>
      <c r="I44" s="230" t="s">
        <v>52</v>
      </c>
      <c r="J44" s="184">
        <v>0.51</v>
      </c>
      <c r="K44" s="224">
        <v>87.001000000000005</v>
      </c>
    </row>
    <row r="45" spans="2:14" ht="12" customHeight="1">
      <c r="B45" s="174"/>
      <c r="C45" s="173" t="s">
        <v>8</v>
      </c>
      <c r="D45" s="225">
        <v>50.09</v>
      </c>
      <c r="E45" s="226">
        <v>55.76</v>
      </c>
      <c r="F45" s="198">
        <v>54.43</v>
      </c>
      <c r="G45" s="237" t="s">
        <v>548</v>
      </c>
      <c r="H45" s="234">
        <v>2.3852223816355766E-2</v>
      </c>
      <c r="I45" s="231" t="s">
        <v>52</v>
      </c>
      <c r="J45" s="184">
        <v>0.22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44.57</v>
      </c>
      <c r="E46" s="226">
        <v>49.94</v>
      </c>
      <c r="F46" s="198">
        <v>46.95</v>
      </c>
      <c r="G46" s="237" t="s">
        <v>548</v>
      </c>
      <c r="H46" s="234">
        <v>5.9871846215458491E-2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2.5</v>
      </c>
      <c r="E47" s="226">
        <v>5.71</v>
      </c>
      <c r="F47" s="198">
        <v>12.26</v>
      </c>
      <c r="G47" s="237" t="s">
        <v>52</v>
      </c>
      <c r="H47" s="234">
        <v>1.1471103327495622</v>
      </c>
      <c r="I47" s="231" t="s">
        <v>548</v>
      </c>
      <c r="J47" s="184">
        <v>0.52</v>
      </c>
      <c r="K47" s="227">
        <v>15.617000000000001</v>
      </c>
    </row>
    <row r="48" spans="2:14" ht="12" customHeight="1">
      <c r="B48" s="175"/>
      <c r="C48" s="171" t="s">
        <v>10</v>
      </c>
      <c r="D48" s="228">
        <v>2.6410310585252485E-2</v>
      </c>
      <c r="E48" s="229">
        <v>5.4020813623462637E-2</v>
      </c>
      <c r="F48" s="201">
        <v>0.12093115012823043</v>
      </c>
      <c r="G48" s="238" t="s">
        <v>52</v>
      </c>
      <c r="H48" s="235">
        <v>6.69103365047678</v>
      </c>
      <c r="I48" s="232" t="s">
        <v>548</v>
      </c>
      <c r="J48" s="185">
        <v>0.54033694447233183</v>
      </c>
      <c r="K48" s="219">
        <v>0.18622926579138796</v>
      </c>
    </row>
    <row r="49" spans="2:13" ht="12" customHeight="1">
      <c r="B49" s="140" t="s">
        <v>613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L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">
    <tabColor theme="1"/>
  </sheetPr>
  <dimension ref="A1:N60"/>
  <sheetViews>
    <sheetView showGridLines="0" defaultGridColor="0" colorId="22" zoomScaleNormal="100" workbookViewId="0">
      <selection activeCell="B4" sqref="B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1406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5" t="s">
        <v>612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9.2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431.31</v>
      </c>
      <c r="E10" s="187">
        <v>439.32</v>
      </c>
      <c r="F10" s="198">
        <v>432.85</v>
      </c>
      <c r="G10" s="114" t="s">
        <v>548</v>
      </c>
      <c r="H10" s="234">
        <v>1.4727305836292337E-2</v>
      </c>
      <c r="I10" s="163" t="s">
        <v>52</v>
      </c>
      <c r="J10" s="184">
        <v>5.35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343.2</v>
      </c>
      <c r="E11" s="187">
        <v>346.15</v>
      </c>
      <c r="F11" s="198">
        <v>351.62</v>
      </c>
      <c r="G11" s="114" t="s">
        <v>52</v>
      </c>
      <c r="H11" s="234">
        <v>1.5802397804420165E-2</v>
      </c>
      <c r="I11" s="163" t="s">
        <v>52</v>
      </c>
      <c r="J11" s="184">
        <v>1.89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89.49</v>
      </c>
      <c r="E12" s="187">
        <v>82.71</v>
      </c>
      <c r="F12" s="198">
        <v>86.85</v>
      </c>
      <c r="G12" s="114" t="s">
        <v>52</v>
      </c>
      <c r="H12" s="234">
        <v>5.0054406964091358E-2</v>
      </c>
      <c r="I12" s="163" t="s">
        <v>548</v>
      </c>
      <c r="J12" s="184">
        <v>0.28000000000000003</v>
      </c>
      <c r="K12" s="215">
        <v>85.992000000000004</v>
      </c>
    </row>
    <row r="13" spans="1:14" ht="12" customHeight="1">
      <c r="B13" s="174"/>
      <c r="C13" s="259" t="s">
        <v>9</v>
      </c>
      <c r="D13" s="252">
        <v>51.4</v>
      </c>
      <c r="E13" s="187">
        <v>69.97</v>
      </c>
      <c r="F13" s="198">
        <v>71.63</v>
      </c>
      <c r="G13" s="114" t="s">
        <v>52</v>
      </c>
      <c r="H13" s="234">
        <v>2.3724453337144347E-2</v>
      </c>
      <c r="I13" s="163" t="s">
        <v>52</v>
      </c>
      <c r="J13" s="184">
        <v>3.54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0.11879174466708267</v>
      </c>
      <c r="E14" s="191">
        <v>0.16315347665904958</v>
      </c>
      <c r="F14" s="199">
        <v>0.16336351403744839</v>
      </c>
      <c r="G14" s="264" t="s">
        <v>52</v>
      </c>
      <c r="H14" s="240">
        <v>2.1003737839880854E-2</v>
      </c>
      <c r="I14" s="192" t="s">
        <v>52</v>
      </c>
      <c r="J14" s="193">
        <v>0.75012240589655832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65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58.11</v>
      </c>
      <c r="E16" s="187">
        <v>55.13</v>
      </c>
      <c r="F16" s="198">
        <v>58.13</v>
      </c>
      <c r="G16" s="114" t="s">
        <v>52</v>
      </c>
      <c r="H16" s="234">
        <v>5.4416832940322957E-2</v>
      </c>
      <c r="I16" s="163" t="s">
        <v>548</v>
      </c>
      <c r="J16" s="184">
        <v>0.33</v>
      </c>
      <c r="K16" s="215">
        <v>49.216999999999999</v>
      </c>
    </row>
    <row r="17" spans="2:14" ht="12" customHeight="1">
      <c r="B17" s="174"/>
      <c r="C17" s="259" t="s">
        <v>8</v>
      </c>
      <c r="D17" s="252">
        <v>34.17</v>
      </c>
      <c r="E17" s="187">
        <v>31.39</v>
      </c>
      <c r="F17" s="198">
        <v>33.72</v>
      </c>
      <c r="G17" s="114" t="s">
        <v>52</v>
      </c>
      <c r="H17" s="234">
        <v>7.4227460974832793E-2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32</v>
      </c>
      <c r="E18" s="187">
        <v>23.25</v>
      </c>
      <c r="F18" s="198">
        <v>25.17</v>
      </c>
      <c r="G18" s="114" t="s">
        <v>52</v>
      </c>
      <c r="H18" s="234">
        <v>8.2580645161290489E-2</v>
      </c>
      <c r="I18" s="163" t="s">
        <v>548</v>
      </c>
      <c r="J18" s="184">
        <v>0.69</v>
      </c>
      <c r="K18" s="215">
        <v>24.725000000000001</v>
      </c>
    </row>
    <row r="19" spans="2:14" ht="12" customHeight="1">
      <c r="B19" s="174"/>
      <c r="C19" s="259" t="s">
        <v>9</v>
      </c>
      <c r="D19" s="252">
        <v>16.07</v>
      </c>
      <c r="E19" s="187">
        <v>20.48</v>
      </c>
      <c r="F19" s="198">
        <v>23.12</v>
      </c>
      <c r="G19" s="114" t="s">
        <v>52</v>
      </c>
      <c r="H19" s="234">
        <v>0.12890625</v>
      </c>
      <c r="I19" s="163" t="s">
        <v>52</v>
      </c>
      <c r="J19" s="184">
        <v>0.22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0.24285930179839807</v>
      </c>
      <c r="E20" s="191">
        <v>0.37481698389458273</v>
      </c>
      <c r="F20" s="199">
        <v>0.39259636610629989</v>
      </c>
      <c r="G20" s="264" t="s">
        <v>52</v>
      </c>
      <c r="H20" s="240">
        <v>1.7779382211717154</v>
      </c>
      <c r="I20" s="192" t="s">
        <v>52</v>
      </c>
      <c r="J20" s="193">
        <v>0.82391992717916751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65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367.09</v>
      </c>
      <c r="E22" s="187">
        <v>377.12</v>
      </c>
      <c r="F22" s="198">
        <v>368.21</v>
      </c>
      <c r="G22" s="114" t="s">
        <v>548</v>
      </c>
      <c r="H22" s="234">
        <v>2.3626431904964051E-2</v>
      </c>
      <c r="I22" s="163" t="s">
        <v>52</v>
      </c>
      <c r="J22" s="184">
        <v>5.74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305.05</v>
      </c>
      <c r="E23" s="187">
        <v>310.63</v>
      </c>
      <c r="F23" s="198">
        <v>313.79000000000002</v>
      </c>
      <c r="G23" s="114" t="s">
        <v>52</v>
      </c>
      <c r="H23" s="234">
        <v>1.0172874480893768E-2</v>
      </c>
      <c r="I23" s="163" t="s">
        <v>52</v>
      </c>
      <c r="J23" s="184">
        <v>1.92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54.49</v>
      </c>
      <c r="E24" s="187">
        <v>56.23</v>
      </c>
      <c r="F24" s="198">
        <v>58.28</v>
      </c>
      <c r="G24" s="114" t="s">
        <v>52</v>
      </c>
      <c r="H24" s="234">
        <v>3.6457407078072324E-2</v>
      </c>
      <c r="I24" s="163" t="s">
        <v>52</v>
      </c>
      <c r="J24" s="184">
        <v>0.49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34.31</v>
      </c>
      <c r="E25" s="187">
        <v>47.96</v>
      </c>
      <c r="F25" s="198">
        <v>47.16</v>
      </c>
      <c r="G25" s="114" t="s">
        <v>548</v>
      </c>
      <c r="H25" s="234">
        <v>1.6680567139282787E-2</v>
      </c>
      <c r="I25" s="163" t="s">
        <v>52</v>
      </c>
      <c r="J25" s="184">
        <v>3.19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9.5427490682538807E-2</v>
      </c>
      <c r="E26" s="191">
        <v>0.13073106907267076</v>
      </c>
      <c r="F26" s="199">
        <v>0.12675034267745314</v>
      </c>
      <c r="G26" s="264" t="s">
        <v>548</v>
      </c>
      <c r="H26" s="240">
        <v>0.39807263952176264</v>
      </c>
      <c r="I26" s="192" t="s">
        <v>52</v>
      </c>
      <c r="J26" s="193">
        <v>0.78032020617522369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65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351.27</v>
      </c>
      <c r="E28" s="188">
        <v>361.09</v>
      </c>
      <c r="F28" s="200">
        <v>347.64</v>
      </c>
      <c r="G28" s="114" t="s">
        <v>548</v>
      </c>
      <c r="H28" s="234">
        <v>3.7248331440914995E-2</v>
      </c>
      <c r="I28" s="163" t="s">
        <v>52</v>
      </c>
      <c r="J28" s="184">
        <v>3.96</v>
      </c>
      <c r="K28" s="215">
        <v>267.50299999999999</v>
      </c>
    </row>
    <row r="29" spans="2:14" ht="12" customHeight="1">
      <c r="B29" s="174"/>
      <c r="C29" s="262" t="s">
        <v>8</v>
      </c>
      <c r="D29" s="254">
        <v>292.97000000000003</v>
      </c>
      <c r="E29" s="188">
        <v>301.13</v>
      </c>
      <c r="F29" s="200">
        <v>302.91000000000003</v>
      </c>
      <c r="G29" s="114" t="s">
        <v>52</v>
      </c>
      <c r="H29" s="234">
        <v>5.9110683093681615E-3</v>
      </c>
      <c r="I29" s="163" t="s">
        <v>52</v>
      </c>
      <c r="J29" s="184">
        <v>1.65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48.78</v>
      </c>
      <c r="E30" s="188">
        <v>46.99</v>
      </c>
      <c r="F30" s="200">
        <v>46.99</v>
      </c>
      <c r="G30" s="114" t="s">
        <v>52</v>
      </c>
      <c r="H30" s="234">
        <v>0</v>
      </c>
      <c r="I30" s="163" t="s">
        <v>548</v>
      </c>
      <c r="J30" s="184">
        <v>0.64</v>
      </c>
      <c r="K30" s="215">
        <v>53.987000000000002</v>
      </c>
    </row>
    <row r="31" spans="2:14" ht="12" customHeight="1">
      <c r="B31" s="174"/>
      <c r="C31" s="262" t="s">
        <v>9</v>
      </c>
      <c r="D31" s="254">
        <v>31.29</v>
      </c>
      <c r="E31" s="188">
        <v>45.02</v>
      </c>
      <c r="F31" s="200">
        <v>43.53</v>
      </c>
      <c r="G31" s="114" t="s">
        <v>548</v>
      </c>
      <c r="H31" s="234">
        <v>3.3096401599289282E-2</v>
      </c>
      <c r="I31" s="163" t="s">
        <v>52</v>
      </c>
      <c r="J31" s="184">
        <v>2.92</v>
      </c>
      <c r="K31" s="215">
        <v>33.113999999999997</v>
      </c>
    </row>
    <row r="32" spans="2:14" ht="12" customHeight="1">
      <c r="B32" s="190"/>
      <c r="C32" s="263" t="s">
        <v>10</v>
      </c>
      <c r="D32" s="253">
        <v>9.1558156547183606E-2</v>
      </c>
      <c r="E32" s="191">
        <v>0.12932322187751349</v>
      </c>
      <c r="F32" s="199">
        <v>0.12440697342097741</v>
      </c>
      <c r="G32" s="264" t="s">
        <v>548</v>
      </c>
      <c r="H32" s="240">
        <v>0.49162484565360848</v>
      </c>
      <c r="I32" s="192" t="s">
        <v>52</v>
      </c>
      <c r="J32" s="193">
        <v>0.80092549423738391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6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6.12</v>
      </c>
      <c r="E34" s="187">
        <v>7.07</v>
      </c>
      <c r="F34" s="198">
        <v>6.51</v>
      </c>
      <c r="G34" s="266" t="s">
        <v>548</v>
      </c>
      <c r="H34" s="234">
        <v>7.9207920792079278E-2</v>
      </c>
      <c r="I34" s="163" t="s">
        <v>548</v>
      </c>
      <c r="J34" s="184">
        <v>0.06</v>
      </c>
      <c r="K34" s="215">
        <v>6.2670000000000003</v>
      </c>
    </row>
    <row r="35" spans="2:14" ht="12" customHeight="1">
      <c r="B35" s="174"/>
      <c r="C35" s="259" t="s">
        <v>8</v>
      </c>
      <c r="D35" s="252">
        <v>3.98</v>
      </c>
      <c r="E35" s="187">
        <v>4.13</v>
      </c>
      <c r="F35" s="198">
        <v>4.1100000000000003</v>
      </c>
      <c r="G35" s="266" t="s">
        <v>548</v>
      </c>
      <c r="H35" s="234">
        <v>4.842615012106477E-3</v>
      </c>
      <c r="I35" s="163" t="s">
        <v>548</v>
      </c>
      <c r="J35" s="184">
        <v>0.03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3.01</v>
      </c>
      <c r="E36" s="187">
        <v>3.23</v>
      </c>
      <c r="F36" s="198">
        <v>3.4</v>
      </c>
      <c r="G36" s="266" t="s">
        <v>52</v>
      </c>
      <c r="H36" s="234">
        <v>5.2631578947368363E-2</v>
      </c>
      <c r="I36" s="163" t="s">
        <v>548</v>
      </c>
      <c r="J36" s="184">
        <v>0.09</v>
      </c>
      <c r="K36" s="215">
        <v>2.923</v>
      </c>
    </row>
    <row r="37" spans="2:14" ht="12" customHeight="1">
      <c r="B37" s="174"/>
      <c r="C37" s="259" t="s">
        <v>9</v>
      </c>
      <c r="D37" s="252">
        <v>1.03</v>
      </c>
      <c r="E37" s="187">
        <v>1.53</v>
      </c>
      <c r="F37" s="198">
        <v>1.35</v>
      </c>
      <c r="G37" s="266" t="s">
        <v>548</v>
      </c>
      <c r="H37" s="234">
        <v>0.11764705882352933</v>
      </c>
      <c r="I37" s="163" t="s">
        <v>52</v>
      </c>
      <c r="J37" s="184">
        <v>0.13</v>
      </c>
      <c r="K37" s="215">
        <v>1.266</v>
      </c>
    </row>
    <row r="38" spans="2:14" ht="12" customHeight="1">
      <c r="B38" s="175"/>
      <c r="C38" s="258" t="s">
        <v>10</v>
      </c>
      <c r="D38" s="255">
        <v>0.14735336194563661</v>
      </c>
      <c r="E38" s="189">
        <v>0.2078804347826087</v>
      </c>
      <c r="F38" s="201">
        <v>0.17976031957390148</v>
      </c>
      <c r="G38" s="117" t="s">
        <v>548</v>
      </c>
      <c r="H38" s="235">
        <v>2.8120115208707217</v>
      </c>
      <c r="I38" s="167" t="s">
        <v>52</v>
      </c>
      <c r="J38" s="185">
        <v>1.9865168853062691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1"/>
      <c r="H41" s="391"/>
      <c r="I41" s="391"/>
      <c r="J41" s="392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91.39</v>
      </c>
      <c r="E44" s="222">
        <v>108.01</v>
      </c>
      <c r="F44" s="223">
        <v>106.59</v>
      </c>
      <c r="G44" s="236" t="s">
        <v>548</v>
      </c>
      <c r="H44" s="233">
        <v>1.3146930839737059E-2</v>
      </c>
      <c r="I44" s="230" t="s">
        <v>52</v>
      </c>
      <c r="J44" s="184">
        <v>0.86</v>
      </c>
      <c r="K44" s="224">
        <v>87.001000000000005</v>
      </c>
    </row>
    <row r="45" spans="2:14" ht="12" customHeight="1">
      <c r="B45" s="174"/>
      <c r="C45" s="173" t="s">
        <v>8</v>
      </c>
      <c r="D45" s="225">
        <v>50.09</v>
      </c>
      <c r="E45" s="226">
        <v>55.14</v>
      </c>
      <c r="F45" s="198">
        <v>54.21</v>
      </c>
      <c r="G45" s="237" t="s">
        <v>548</v>
      </c>
      <c r="H45" s="234">
        <v>1.686615886833509E-2</v>
      </c>
      <c r="I45" s="231" t="s">
        <v>52</v>
      </c>
      <c r="J45" s="184">
        <v>0.61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44.57</v>
      </c>
      <c r="E46" s="226">
        <v>49.67</v>
      </c>
      <c r="F46" s="198">
        <v>46.95</v>
      </c>
      <c r="G46" s="237" t="s">
        <v>548</v>
      </c>
      <c r="H46" s="234">
        <v>5.4761425407690689E-2</v>
      </c>
      <c r="I46" s="231" t="s">
        <v>548</v>
      </c>
      <c r="J46" s="184">
        <v>1.36</v>
      </c>
      <c r="K46" s="227">
        <v>30.385999999999999</v>
      </c>
    </row>
    <row r="47" spans="2:14" ht="12" customHeight="1">
      <c r="B47" s="174"/>
      <c r="C47" s="173" t="s">
        <v>9</v>
      </c>
      <c r="D47" s="225">
        <v>2.5</v>
      </c>
      <c r="E47" s="226">
        <v>6.53</v>
      </c>
      <c r="F47" s="198">
        <v>12.78</v>
      </c>
      <c r="G47" s="237" t="s">
        <v>52</v>
      </c>
      <c r="H47" s="234">
        <v>0.9571209800918834</v>
      </c>
      <c r="I47" s="231" t="s">
        <v>52</v>
      </c>
      <c r="J47" s="184">
        <v>1.2</v>
      </c>
      <c r="K47" s="227">
        <v>15.617000000000001</v>
      </c>
    </row>
    <row r="48" spans="2:14" ht="12" customHeight="1">
      <c r="B48" s="175"/>
      <c r="C48" s="171" t="s">
        <v>10</v>
      </c>
      <c r="D48" s="228">
        <v>2.6410310585252485E-2</v>
      </c>
      <c r="E48" s="229">
        <v>6.2303215342047517E-2</v>
      </c>
      <c r="F48" s="201">
        <v>0.12633451957295375</v>
      </c>
      <c r="G48" s="238" t="s">
        <v>52</v>
      </c>
      <c r="H48" s="235">
        <v>6.4031304230906221</v>
      </c>
      <c r="I48" s="232" t="s">
        <v>52</v>
      </c>
      <c r="J48" s="185">
        <v>1.2704846331858657</v>
      </c>
      <c r="K48" s="219">
        <v>0.18622926579138796</v>
      </c>
    </row>
    <row r="49" spans="2:13" ht="12" customHeight="1">
      <c r="B49" s="140" t="s">
        <v>610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L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">
    <tabColor theme="1"/>
  </sheetPr>
  <dimension ref="A1:N60"/>
  <sheetViews>
    <sheetView showGridLines="0" defaultGridColor="0" colorId="22" zoomScaleNormal="100" workbookViewId="0">
      <selection activeCell="C4" sqref="C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1406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606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7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431.31</v>
      </c>
      <c r="E10" s="187">
        <v>439.32</v>
      </c>
      <c r="F10" s="198">
        <v>427.5</v>
      </c>
      <c r="G10" s="114" t="s">
        <v>548</v>
      </c>
      <c r="H10" s="234">
        <v>2.6905217153783134E-2</v>
      </c>
      <c r="I10" s="163" t="s">
        <v>52</v>
      </c>
      <c r="J10" s="184">
        <v>0.02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343.27</v>
      </c>
      <c r="E11" s="187">
        <v>345.87</v>
      </c>
      <c r="F11" s="198">
        <v>349.73</v>
      </c>
      <c r="G11" s="114" t="s">
        <v>52</v>
      </c>
      <c r="H11" s="234">
        <v>1.1160262526382692E-2</v>
      </c>
      <c r="I11" s="163" t="s">
        <v>52</v>
      </c>
      <c r="J11" s="184">
        <v>0.36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89.42</v>
      </c>
      <c r="E12" s="187">
        <v>82.77</v>
      </c>
      <c r="F12" s="198">
        <v>87.13</v>
      </c>
      <c r="G12" s="114" t="s">
        <v>52</v>
      </c>
      <c r="H12" s="234">
        <v>5.2676090370907369E-2</v>
      </c>
      <c r="I12" s="163" t="s">
        <v>52</v>
      </c>
      <c r="J12" s="184">
        <v>1.44</v>
      </c>
      <c r="K12" s="215">
        <v>85.992000000000004</v>
      </c>
    </row>
    <row r="13" spans="1:14" ht="12" customHeight="1">
      <c r="B13" s="174"/>
      <c r="C13" s="259" t="s">
        <v>9</v>
      </c>
      <c r="D13" s="252">
        <v>51.4</v>
      </c>
      <c r="E13" s="187">
        <v>70.08</v>
      </c>
      <c r="F13" s="198">
        <v>68.09</v>
      </c>
      <c r="G13" s="114" t="s">
        <v>548</v>
      </c>
      <c r="H13" s="234">
        <v>2.8396118721461083E-2</v>
      </c>
      <c r="I13" s="163" t="s">
        <v>548</v>
      </c>
      <c r="J13" s="184">
        <v>3.26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0.11879174466708267</v>
      </c>
      <c r="E14" s="191">
        <v>0.16349384098544234</v>
      </c>
      <c r="F14" s="199">
        <v>0.15586228997848281</v>
      </c>
      <c r="G14" s="264" t="s">
        <v>548</v>
      </c>
      <c r="H14" s="240">
        <v>0.76315510069595305</v>
      </c>
      <c r="I14" s="192" t="s">
        <v>548</v>
      </c>
      <c r="J14" s="193">
        <v>0.81380777868828857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65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58.11</v>
      </c>
      <c r="E16" s="187">
        <v>55.13</v>
      </c>
      <c r="F16" s="198">
        <v>58.46</v>
      </c>
      <c r="G16" s="114" t="s">
        <v>52</v>
      </c>
      <c r="H16" s="234">
        <v>6.0402684563758413E-2</v>
      </c>
      <c r="I16" s="163" t="s">
        <v>52</v>
      </c>
      <c r="J16" s="184">
        <v>0.74</v>
      </c>
      <c r="K16" s="215">
        <v>49.216999999999999</v>
      </c>
    </row>
    <row r="17" spans="2:14" ht="12" customHeight="1">
      <c r="B17" s="174"/>
      <c r="C17" s="259" t="s">
        <v>8</v>
      </c>
      <c r="D17" s="252">
        <v>34.15</v>
      </c>
      <c r="E17" s="187">
        <v>31.35</v>
      </c>
      <c r="F17" s="198">
        <v>33.72</v>
      </c>
      <c r="G17" s="114" t="s">
        <v>52</v>
      </c>
      <c r="H17" s="234">
        <v>7.5598086124401886E-2</v>
      </c>
      <c r="I17" s="163" t="s">
        <v>52</v>
      </c>
      <c r="J17" s="184">
        <v>0.14000000000000001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32.01</v>
      </c>
      <c r="E18" s="187">
        <v>23.28</v>
      </c>
      <c r="F18" s="198">
        <v>25.86</v>
      </c>
      <c r="G18" s="114" t="s">
        <v>52</v>
      </c>
      <c r="H18" s="234">
        <v>0.11082474226804107</v>
      </c>
      <c r="I18" s="163" t="s">
        <v>52</v>
      </c>
      <c r="J18" s="184">
        <v>0.69</v>
      </c>
      <c r="K18" s="215">
        <v>24.725000000000001</v>
      </c>
    </row>
    <row r="19" spans="2:14" ht="12" customHeight="1">
      <c r="B19" s="174"/>
      <c r="C19" s="259" t="s">
        <v>9</v>
      </c>
      <c r="D19" s="252">
        <v>16.07</v>
      </c>
      <c r="E19" s="187">
        <v>20.48</v>
      </c>
      <c r="F19" s="198">
        <v>22.9</v>
      </c>
      <c r="G19" s="114" t="s">
        <v>52</v>
      </c>
      <c r="H19" s="234">
        <v>0.1181640625</v>
      </c>
      <c r="I19" s="163" t="s">
        <v>52</v>
      </c>
      <c r="J19" s="184">
        <v>0.74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0.24289600967351876</v>
      </c>
      <c r="E20" s="191">
        <v>0.37488559399597288</v>
      </c>
      <c r="F20" s="199">
        <v>0.38435716683450821</v>
      </c>
      <c r="G20" s="264" t="s">
        <v>52</v>
      </c>
      <c r="H20" s="240">
        <v>0.94715728385353359</v>
      </c>
      <c r="I20" s="192" t="s">
        <v>52</v>
      </c>
      <c r="J20" s="193">
        <v>0.7165677472806109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65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367.09</v>
      </c>
      <c r="E22" s="187">
        <v>377.12</v>
      </c>
      <c r="F22" s="198">
        <v>362.47</v>
      </c>
      <c r="G22" s="114" t="s">
        <v>548</v>
      </c>
      <c r="H22" s="234">
        <v>3.8847051336444616E-2</v>
      </c>
      <c r="I22" s="163" t="s">
        <v>548</v>
      </c>
      <c r="J22" s="184">
        <v>0.34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305.11</v>
      </c>
      <c r="E23" s="187">
        <v>310.39</v>
      </c>
      <c r="F23" s="198">
        <v>311.87</v>
      </c>
      <c r="G23" s="114" t="s">
        <v>52</v>
      </c>
      <c r="H23" s="234">
        <v>4.7681948516382633E-3</v>
      </c>
      <c r="I23" s="163" t="s">
        <v>52</v>
      </c>
      <c r="J23" s="184">
        <v>0.26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54.42</v>
      </c>
      <c r="E24" s="187">
        <v>56.23</v>
      </c>
      <c r="F24" s="198">
        <v>57.79</v>
      </c>
      <c r="G24" s="114" t="s">
        <v>52</v>
      </c>
      <c r="H24" s="234">
        <v>2.7743197581362233E-2</v>
      </c>
      <c r="I24" s="163" t="s">
        <v>52</v>
      </c>
      <c r="J24" s="184">
        <v>0.76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34.31</v>
      </c>
      <c r="E25" s="187">
        <v>48.11</v>
      </c>
      <c r="F25" s="198">
        <v>43.97</v>
      </c>
      <c r="G25" s="114" t="s">
        <v>548</v>
      </c>
      <c r="H25" s="234">
        <v>8.6052795676574534E-2</v>
      </c>
      <c r="I25" s="163" t="s">
        <v>548</v>
      </c>
      <c r="J25" s="184">
        <v>3.68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9.5430144911412121E-2</v>
      </c>
      <c r="E26" s="191">
        <v>0.13122579237357482</v>
      </c>
      <c r="F26" s="199">
        <v>0.1189471406157009</v>
      </c>
      <c r="G26" s="264" t="s">
        <v>548</v>
      </c>
      <c r="H26" s="240">
        <v>1.2278651757873917</v>
      </c>
      <c r="I26" s="192" t="s">
        <v>548</v>
      </c>
      <c r="J26" s="193">
        <v>1.0311756953743547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65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351.27</v>
      </c>
      <c r="E28" s="188">
        <v>361.09</v>
      </c>
      <c r="F28" s="200">
        <v>343.68</v>
      </c>
      <c r="G28" s="114" t="s">
        <v>548</v>
      </c>
      <c r="H28" s="234">
        <v>4.8215126422775367E-2</v>
      </c>
      <c r="I28" s="163" t="s">
        <v>548</v>
      </c>
      <c r="J28" s="184">
        <v>2.54</v>
      </c>
      <c r="K28" s="215">
        <v>267.50299999999999</v>
      </c>
    </row>
    <row r="29" spans="2:14" ht="12" customHeight="1">
      <c r="B29" s="174"/>
      <c r="C29" s="262" t="s">
        <v>8</v>
      </c>
      <c r="D29" s="254">
        <v>293.05</v>
      </c>
      <c r="E29" s="188">
        <v>300.89999999999998</v>
      </c>
      <c r="F29" s="200">
        <v>301.26</v>
      </c>
      <c r="G29" s="114" t="s">
        <v>52</v>
      </c>
      <c r="H29" s="234">
        <v>1.1964107676969427E-3</v>
      </c>
      <c r="I29" s="163" t="s">
        <v>52</v>
      </c>
      <c r="J29" s="184">
        <v>0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48.7</v>
      </c>
      <c r="E30" s="188">
        <v>46.99</v>
      </c>
      <c r="F30" s="200">
        <v>47.63</v>
      </c>
      <c r="G30" s="114" t="s">
        <v>52</v>
      </c>
      <c r="H30" s="234">
        <v>1.3619919131730107E-2</v>
      </c>
      <c r="I30" s="163" t="s">
        <v>548</v>
      </c>
      <c r="J30" s="184">
        <v>0.63</v>
      </c>
      <c r="K30" s="215">
        <v>53.987000000000002</v>
      </c>
    </row>
    <row r="31" spans="2:14" ht="12" customHeight="1">
      <c r="B31" s="174"/>
      <c r="C31" s="262" t="s">
        <v>9</v>
      </c>
      <c r="D31" s="254">
        <v>31.29</v>
      </c>
      <c r="E31" s="188">
        <v>45.18</v>
      </c>
      <c r="F31" s="200">
        <v>40.61</v>
      </c>
      <c r="G31" s="114" t="s">
        <v>548</v>
      </c>
      <c r="H31" s="234">
        <v>0.10115095174856137</v>
      </c>
      <c r="I31" s="163" t="s">
        <v>548</v>
      </c>
      <c r="J31" s="184">
        <v>4.37</v>
      </c>
      <c r="K31" s="215">
        <v>33.113999999999997</v>
      </c>
    </row>
    <row r="32" spans="2:14" ht="12" customHeight="1">
      <c r="B32" s="190"/>
      <c r="C32" s="263" t="s">
        <v>10</v>
      </c>
      <c r="D32" s="253">
        <v>9.1558156547183606E-2</v>
      </c>
      <c r="E32" s="191">
        <v>0.12986863663801776</v>
      </c>
      <c r="F32" s="199">
        <v>0.11639771847860357</v>
      </c>
      <c r="G32" s="264" t="s">
        <v>548</v>
      </c>
      <c r="H32" s="240">
        <v>1.3470918159414189</v>
      </c>
      <c r="I32" s="192" t="s">
        <v>548</v>
      </c>
      <c r="J32" s="193">
        <v>1.2293057442659863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6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6.12</v>
      </c>
      <c r="E34" s="187">
        <v>7.07</v>
      </c>
      <c r="F34" s="198">
        <v>6.57</v>
      </c>
      <c r="G34" s="266" t="s">
        <v>548</v>
      </c>
      <c r="H34" s="234">
        <v>7.0721357850070721E-2</v>
      </c>
      <c r="I34" s="163" t="s">
        <v>548</v>
      </c>
      <c r="J34" s="184">
        <v>0.38</v>
      </c>
      <c r="K34" s="215">
        <v>6.2670000000000003</v>
      </c>
    </row>
    <row r="35" spans="2:14" ht="12" customHeight="1">
      <c r="B35" s="174"/>
      <c r="C35" s="259" t="s">
        <v>8</v>
      </c>
      <c r="D35" s="252">
        <v>4</v>
      </c>
      <c r="E35" s="187">
        <v>4.13</v>
      </c>
      <c r="F35" s="198">
        <v>4.1399999999999997</v>
      </c>
      <c r="G35" s="266" t="s">
        <v>52</v>
      </c>
      <c r="H35" s="234">
        <v>2.421307506053294E-3</v>
      </c>
      <c r="I35" s="163" t="s">
        <v>548</v>
      </c>
      <c r="J35" s="184">
        <v>0.03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2.99</v>
      </c>
      <c r="E36" s="187">
        <v>3.26</v>
      </c>
      <c r="F36" s="198">
        <v>3.49</v>
      </c>
      <c r="G36" s="266" t="s">
        <v>52</v>
      </c>
      <c r="H36" s="234">
        <v>7.055214723926384E-2</v>
      </c>
      <c r="I36" s="163" t="s">
        <v>52</v>
      </c>
      <c r="J36" s="184">
        <v>0</v>
      </c>
      <c r="K36" s="215">
        <v>2.923</v>
      </c>
    </row>
    <row r="37" spans="2:14" ht="12" customHeight="1">
      <c r="B37" s="174"/>
      <c r="C37" s="259" t="s">
        <v>9</v>
      </c>
      <c r="D37" s="252">
        <v>1.03</v>
      </c>
      <c r="E37" s="187">
        <v>1.48</v>
      </c>
      <c r="F37" s="198">
        <v>1.22</v>
      </c>
      <c r="G37" s="266" t="s">
        <v>548</v>
      </c>
      <c r="H37" s="234">
        <v>0.17567567567567566</v>
      </c>
      <c r="I37" s="163" t="s">
        <v>548</v>
      </c>
      <c r="J37" s="184">
        <v>0.32</v>
      </c>
      <c r="K37" s="215">
        <v>1.266</v>
      </c>
    </row>
    <row r="38" spans="2:14" ht="12" customHeight="1">
      <c r="B38" s="175"/>
      <c r="C38" s="258" t="s">
        <v>10</v>
      </c>
      <c r="D38" s="255">
        <v>0.14735336194563661</v>
      </c>
      <c r="E38" s="189">
        <v>0.20027063599458728</v>
      </c>
      <c r="F38" s="201">
        <v>0.15989515072083879</v>
      </c>
      <c r="G38" s="117" t="s">
        <v>548</v>
      </c>
      <c r="H38" s="235">
        <v>4.0375485273748488</v>
      </c>
      <c r="I38" s="167" t="s">
        <v>548</v>
      </c>
      <c r="J38" s="185">
        <v>4.1149235702137714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1"/>
      <c r="H41" s="391"/>
      <c r="I41" s="391"/>
      <c r="J41" s="392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91.39</v>
      </c>
      <c r="E44" s="222">
        <v>108.01</v>
      </c>
      <c r="F44" s="223">
        <v>105.73</v>
      </c>
      <c r="G44" s="236" t="s">
        <v>548</v>
      </c>
      <c r="H44" s="233">
        <v>2.1109156559577791E-2</v>
      </c>
      <c r="I44" s="230" t="s">
        <v>52</v>
      </c>
      <c r="J44" s="184">
        <v>0.95</v>
      </c>
      <c r="K44" s="224">
        <v>87.001000000000005</v>
      </c>
    </row>
    <row r="45" spans="2:14" ht="12" customHeight="1">
      <c r="B45" s="174"/>
      <c r="C45" s="173" t="s">
        <v>8</v>
      </c>
      <c r="D45" s="225">
        <v>49.85</v>
      </c>
      <c r="E45" s="226">
        <v>54.73</v>
      </c>
      <c r="F45" s="198">
        <v>53.6</v>
      </c>
      <c r="G45" s="237" t="s">
        <v>548</v>
      </c>
      <c r="H45" s="234">
        <v>2.064681162068327E-2</v>
      </c>
      <c r="I45" s="231" t="s">
        <v>52</v>
      </c>
      <c r="J45" s="184">
        <v>0.27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44.82</v>
      </c>
      <c r="E46" s="226">
        <v>49.67</v>
      </c>
      <c r="F46" s="198">
        <v>48.31</v>
      </c>
      <c r="G46" s="237" t="s">
        <v>548</v>
      </c>
      <c r="H46" s="234">
        <v>2.7380712703845345E-2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2.5</v>
      </c>
      <c r="E47" s="226">
        <v>6.94</v>
      </c>
      <c r="F47" s="198">
        <v>11.58</v>
      </c>
      <c r="G47" s="237" t="s">
        <v>52</v>
      </c>
      <c r="H47" s="234">
        <v>0.66858789625360227</v>
      </c>
      <c r="I47" s="231" t="s">
        <v>548</v>
      </c>
      <c r="J47" s="184">
        <v>1.35</v>
      </c>
      <c r="K47" s="227">
        <v>15.617000000000001</v>
      </c>
    </row>
    <row r="48" spans="2:14" ht="12" customHeight="1">
      <c r="B48" s="175"/>
      <c r="C48" s="171" t="s">
        <v>10</v>
      </c>
      <c r="D48" s="228">
        <v>2.640752086194148E-2</v>
      </c>
      <c r="E48" s="229">
        <v>6.6475095785440613E-2</v>
      </c>
      <c r="F48" s="201">
        <v>0.11362967324109509</v>
      </c>
      <c r="G48" s="238" t="s">
        <v>52</v>
      </c>
      <c r="H48" s="235">
        <v>4.7154577455654474</v>
      </c>
      <c r="I48" s="232" t="s">
        <v>548</v>
      </c>
      <c r="J48" s="185">
        <v>1.3584022154418494</v>
      </c>
      <c r="K48" s="219">
        <v>0.18622926579138796</v>
      </c>
    </row>
    <row r="49" spans="2:13" ht="12" customHeight="1">
      <c r="B49" s="140" t="s">
        <v>607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L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">
    <tabColor theme="1"/>
  </sheetPr>
  <dimension ref="A1:N60"/>
  <sheetViews>
    <sheetView showGridLines="0" defaultGridColor="0" colorId="22" zoomScaleNormal="100" workbookViewId="0">
      <selection activeCell="G7" sqref="G7:H8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1406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608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6.2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431.31</v>
      </c>
      <c r="E10" s="187">
        <v>439.32</v>
      </c>
      <c r="F10" s="198">
        <v>427.48</v>
      </c>
      <c r="G10" s="114" t="s">
        <v>548</v>
      </c>
      <c r="H10" s="234">
        <v>2.6950742055904531E-2</v>
      </c>
      <c r="I10" s="163" t="s">
        <v>52</v>
      </c>
      <c r="J10" s="184">
        <v>0.9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343.27</v>
      </c>
      <c r="E11" s="187">
        <v>345.48</v>
      </c>
      <c r="F11" s="198">
        <v>349.37</v>
      </c>
      <c r="G11" s="114" t="s">
        <v>52</v>
      </c>
      <c r="H11" s="234">
        <v>1.1259696653930673E-2</v>
      </c>
      <c r="I11" s="163" t="s">
        <v>52</v>
      </c>
      <c r="J11" s="184">
        <v>0.41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89.42</v>
      </c>
      <c r="E12" s="187">
        <v>82.15</v>
      </c>
      <c r="F12" s="198">
        <v>85.69</v>
      </c>
      <c r="G12" s="114" t="s">
        <v>52</v>
      </c>
      <c r="H12" s="234">
        <v>4.3091905051734436E-2</v>
      </c>
      <c r="I12" s="163" t="s">
        <v>52</v>
      </c>
      <c r="J12" s="184">
        <v>0.06</v>
      </c>
      <c r="K12" s="215">
        <v>85.992000000000004</v>
      </c>
    </row>
    <row r="13" spans="1:14" ht="12" customHeight="1">
      <c r="B13" s="174"/>
      <c r="C13" s="259" t="s">
        <v>9</v>
      </c>
      <c r="D13" s="252">
        <v>51.4</v>
      </c>
      <c r="E13" s="187">
        <v>71.19</v>
      </c>
      <c r="F13" s="198">
        <v>71.349999999999994</v>
      </c>
      <c r="G13" s="114" t="s">
        <v>52</v>
      </c>
      <c r="H13" s="234">
        <v>2.2475066722853487E-3</v>
      </c>
      <c r="I13" s="163" t="s">
        <v>52</v>
      </c>
      <c r="J13" s="184">
        <v>1.27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0.11879174466708267</v>
      </c>
      <c r="E14" s="191">
        <v>0.1664756916025536</v>
      </c>
      <c r="F14" s="199">
        <v>0.1640003677653657</v>
      </c>
      <c r="G14" s="264" t="s">
        <v>548</v>
      </c>
      <c r="H14" s="240">
        <v>0.24753238371879038</v>
      </c>
      <c r="I14" s="192" t="s">
        <v>52</v>
      </c>
      <c r="J14" s="193">
        <v>0.27449316071475882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65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58.11</v>
      </c>
      <c r="E16" s="187">
        <v>55.13</v>
      </c>
      <c r="F16" s="198">
        <v>57.72</v>
      </c>
      <c r="G16" s="114" t="s">
        <v>52</v>
      </c>
      <c r="H16" s="234">
        <v>4.6979865771811902E-2</v>
      </c>
      <c r="I16" s="163" t="s">
        <v>52</v>
      </c>
      <c r="J16" s="184">
        <v>0.91</v>
      </c>
      <c r="K16" s="215">
        <v>49.216999999999999</v>
      </c>
    </row>
    <row r="17" spans="2:14" ht="12" customHeight="1">
      <c r="B17" s="174"/>
      <c r="C17" s="259" t="s">
        <v>8</v>
      </c>
      <c r="D17" s="252">
        <v>34.15</v>
      </c>
      <c r="E17" s="187">
        <v>32.57</v>
      </c>
      <c r="F17" s="198">
        <v>33.58</v>
      </c>
      <c r="G17" s="114" t="s">
        <v>52</v>
      </c>
      <c r="H17" s="234">
        <v>3.1010132023334247E-2</v>
      </c>
      <c r="I17" s="163" t="s">
        <v>52</v>
      </c>
      <c r="J17" s="184">
        <v>0.4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32.01</v>
      </c>
      <c r="E18" s="187">
        <v>23.27</v>
      </c>
      <c r="F18" s="198">
        <v>25.17</v>
      </c>
      <c r="G18" s="114" t="s">
        <v>52</v>
      </c>
      <c r="H18" s="234">
        <v>8.1650193382037051E-2</v>
      </c>
      <c r="I18" s="163" t="s">
        <v>52</v>
      </c>
      <c r="J18" s="184">
        <v>0</v>
      </c>
      <c r="K18" s="215">
        <v>24.725000000000001</v>
      </c>
    </row>
    <row r="19" spans="2:14" ht="12" customHeight="1">
      <c r="B19" s="174"/>
      <c r="C19" s="259" t="s">
        <v>9</v>
      </c>
      <c r="D19" s="252">
        <v>16.07</v>
      </c>
      <c r="E19" s="187">
        <v>19.39</v>
      </c>
      <c r="F19" s="198">
        <v>22.16</v>
      </c>
      <c r="G19" s="114" t="s">
        <v>52</v>
      </c>
      <c r="H19" s="234">
        <v>0.14285714285714279</v>
      </c>
      <c r="I19" s="163" t="s">
        <v>52</v>
      </c>
      <c r="J19" s="184">
        <v>0.57999999999999996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0.24289600967351876</v>
      </c>
      <c r="E20" s="191">
        <v>0.34724212034383956</v>
      </c>
      <c r="F20" s="199">
        <v>0.3771914893617021</v>
      </c>
      <c r="G20" s="264" t="s">
        <v>52</v>
      </c>
      <c r="H20" s="240">
        <v>2.9949369017862546</v>
      </c>
      <c r="I20" s="192" t="s">
        <v>52</v>
      </c>
      <c r="J20" s="193">
        <v>0.73542999872376891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65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367.09</v>
      </c>
      <c r="E22" s="187">
        <v>377.12</v>
      </c>
      <c r="F22" s="198">
        <v>362.81</v>
      </c>
      <c r="G22" s="114" t="s">
        <v>548</v>
      </c>
      <c r="H22" s="234">
        <v>3.7945481544336079E-2</v>
      </c>
      <c r="I22" s="163" t="s">
        <v>52</v>
      </c>
      <c r="J22" s="184">
        <v>0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305.11</v>
      </c>
      <c r="E23" s="187">
        <v>308.79000000000002</v>
      </c>
      <c r="F23" s="198">
        <v>311.61</v>
      </c>
      <c r="G23" s="114" t="s">
        <v>52</v>
      </c>
      <c r="H23" s="234">
        <v>9.1324200913240894E-3</v>
      </c>
      <c r="I23" s="163" t="s">
        <v>52</v>
      </c>
      <c r="J23" s="184">
        <v>0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54.42</v>
      </c>
      <c r="E24" s="187">
        <v>55.58</v>
      </c>
      <c r="F24" s="198">
        <v>57.03</v>
      </c>
      <c r="G24" s="114" t="s">
        <v>52</v>
      </c>
      <c r="H24" s="234">
        <v>2.6088521050737778E-2</v>
      </c>
      <c r="I24" s="163" t="s">
        <v>52</v>
      </c>
      <c r="J24" s="184">
        <v>0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34.31</v>
      </c>
      <c r="E25" s="187">
        <v>50.35</v>
      </c>
      <c r="F25" s="198">
        <v>47.65</v>
      </c>
      <c r="G25" s="114" t="s">
        <v>548</v>
      </c>
      <c r="H25" s="234">
        <v>5.3624627606752795E-2</v>
      </c>
      <c r="I25" s="163" t="s">
        <v>52</v>
      </c>
      <c r="J25" s="184">
        <v>0.65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9.5430144911412121E-2</v>
      </c>
      <c r="E26" s="191">
        <v>0.13818371435628621</v>
      </c>
      <c r="F26" s="199">
        <v>0.12925889756944445</v>
      </c>
      <c r="G26" s="264" t="s">
        <v>548</v>
      </c>
      <c r="H26" s="240">
        <v>0.89248167868417605</v>
      </c>
      <c r="I26" s="192" t="s">
        <v>52</v>
      </c>
      <c r="J26" s="193">
        <v>0.17632378472222099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65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351.27</v>
      </c>
      <c r="E28" s="188">
        <v>361.09</v>
      </c>
      <c r="F28" s="200">
        <v>346.22</v>
      </c>
      <c r="G28" s="114" t="s">
        <v>548</v>
      </c>
      <c r="H28" s="234">
        <v>4.1180869035420398E-2</v>
      </c>
      <c r="I28" s="163" t="s">
        <v>52</v>
      </c>
      <c r="J28" s="184">
        <v>0</v>
      </c>
      <c r="K28" s="215">
        <v>267.50299999999999</v>
      </c>
    </row>
    <row r="29" spans="2:14" ht="12" customHeight="1">
      <c r="B29" s="174"/>
      <c r="C29" s="262" t="s">
        <v>8</v>
      </c>
      <c r="D29" s="254">
        <v>293.05</v>
      </c>
      <c r="E29" s="188">
        <v>299.01</v>
      </c>
      <c r="F29" s="200">
        <v>301.26</v>
      </c>
      <c r="G29" s="114" t="s">
        <v>52</v>
      </c>
      <c r="H29" s="234">
        <v>7.5248319454199741E-3</v>
      </c>
      <c r="I29" s="163" t="s">
        <v>52</v>
      </c>
      <c r="J29" s="184">
        <v>0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48.7</v>
      </c>
      <c r="E30" s="188">
        <v>46.36</v>
      </c>
      <c r="F30" s="200">
        <v>48.26</v>
      </c>
      <c r="G30" s="114" t="s">
        <v>52</v>
      </c>
      <c r="H30" s="234">
        <v>4.0983606557376984E-2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31.29</v>
      </c>
      <c r="E31" s="188">
        <v>47.65</v>
      </c>
      <c r="F31" s="200">
        <v>44.98</v>
      </c>
      <c r="G31" s="114" t="s">
        <v>548</v>
      </c>
      <c r="H31" s="234">
        <v>5.603357817418686E-2</v>
      </c>
      <c r="I31" s="163" t="s">
        <v>52</v>
      </c>
      <c r="J31" s="184">
        <v>0.63</v>
      </c>
      <c r="K31" s="215">
        <v>33.113999999999997</v>
      </c>
    </row>
    <row r="32" spans="2:14" ht="12" customHeight="1">
      <c r="B32" s="190"/>
      <c r="C32" s="263" t="s">
        <v>10</v>
      </c>
      <c r="D32" s="253">
        <v>9.1558156547183606E-2</v>
      </c>
      <c r="E32" s="191">
        <v>0.13796797637316502</v>
      </c>
      <c r="F32" s="199">
        <v>0.12869077592126343</v>
      </c>
      <c r="G32" s="264" t="s">
        <v>548</v>
      </c>
      <c r="H32" s="240">
        <v>0.92772004519015849</v>
      </c>
      <c r="I32" s="192" t="s">
        <v>52</v>
      </c>
      <c r="J32" s="193">
        <v>0.18024719615472307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6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6.12</v>
      </c>
      <c r="E34" s="187">
        <v>7.07</v>
      </c>
      <c r="F34" s="198">
        <v>6.95</v>
      </c>
      <c r="G34" s="266" t="s">
        <v>548</v>
      </c>
      <c r="H34" s="234">
        <v>1.6973125884017004E-2</v>
      </c>
      <c r="I34" s="163" t="s">
        <v>52</v>
      </c>
      <c r="J34" s="184">
        <v>0</v>
      </c>
      <c r="K34" s="215">
        <v>6.2670000000000003</v>
      </c>
    </row>
    <row r="35" spans="2:14" ht="12" customHeight="1">
      <c r="B35" s="174"/>
      <c r="C35" s="259" t="s">
        <v>8</v>
      </c>
      <c r="D35" s="252">
        <v>4</v>
      </c>
      <c r="E35" s="187">
        <v>4.13</v>
      </c>
      <c r="F35" s="198">
        <v>4.17</v>
      </c>
      <c r="G35" s="266" t="s">
        <v>52</v>
      </c>
      <c r="H35" s="234">
        <v>9.6852300242131761E-3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2.99</v>
      </c>
      <c r="E36" s="187">
        <v>3.29</v>
      </c>
      <c r="F36" s="198">
        <v>3.49</v>
      </c>
      <c r="G36" s="266" t="s">
        <v>52</v>
      </c>
      <c r="H36" s="234">
        <v>6.0790273556231122E-2</v>
      </c>
      <c r="I36" s="163" t="s">
        <v>52</v>
      </c>
      <c r="J36" s="184">
        <v>0.06</v>
      </c>
      <c r="K36" s="215">
        <v>2.923</v>
      </c>
    </row>
    <row r="37" spans="2:14" ht="12" customHeight="1">
      <c r="B37" s="174"/>
      <c r="C37" s="259" t="s">
        <v>9</v>
      </c>
      <c r="D37" s="252">
        <v>1.03</v>
      </c>
      <c r="E37" s="187">
        <v>1.45</v>
      </c>
      <c r="F37" s="198">
        <v>1.54</v>
      </c>
      <c r="G37" s="266" t="s">
        <v>52</v>
      </c>
      <c r="H37" s="234">
        <v>6.2068965517241503E-2</v>
      </c>
      <c r="I37" s="163" t="s">
        <v>52</v>
      </c>
      <c r="J37" s="184">
        <v>0.04</v>
      </c>
      <c r="K37" s="215">
        <v>1.266</v>
      </c>
    </row>
    <row r="38" spans="2:14" ht="12" customHeight="1">
      <c r="B38" s="175"/>
      <c r="C38" s="258" t="s">
        <v>10</v>
      </c>
      <c r="D38" s="255">
        <v>0.14735336194563661</v>
      </c>
      <c r="E38" s="189">
        <v>0.19541778975741239</v>
      </c>
      <c r="F38" s="201">
        <v>0.20104438642297651</v>
      </c>
      <c r="G38" s="117" t="s">
        <v>52</v>
      </c>
      <c r="H38" s="235">
        <v>0.56265966655641153</v>
      </c>
      <c r="I38" s="167" t="s">
        <v>52</v>
      </c>
      <c r="J38" s="185">
        <v>0.36759653703449247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18</v>
      </c>
      <c r="E41" s="203" t="s">
        <v>601</v>
      </c>
      <c r="F41" s="389" t="s">
        <v>602</v>
      </c>
      <c r="G41" s="391"/>
      <c r="H41" s="391"/>
      <c r="I41" s="391"/>
      <c r="J41" s="392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91.39</v>
      </c>
      <c r="E44" s="222">
        <v>108.01</v>
      </c>
      <c r="F44" s="223">
        <v>104.78</v>
      </c>
      <c r="G44" s="236" t="s">
        <v>548</v>
      </c>
      <c r="H44" s="233">
        <v>2.9904638459401944E-2</v>
      </c>
      <c r="I44" s="230" t="s">
        <v>52</v>
      </c>
      <c r="J44" s="184">
        <v>0</v>
      </c>
      <c r="K44" s="224">
        <v>87.001000000000005</v>
      </c>
    </row>
    <row r="45" spans="2:14" ht="12" customHeight="1">
      <c r="B45" s="174"/>
      <c r="C45" s="173" t="s">
        <v>8</v>
      </c>
      <c r="D45" s="225">
        <v>49.85</v>
      </c>
      <c r="E45" s="226">
        <v>53.1</v>
      </c>
      <c r="F45" s="198">
        <v>53.33</v>
      </c>
      <c r="G45" s="237" t="s">
        <v>52</v>
      </c>
      <c r="H45" s="234">
        <v>4.3314500941618039E-3</v>
      </c>
      <c r="I45" s="231" t="s">
        <v>52</v>
      </c>
      <c r="J45" s="184">
        <v>0.14000000000000001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44.82</v>
      </c>
      <c r="E46" s="226">
        <v>49.26</v>
      </c>
      <c r="F46" s="198">
        <v>48.31</v>
      </c>
      <c r="G46" s="237" t="s">
        <v>548</v>
      </c>
      <c r="H46" s="234">
        <v>1.9285424279334107E-2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2.5</v>
      </c>
      <c r="E47" s="226">
        <v>8.9700000000000006</v>
      </c>
      <c r="F47" s="198">
        <v>12.93</v>
      </c>
      <c r="G47" s="237" t="s">
        <v>52</v>
      </c>
      <c r="H47" s="234">
        <v>0.44147157190635444</v>
      </c>
      <c r="I47" s="231" t="s">
        <v>548</v>
      </c>
      <c r="J47" s="184">
        <v>0.68</v>
      </c>
      <c r="K47" s="227">
        <v>15.617000000000001</v>
      </c>
    </row>
    <row r="48" spans="2:14" ht="12" customHeight="1">
      <c r="B48" s="175"/>
      <c r="C48" s="171" t="s">
        <v>10</v>
      </c>
      <c r="D48" s="228">
        <v>2.640752086194148E-2</v>
      </c>
      <c r="E48" s="229">
        <v>8.7631887456037519E-2</v>
      </c>
      <c r="F48" s="201">
        <v>0.12721369539551358</v>
      </c>
      <c r="G48" s="238" t="s">
        <v>52</v>
      </c>
      <c r="H48" s="235">
        <v>3.9581807939476064</v>
      </c>
      <c r="I48" s="232" t="s">
        <v>548</v>
      </c>
      <c r="J48" s="185">
        <v>0.68749745552253161</v>
      </c>
      <c r="K48" s="219">
        <v>0.18622926579138796</v>
      </c>
    </row>
    <row r="49" spans="2:13" ht="12" customHeight="1">
      <c r="B49" s="140" t="s">
        <v>609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5:L55"/>
    <mergeCell ref="B56:L56"/>
    <mergeCell ref="B57:L57"/>
    <mergeCell ref="B58:L58"/>
    <mergeCell ref="B59:K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>
    <tabColor theme="1"/>
  </sheetPr>
  <dimension ref="A1:N60"/>
  <sheetViews>
    <sheetView showGridLines="0" defaultGridColor="0" colorId="22" zoomScaleNormal="100" workbookViewId="0">
      <selection activeCell="C4" sqref="C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285156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605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18</v>
      </c>
      <c r="E6" s="179" t="s">
        <v>601</v>
      </c>
      <c r="F6" s="389" t="s">
        <v>602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30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431.31</v>
      </c>
      <c r="E10" s="187">
        <v>439.32</v>
      </c>
      <c r="F10" s="198">
        <v>426.58</v>
      </c>
      <c r="G10" s="231" t="s">
        <v>548</v>
      </c>
      <c r="H10" s="234">
        <v>2.8999362651370375E-2</v>
      </c>
      <c r="I10" s="163"/>
      <c r="J10" s="184" t="s">
        <v>603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343.27</v>
      </c>
      <c r="E11" s="187">
        <v>346.1</v>
      </c>
      <c r="F11" s="198">
        <v>348.96</v>
      </c>
      <c r="G11" s="231" t="s">
        <v>52</v>
      </c>
      <c r="H11" s="234">
        <v>8.2635076567465493E-3</v>
      </c>
      <c r="I11" s="163"/>
      <c r="J11" s="184" t="s">
        <v>603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89.42</v>
      </c>
      <c r="E12" s="187">
        <v>82.34</v>
      </c>
      <c r="F12" s="198">
        <v>85.63</v>
      </c>
      <c r="G12" s="231" t="s">
        <v>52</v>
      </c>
      <c r="H12" s="234">
        <v>3.9956278843818138E-2</v>
      </c>
      <c r="I12" s="163"/>
      <c r="J12" s="184" t="s">
        <v>603</v>
      </c>
      <c r="K12" s="215">
        <v>85.992000000000004</v>
      </c>
    </row>
    <row r="13" spans="1:14" ht="12" customHeight="1">
      <c r="B13" s="174"/>
      <c r="C13" s="259" t="s">
        <v>9</v>
      </c>
      <c r="D13" s="252">
        <v>51.4</v>
      </c>
      <c r="E13" s="187">
        <v>70.37</v>
      </c>
      <c r="F13" s="198">
        <v>70.08</v>
      </c>
      <c r="G13" s="231" t="s">
        <v>548</v>
      </c>
      <c r="H13" s="234">
        <v>4.1210743214439294E-3</v>
      </c>
      <c r="I13" s="163"/>
      <c r="J13" s="184" t="s">
        <v>603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0.11879174466708267</v>
      </c>
      <c r="E14" s="191">
        <v>0.16424703575763233</v>
      </c>
      <c r="F14" s="199">
        <v>0.16125543615821811</v>
      </c>
      <c r="G14" s="243" t="s">
        <v>548</v>
      </c>
      <c r="H14" s="240">
        <v>0.29915995994142242</v>
      </c>
      <c r="I14" s="192"/>
      <c r="J14" s="193" t="s">
        <v>603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58.11</v>
      </c>
      <c r="E16" s="187">
        <v>55.13</v>
      </c>
      <c r="F16" s="198">
        <v>56.81</v>
      </c>
      <c r="G16" s="231" t="s">
        <v>52</v>
      </c>
      <c r="H16" s="234">
        <v>3.0473426446580909E-2</v>
      </c>
      <c r="I16" s="163"/>
      <c r="J16" s="184" t="s">
        <v>603</v>
      </c>
      <c r="K16" s="215">
        <v>49.216999999999999</v>
      </c>
    </row>
    <row r="17" spans="2:14" ht="12" customHeight="1">
      <c r="B17" s="174"/>
      <c r="C17" s="259" t="s">
        <v>8</v>
      </c>
      <c r="D17" s="252">
        <v>34.15</v>
      </c>
      <c r="E17" s="187">
        <v>32.57</v>
      </c>
      <c r="F17" s="198">
        <v>33.18</v>
      </c>
      <c r="G17" s="231" t="s">
        <v>52</v>
      </c>
      <c r="H17" s="234">
        <v>1.8728891618053467E-2</v>
      </c>
      <c r="I17" s="163"/>
      <c r="J17" s="184" t="s">
        <v>603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32.01</v>
      </c>
      <c r="E18" s="187">
        <v>23.41</v>
      </c>
      <c r="F18" s="198">
        <v>25.17</v>
      </c>
      <c r="G18" s="231" t="s">
        <v>52</v>
      </c>
      <c r="H18" s="234">
        <v>7.5181546347714789E-2</v>
      </c>
      <c r="I18" s="163"/>
      <c r="J18" s="184" t="s">
        <v>603</v>
      </c>
      <c r="K18" s="215">
        <v>24.725000000000001</v>
      </c>
    </row>
    <row r="19" spans="2:14" ht="12" customHeight="1">
      <c r="B19" s="174"/>
      <c r="C19" s="259" t="s">
        <v>9</v>
      </c>
      <c r="D19" s="252">
        <v>16.07</v>
      </c>
      <c r="E19" s="187">
        <v>19.309999999999999</v>
      </c>
      <c r="F19" s="198">
        <v>21.58</v>
      </c>
      <c r="G19" s="231" t="s">
        <v>52</v>
      </c>
      <c r="H19" s="234">
        <v>0.11755567063697558</v>
      </c>
      <c r="I19" s="163"/>
      <c r="J19" s="184" t="s">
        <v>603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0.24289600967351876</v>
      </c>
      <c r="E20" s="191">
        <v>0.34494462307967128</v>
      </c>
      <c r="F20" s="199">
        <v>0.36983718937446441</v>
      </c>
      <c r="G20" s="243" t="s">
        <v>52</v>
      </c>
      <c r="H20" s="240">
        <v>2.4892566294793141</v>
      </c>
      <c r="I20" s="192"/>
      <c r="J20" s="193" t="s">
        <v>603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367.09</v>
      </c>
      <c r="E22" s="187">
        <v>377.12</v>
      </c>
      <c r="F22" s="198">
        <v>362.81</v>
      </c>
      <c r="G22" s="231" t="s">
        <v>548</v>
      </c>
      <c r="H22" s="234">
        <v>3.7945481544336079E-2</v>
      </c>
      <c r="I22" s="163"/>
      <c r="J22" s="184" t="s">
        <v>603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305.11</v>
      </c>
      <c r="E23" s="187">
        <v>309.41000000000003</v>
      </c>
      <c r="F23" s="198">
        <v>311.61</v>
      </c>
      <c r="G23" s="231" t="s">
        <v>52</v>
      </c>
      <c r="H23" s="234">
        <v>7.1103067127757935E-3</v>
      </c>
      <c r="I23" s="163"/>
      <c r="J23" s="184" t="s">
        <v>603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54.42</v>
      </c>
      <c r="E24" s="187">
        <v>55.58</v>
      </c>
      <c r="F24" s="198">
        <v>57.03</v>
      </c>
      <c r="G24" s="231" t="s">
        <v>52</v>
      </c>
      <c r="H24" s="234">
        <v>2.6088521050737778E-2</v>
      </c>
      <c r="I24" s="163"/>
      <c r="J24" s="184" t="s">
        <v>603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34.31</v>
      </c>
      <c r="E25" s="187">
        <v>49.69</v>
      </c>
      <c r="F25" s="198">
        <v>47</v>
      </c>
      <c r="G25" s="231" t="s">
        <v>548</v>
      </c>
      <c r="H25" s="234">
        <v>5.4135640974039001E-2</v>
      </c>
      <c r="I25" s="163"/>
      <c r="J25" s="184" t="s">
        <v>603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9.5430144911412121E-2</v>
      </c>
      <c r="E26" s="191">
        <v>0.13614071618400503</v>
      </c>
      <c r="F26" s="199">
        <v>0.12749565972222224</v>
      </c>
      <c r="G26" s="243" t="s">
        <v>548</v>
      </c>
      <c r="H26" s="240">
        <v>0.86450564617827907</v>
      </c>
      <c r="I26" s="192"/>
      <c r="J26" s="193" t="s">
        <v>603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351.27</v>
      </c>
      <c r="E28" s="188">
        <v>361.09</v>
      </c>
      <c r="F28" s="200">
        <v>346.22</v>
      </c>
      <c r="G28" s="231" t="s">
        <v>548</v>
      </c>
      <c r="H28" s="234">
        <v>4.1180869035420398E-2</v>
      </c>
      <c r="I28" s="163"/>
      <c r="J28" s="184" t="s">
        <v>603</v>
      </c>
      <c r="K28" s="215">
        <v>267.50299999999999</v>
      </c>
    </row>
    <row r="29" spans="2:14" ht="12" customHeight="1">
      <c r="B29" s="174"/>
      <c r="C29" s="262" t="s">
        <v>8</v>
      </c>
      <c r="D29" s="254">
        <v>293.05</v>
      </c>
      <c r="E29" s="188">
        <v>299.64999999999998</v>
      </c>
      <c r="F29" s="200">
        <v>301.26</v>
      </c>
      <c r="G29" s="231" t="s">
        <v>52</v>
      </c>
      <c r="H29" s="234">
        <v>5.3729350909395013E-3</v>
      </c>
      <c r="I29" s="163"/>
      <c r="J29" s="184" t="s">
        <v>603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48.7</v>
      </c>
      <c r="E30" s="188">
        <v>46.36</v>
      </c>
      <c r="F30" s="200">
        <v>48.26</v>
      </c>
      <c r="G30" s="231" t="s">
        <v>52</v>
      </c>
      <c r="H30" s="234">
        <v>4.0983606557376984E-2</v>
      </c>
      <c r="I30" s="163"/>
      <c r="J30" s="184" t="s">
        <v>603</v>
      </c>
      <c r="K30" s="215">
        <v>53.987000000000002</v>
      </c>
    </row>
    <row r="31" spans="2:14" ht="12" customHeight="1">
      <c r="B31" s="174"/>
      <c r="C31" s="262" t="s">
        <v>9</v>
      </c>
      <c r="D31" s="254">
        <v>31.29</v>
      </c>
      <c r="E31" s="188">
        <v>47.02</v>
      </c>
      <c r="F31" s="200">
        <v>44.35</v>
      </c>
      <c r="G31" s="231" t="s">
        <v>548</v>
      </c>
      <c r="H31" s="234">
        <v>5.6784347086346276E-2</v>
      </c>
      <c r="I31" s="163"/>
      <c r="J31" s="184" t="s">
        <v>603</v>
      </c>
      <c r="K31" s="215">
        <v>33.113999999999997</v>
      </c>
    </row>
    <row r="32" spans="2:14" ht="12" customHeight="1">
      <c r="B32" s="190"/>
      <c r="C32" s="263" t="s">
        <v>10</v>
      </c>
      <c r="D32" s="253">
        <v>9.1558156547183606E-2</v>
      </c>
      <c r="E32" s="191">
        <v>0.13589202624201613</v>
      </c>
      <c r="F32" s="199">
        <v>0.1268883039597162</v>
      </c>
      <c r="G32" s="243" t="s">
        <v>548</v>
      </c>
      <c r="H32" s="240">
        <v>0.90037222822999252</v>
      </c>
      <c r="I32" s="192"/>
      <c r="J32" s="193" t="s">
        <v>603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6.12</v>
      </c>
      <c r="E34" s="187">
        <v>7.07</v>
      </c>
      <c r="F34" s="198">
        <v>6.95</v>
      </c>
      <c r="G34" s="246" t="s">
        <v>548</v>
      </c>
      <c r="H34" s="234">
        <v>1.6973125884017004E-2</v>
      </c>
      <c r="I34" s="163"/>
      <c r="J34" s="184" t="s">
        <v>603</v>
      </c>
      <c r="K34" s="215">
        <v>6.2670000000000003</v>
      </c>
    </row>
    <row r="35" spans="2:14" ht="12" customHeight="1">
      <c r="B35" s="174"/>
      <c r="C35" s="259" t="s">
        <v>8</v>
      </c>
      <c r="D35" s="252">
        <v>4</v>
      </c>
      <c r="E35" s="187">
        <v>4.13</v>
      </c>
      <c r="F35" s="198">
        <v>4.17</v>
      </c>
      <c r="G35" s="246" t="s">
        <v>52</v>
      </c>
      <c r="H35" s="234">
        <v>9.6852300242131761E-3</v>
      </c>
      <c r="I35" s="163"/>
      <c r="J35" s="184" t="s">
        <v>603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2.99</v>
      </c>
      <c r="E36" s="187">
        <v>3.36</v>
      </c>
      <c r="F36" s="198">
        <v>3.43</v>
      </c>
      <c r="G36" s="246" t="s">
        <v>52</v>
      </c>
      <c r="H36" s="234">
        <v>2.0833333333333481E-2</v>
      </c>
      <c r="I36" s="163"/>
      <c r="J36" s="184" t="s">
        <v>603</v>
      </c>
      <c r="K36" s="215">
        <v>2.923</v>
      </c>
    </row>
    <row r="37" spans="2:14" ht="12" customHeight="1">
      <c r="B37" s="174"/>
      <c r="C37" s="259" t="s">
        <v>9</v>
      </c>
      <c r="D37" s="252">
        <v>1.03</v>
      </c>
      <c r="E37" s="187">
        <v>1.37</v>
      </c>
      <c r="F37" s="198">
        <v>1.5</v>
      </c>
      <c r="G37" s="246" t="s">
        <v>52</v>
      </c>
      <c r="H37" s="234">
        <v>9.4890510948905105E-2</v>
      </c>
      <c r="I37" s="163" t="s">
        <v>52</v>
      </c>
      <c r="J37" s="184" t="s">
        <v>603</v>
      </c>
      <c r="K37" s="215">
        <v>1.266</v>
      </c>
    </row>
    <row r="38" spans="2:14" ht="12" customHeight="1">
      <c r="B38" s="175"/>
      <c r="C38" s="258" t="s">
        <v>10</v>
      </c>
      <c r="D38" s="255">
        <v>0.14735336194563661</v>
      </c>
      <c r="E38" s="189">
        <v>0.18291054739652871</v>
      </c>
      <c r="F38" s="201">
        <v>0.19736842105263158</v>
      </c>
      <c r="G38" s="247" t="s">
        <v>52</v>
      </c>
      <c r="H38" s="235">
        <v>1.4457873656102875</v>
      </c>
      <c r="I38" s="167" t="s">
        <v>52</v>
      </c>
      <c r="J38" s="185" t="s">
        <v>603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18</v>
      </c>
      <c r="E41" s="203" t="s">
        <v>601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91.39</v>
      </c>
      <c r="E44" s="222">
        <v>108.01</v>
      </c>
      <c r="F44" s="223">
        <v>104.78</v>
      </c>
      <c r="G44" s="236" t="s">
        <v>548</v>
      </c>
      <c r="H44" s="233">
        <v>2.9904638459401944E-2</v>
      </c>
      <c r="I44" s="230" t="s">
        <v>52</v>
      </c>
      <c r="J44" s="184"/>
      <c r="K44" s="224">
        <v>87.001000000000005</v>
      </c>
    </row>
    <row r="45" spans="2:14" ht="12" customHeight="1">
      <c r="B45" s="174"/>
      <c r="C45" s="173" t="s">
        <v>8</v>
      </c>
      <c r="D45" s="225">
        <v>49.85</v>
      </c>
      <c r="E45" s="226">
        <v>52.83</v>
      </c>
      <c r="F45" s="198">
        <v>53.19</v>
      </c>
      <c r="G45" s="237" t="s">
        <v>52</v>
      </c>
      <c r="H45" s="234">
        <v>6.8143100511073307E-3</v>
      </c>
      <c r="I45" s="231" t="s">
        <v>52</v>
      </c>
      <c r="J45" s="184" t="s">
        <v>603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44.82</v>
      </c>
      <c r="E46" s="226">
        <v>48.99</v>
      </c>
      <c r="F46" s="198">
        <v>48.31</v>
      </c>
      <c r="G46" s="237" t="s">
        <v>548</v>
      </c>
      <c r="H46" s="234">
        <v>1.3880383751786018E-2</v>
      </c>
      <c r="I46" s="231" t="s">
        <v>52</v>
      </c>
      <c r="J46" s="184" t="s">
        <v>603</v>
      </c>
      <c r="K46" s="227">
        <v>30.385999999999999</v>
      </c>
    </row>
    <row r="47" spans="2:14" ht="12" customHeight="1">
      <c r="B47" s="174"/>
      <c r="C47" s="173" t="s">
        <v>9</v>
      </c>
      <c r="D47" s="225">
        <v>2.5</v>
      </c>
      <c r="E47" s="226">
        <v>9.51</v>
      </c>
      <c r="F47" s="198">
        <v>13.61</v>
      </c>
      <c r="G47" s="237" t="s">
        <v>52</v>
      </c>
      <c r="H47" s="234">
        <v>0.43112513144058884</v>
      </c>
      <c r="I47" s="231"/>
      <c r="J47" s="184" t="s">
        <v>603</v>
      </c>
      <c r="K47" s="227">
        <v>15.617000000000001</v>
      </c>
    </row>
    <row r="48" spans="2:14" ht="12" customHeight="1">
      <c r="B48" s="175"/>
      <c r="C48" s="171" t="s">
        <v>10</v>
      </c>
      <c r="D48" s="228">
        <v>2.640752086194148E-2</v>
      </c>
      <c r="E48" s="229">
        <v>9.3400117855038309E-2</v>
      </c>
      <c r="F48" s="201">
        <v>0.1340886699507389</v>
      </c>
      <c r="G48" s="238" t="s">
        <v>52</v>
      </c>
      <c r="H48" s="235">
        <v>4.0688552095700592</v>
      </c>
      <c r="I48" s="232"/>
      <c r="J48" s="185" t="s">
        <v>603</v>
      </c>
      <c r="K48" s="219">
        <v>0.18622926579138796</v>
      </c>
    </row>
    <row r="49" spans="2:13" ht="12" customHeight="1">
      <c r="B49" s="140" t="s">
        <v>604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L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N51" sqref="N5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901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459.13</v>
      </c>
      <c r="F10" s="198">
        <v>449.32</v>
      </c>
      <c r="G10" s="271"/>
      <c r="H10" s="94" t="s">
        <v>548</v>
      </c>
      <c r="I10" s="234">
        <v>2.1366497506152937E-2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350.03</v>
      </c>
      <c r="E11" s="187">
        <v>362.85</v>
      </c>
      <c r="F11" s="198">
        <v>365.07</v>
      </c>
      <c r="G11" s="271"/>
      <c r="H11" s="94" t="s">
        <v>52</v>
      </c>
      <c r="I11" s="234">
        <v>6.1182306738321035E-3</v>
      </c>
      <c r="J11" s="267"/>
      <c r="K11" s="163"/>
      <c r="L11" s="312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67.73</v>
      </c>
      <c r="E12" s="187">
        <v>83.54</v>
      </c>
      <c r="F12" s="198">
        <v>86.85</v>
      </c>
      <c r="G12" s="271"/>
      <c r="H12" s="94" t="s">
        <v>52</v>
      </c>
      <c r="I12" s="234">
        <v>3.9621738089537839E-2</v>
      </c>
      <c r="J12" s="267"/>
      <c r="L12" s="312" t="s">
        <v>603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74.09</v>
      </c>
      <c r="F13" s="198">
        <v>78.69</v>
      </c>
      <c r="G13" s="271"/>
      <c r="H13" s="94" t="s">
        <v>52</v>
      </c>
      <c r="I13" s="234">
        <v>6.2086651369955392E-2</v>
      </c>
      <c r="J13" s="267"/>
      <c r="K13" s="163"/>
      <c r="L13" s="312" t="s">
        <v>603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0.12830333205668326</v>
      </c>
      <c r="E14" s="191">
        <v>0.16597594032124374</v>
      </c>
      <c r="F14" s="199">
        <v>0.17412373871481679</v>
      </c>
      <c r="G14" s="272"/>
      <c r="H14" s="275" t="s">
        <v>52</v>
      </c>
      <c r="I14" s="240">
        <v>0.81477983935730469</v>
      </c>
      <c r="J14" s="268"/>
      <c r="K14" s="163"/>
      <c r="L14" s="313" t="s">
        <v>603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49.31</v>
      </c>
      <c r="F16" s="198">
        <v>50.56</v>
      </c>
      <c r="G16" s="271"/>
      <c r="H16" s="94" t="s">
        <v>52</v>
      </c>
      <c r="I16" s="234">
        <v>2.5349827621172105E-2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30.42</v>
      </c>
      <c r="E17" s="187">
        <v>30.32</v>
      </c>
      <c r="F17" s="198">
        <v>30.59</v>
      </c>
      <c r="G17" s="271"/>
      <c r="H17" s="94" t="s">
        <v>52</v>
      </c>
      <c r="I17" s="234">
        <v>8.9050131926120546E-3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20.65</v>
      </c>
      <c r="E18" s="187">
        <v>19.600000000000001</v>
      </c>
      <c r="F18" s="198">
        <v>21.09</v>
      </c>
      <c r="G18" s="271"/>
      <c r="H18" s="94" t="s">
        <v>52</v>
      </c>
      <c r="I18" s="234">
        <v>7.6020408163265163E-2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18.71</v>
      </c>
      <c r="F19" s="198">
        <v>20.85</v>
      </c>
      <c r="G19" s="271"/>
      <c r="H19" s="94" t="s">
        <v>52</v>
      </c>
      <c r="I19" s="234">
        <v>0.11437733832175301</v>
      </c>
      <c r="J19" s="267"/>
      <c r="K19" s="163"/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0.30350499314666146</v>
      </c>
      <c r="E20" s="191">
        <v>0.37479967948717952</v>
      </c>
      <c r="F20" s="199">
        <v>0.40344427244582048</v>
      </c>
      <c r="G20" s="272"/>
      <c r="H20" s="275" t="s">
        <v>52</v>
      </c>
      <c r="I20" s="240">
        <v>2.8644592958640969</v>
      </c>
      <c r="J20" s="268"/>
      <c r="K20" s="163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402.89</v>
      </c>
      <c r="F22" s="198">
        <v>391.77</v>
      </c>
      <c r="G22" s="271"/>
      <c r="H22" s="94" t="s">
        <v>548</v>
      </c>
      <c r="I22" s="234">
        <v>2.7600585767827424E-2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</v>
      </c>
      <c r="E23" s="187">
        <v>327.54000000000002</v>
      </c>
      <c r="F23" s="198">
        <v>329.4</v>
      </c>
      <c r="G23" s="271"/>
      <c r="H23" s="94" t="s">
        <v>52</v>
      </c>
      <c r="I23" s="234">
        <v>5.6786957318188946E-3</v>
      </c>
      <c r="J23" s="267"/>
      <c r="K23" s="163"/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45.04</v>
      </c>
      <c r="E24" s="187">
        <v>60.96</v>
      </c>
      <c r="F24" s="198">
        <v>62.59</v>
      </c>
      <c r="G24" s="271"/>
      <c r="H24" s="94" t="s">
        <v>52</v>
      </c>
      <c r="I24" s="234">
        <v>2.6738845144357093E-2</v>
      </c>
      <c r="J24" s="267"/>
      <c r="K24" s="163"/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54.08</v>
      </c>
      <c r="F25" s="198">
        <v>56.39</v>
      </c>
      <c r="G25" s="271"/>
      <c r="H25" s="94" t="s">
        <v>52</v>
      </c>
      <c r="I25" s="234">
        <v>4.2714497041420163E-2</v>
      </c>
      <c r="J25" s="267"/>
      <c r="K25" s="163"/>
      <c r="L25" s="312" t="s">
        <v>603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0.10315520497722475</v>
      </c>
      <c r="E26" s="191">
        <v>0.13920205920205919</v>
      </c>
      <c r="F26" s="199">
        <v>0.14385571060486238</v>
      </c>
      <c r="G26" s="272"/>
      <c r="H26" s="275" t="s">
        <v>52</v>
      </c>
      <c r="I26" s="240">
        <v>0.46536514028031883</v>
      </c>
      <c r="J26" s="268"/>
      <c r="K26" s="94"/>
      <c r="L26" s="313" t="s">
        <v>603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389.69</v>
      </c>
      <c r="F28" s="200">
        <v>377.46</v>
      </c>
      <c r="G28" s="273">
        <v>11.942458537150131</v>
      </c>
      <c r="H28" s="94" t="s">
        <v>548</v>
      </c>
      <c r="I28" s="234">
        <v>3.1383920552233824E-2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305.95</v>
      </c>
      <c r="E29" s="188">
        <v>318.91000000000003</v>
      </c>
      <c r="F29" s="200">
        <v>320.18</v>
      </c>
      <c r="G29" s="273">
        <v>5.2739015493759069</v>
      </c>
      <c r="H29" s="94" t="s">
        <v>52</v>
      </c>
      <c r="I29" s="234">
        <v>3.9823147596500519E-3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</v>
      </c>
      <c r="E30" s="188">
        <v>54.61</v>
      </c>
      <c r="F30" s="200">
        <v>55.88</v>
      </c>
      <c r="G30" s="273">
        <v>17.261410788381752</v>
      </c>
      <c r="H30" s="94" t="s">
        <v>52</v>
      </c>
      <c r="I30" s="234">
        <v>2.3255813953488413E-2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51.36</v>
      </c>
      <c r="F31" s="200">
        <v>53.39</v>
      </c>
      <c r="G31" s="273">
        <v>38.309922972360653</v>
      </c>
      <c r="H31" s="94" t="s">
        <v>52</v>
      </c>
      <c r="I31" s="234">
        <v>3.952492211837999E-2</v>
      </c>
      <c r="J31" s="267"/>
      <c r="K31" s="163"/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0.13750267723281215</v>
      </c>
      <c r="F32" s="199">
        <v>0.14197202574057333</v>
      </c>
      <c r="G32" s="272"/>
      <c r="H32" s="275" t="s">
        <v>52</v>
      </c>
      <c r="I32" s="240">
        <v>0.44693485077611783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6.99</v>
      </c>
      <c r="G34" s="271">
        <v>21.931260229132562</v>
      </c>
      <c r="H34" s="277" t="s">
        <v>52</v>
      </c>
      <c r="I34" s="234">
        <v>8.6580086580088089E-3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4.6100000000000003</v>
      </c>
      <c r="E35" s="187">
        <v>4.99</v>
      </c>
      <c r="F35" s="198">
        <v>5.08</v>
      </c>
      <c r="G35" s="271">
        <v>19.546742209631731</v>
      </c>
      <c r="H35" s="277" t="s">
        <v>52</v>
      </c>
      <c r="I35" s="234">
        <v>1.8036072144288484E-2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</v>
      </c>
      <c r="E36" s="187">
        <v>2.99</v>
      </c>
      <c r="F36" s="198">
        <v>3.18</v>
      </c>
      <c r="G36" s="271">
        <v>4.093567251461991</v>
      </c>
      <c r="H36" s="277" t="s">
        <v>52</v>
      </c>
      <c r="I36" s="234">
        <v>6.3545150501672198E-2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1.3</v>
      </c>
      <c r="F37" s="198">
        <v>1.45</v>
      </c>
      <c r="G37" s="271">
        <v>28.378378378378386</v>
      </c>
      <c r="H37" s="277" t="s">
        <v>52</v>
      </c>
      <c r="I37" s="234">
        <v>0.11538461538461542</v>
      </c>
      <c r="J37" s="267"/>
      <c r="K37" s="163"/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0.14436090225563908</v>
      </c>
      <c r="E38" s="189">
        <v>0.16290726817042606</v>
      </c>
      <c r="F38" s="201">
        <v>0.17554479418886199</v>
      </c>
      <c r="G38" s="274"/>
      <c r="H38" s="278" t="s">
        <v>52</v>
      </c>
      <c r="I38" s="235">
        <v>1.2637526018435929</v>
      </c>
      <c r="J38" s="270"/>
      <c r="K38" s="323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113.34</v>
      </c>
      <c r="F44" s="223">
        <v>121.11</v>
      </c>
      <c r="G44" s="279"/>
      <c r="H44" s="280" t="s">
        <v>52</v>
      </c>
      <c r="I44" s="233">
        <v>6.8554790894653328E-2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62.96</v>
      </c>
      <c r="E45" s="226">
        <v>65.69</v>
      </c>
      <c r="F45" s="198">
        <v>68.989999999999995</v>
      </c>
      <c r="G45" s="271"/>
      <c r="H45" s="281" t="s">
        <v>52</v>
      </c>
      <c r="I45" s="234">
        <v>5.0235956766631062E-2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54.21</v>
      </c>
      <c r="E46" s="226">
        <v>46.27</v>
      </c>
      <c r="F46" s="198">
        <v>49.67</v>
      </c>
      <c r="G46" s="271"/>
      <c r="H46" s="281" t="s">
        <v>52</v>
      </c>
      <c r="I46" s="234">
        <v>7.3481737626972077E-2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9.26</v>
      </c>
      <c r="F47" s="198">
        <v>12.11</v>
      </c>
      <c r="G47" s="271"/>
      <c r="H47" s="281" t="s">
        <v>52</v>
      </c>
      <c r="I47" s="234">
        <v>0.30777537796976229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6.1363830331996244E-2</v>
      </c>
      <c r="E48" s="229">
        <v>8.2708110039299745E-2</v>
      </c>
      <c r="F48" s="201">
        <v>0.10205629529748862</v>
      </c>
      <c r="G48" s="274"/>
      <c r="H48" s="282" t="s">
        <v>52</v>
      </c>
      <c r="I48" s="235">
        <v>1.9348185258188877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904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66"/>
    </row>
    <row r="56" spans="2:15" ht="12" customHeight="1">
      <c r="B56" s="365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">
    <tabColor theme="1"/>
  </sheetPr>
  <dimension ref="A1:N60"/>
  <sheetViews>
    <sheetView showGridLines="0" defaultGridColor="0" colorId="22" zoomScaleNormal="100" workbookViewId="0">
      <selection activeCell="B4" sqref="B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425781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598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7.7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352.96</v>
      </c>
      <c r="E10" s="187">
        <v>431.31</v>
      </c>
      <c r="F10" s="198">
        <v>439.32</v>
      </c>
      <c r="G10" s="231" t="s">
        <v>52</v>
      </c>
      <c r="H10" s="234">
        <v>1.8571329206371168E-2</v>
      </c>
      <c r="I10" s="163" t="s">
        <v>52</v>
      </c>
      <c r="J10" s="184">
        <v>0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317.08999999999997</v>
      </c>
      <c r="E11" s="187">
        <v>343.27</v>
      </c>
      <c r="F11" s="198">
        <v>347.28</v>
      </c>
      <c r="G11" s="231" t="s">
        <v>52</v>
      </c>
      <c r="H11" s="234">
        <v>1.1681766539458627E-2</v>
      </c>
      <c r="I11" s="163" t="s">
        <v>548</v>
      </c>
      <c r="J11" s="184">
        <v>2.1800000000000002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89.42</v>
      </c>
      <c r="F12" s="198">
        <v>82.22</v>
      </c>
      <c r="G12" s="231" t="s">
        <v>548</v>
      </c>
      <c r="H12" s="234">
        <v>8.0518899575039216E-2</v>
      </c>
      <c r="I12" s="163" t="s">
        <v>52</v>
      </c>
      <c r="J12" s="184">
        <v>0.76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51.4</v>
      </c>
      <c r="F13" s="198">
        <v>69.06</v>
      </c>
      <c r="G13" s="231" t="s">
        <v>52</v>
      </c>
      <c r="H13" s="234">
        <v>0.34357976653696509</v>
      </c>
      <c r="I13" s="163" t="s">
        <v>52</v>
      </c>
      <c r="J13" s="184">
        <v>1.07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0.11995552180516381</v>
      </c>
      <c r="E14" s="191">
        <v>0.11879174466708267</v>
      </c>
      <c r="F14" s="199">
        <v>0.16079161816065193</v>
      </c>
      <c r="G14" s="243" t="s">
        <v>52</v>
      </c>
      <c r="H14" s="240">
        <v>4.1999873493569257</v>
      </c>
      <c r="I14" s="192" t="s">
        <v>52</v>
      </c>
      <c r="J14" s="193">
        <v>0.30129121363318689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61.3</v>
      </c>
      <c r="E16" s="187">
        <v>58.11</v>
      </c>
      <c r="F16" s="198">
        <v>55.13</v>
      </c>
      <c r="G16" s="231" t="s">
        <v>548</v>
      </c>
      <c r="H16" s="234">
        <v>5.1282051282051211E-2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37.770000000000003</v>
      </c>
      <c r="E17" s="187">
        <v>34.15</v>
      </c>
      <c r="F17" s="198">
        <v>32.57</v>
      </c>
      <c r="G17" s="231" t="s">
        <v>548</v>
      </c>
      <c r="H17" s="234">
        <v>4.6266471449487478E-2</v>
      </c>
      <c r="I17" s="163" t="s">
        <v>52</v>
      </c>
      <c r="J17" s="184">
        <v>0.32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23.95</v>
      </c>
      <c r="G18" s="231" t="s">
        <v>548</v>
      </c>
      <c r="H18" s="234">
        <v>0.25179631365198374</v>
      </c>
      <c r="I18" s="163" t="s">
        <v>548</v>
      </c>
      <c r="J18" s="184">
        <v>0.54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16.07</v>
      </c>
      <c r="F19" s="198">
        <v>18.63</v>
      </c>
      <c r="G19" s="231" t="s">
        <v>52</v>
      </c>
      <c r="H19" s="234">
        <v>0.15930304915992521</v>
      </c>
      <c r="I19" s="163" t="s">
        <v>548</v>
      </c>
      <c r="J19" s="184">
        <v>0.17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0.29918848568366252</v>
      </c>
      <c r="E20" s="191">
        <v>0.24289600967351876</v>
      </c>
      <c r="F20" s="199">
        <v>0.32961783439490444</v>
      </c>
      <c r="G20" s="243" t="s">
        <v>52</v>
      </c>
      <c r="H20" s="240">
        <v>8.6721824721385676</v>
      </c>
      <c r="I20" s="192" t="s">
        <v>548</v>
      </c>
      <c r="J20" s="193">
        <v>0.1718083828571082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285.31</v>
      </c>
      <c r="E22" s="187">
        <v>367.09</v>
      </c>
      <c r="F22" s="198">
        <v>377.12</v>
      </c>
      <c r="G22" s="231" t="s">
        <v>52</v>
      </c>
      <c r="H22" s="234">
        <v>2.7322999809311188E-2</v>
      </c>
      <c r="I22" s="163" t="s">
        <v>52</v>
      </c>
      <c r="J22" s="184">
        <v>0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275.54000000000002</v>
      </c>
      <c r="E23" s="187">
        <v>305.11</v>
      </c>
      <c r="F23" s="198">
        <v>310.58999999999997</v>
      </c>
      <c r="G23" s="231" t="s">
        <v>52</v>
      </c>
      <c r="H23" s="234">
        <v>1.7960735472452471E-2</v>
      </c>
      <c r="I23" s="163" t="s">
        <v>548</v>
      </c>
      <c r="J23" s="184">
        <v>2.42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54.42</v>
      </c>
      <c r="F24" s="198">
        <v>54.91</v>
      </c>
      <c r="G24" s="231" t="s">
        <v>52</v>
      </c>
      <c r="H24" s="234">
        <v>9.0040426313853228E-3</v>
      </c>
      <c r="I24" s="163" t="s">
        <v>52</v>
      </c>
      <c r="J24" s="184">
        <v>1.27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34.31</v>
      </c>
      <c r="F25" s="198">
        <v>49.08</v>
      </c>
      <c r="G25" s="231" t="s">
        <v>52</v>
      </c>
      <c r="H25" s="234">
        <v>0.43048673856018649</v>
      </c>
      <c r="I25" s="163" t="s">
        <v>52</v>
      </c>
      <c r="J25" s="184">
        <v>1.2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7.9428841479881176E-2</v>
      </c>
      <c r="E26" s="191">
        <v>9.5430144911412121E-2</v>
      </c>
      <c r="F26" s="199">
        <v>0.13428180574555404</v>
      </c>
      <c r="G26" s="243" t="s">
        <v>52</v>
      </c>
      <c r="H26" s="240">
        <v>3.8851660834141919</v>
      </c>
      <c r="I26" s="192" t="s">
        <v>52</v>
      </c>
      <c r="J26" s="193">
        <v>0.3694051756736344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273.19</v>
      </c>
      <c r="E28" s="188">
        <v>351.27</v>
      </c>
      <c r="F28" s="200">
        <v>361.09</v>
      </c>
      <c r="G28" s="231" t="s">
        <v>52</v>
      </c>
      <c r="H28" s="234">
        <v>2.7955703589831238E-2</v>
      </c>
      <c r="I28" s="163" t="s">
        <v>52</v>
      </c>
      <c r="J28" s="184">
        <v>0</v>
      </c>
      <c r="K28" s="215">
        <v>267.50299999999999</v>
      </c>
    </row>
    <row r="29" spans="2:14" ht="12" customHeight="1">
      <c r="B29" s="174"/>
      <c r="C29" s="262" t="s">
        <v>8</v>
      </c>
      <c r="D29" s="254">
        <v>262.97000000000003</v>
      </c>
      <c r="E29" s="188">
        <v>293.05</v>
      </c>
      <c r="F29" s="200">
        <v>300.88</v>
      </c>
      <c r="G29" s="231" t="s">
        <v>52</v>
      </c>
      <c r="H29" s="234">
        <v>2.6718989933458337E-2</v>
      </c>
      <c r="I29" s="163" t="s">
        <v>548</v>
      </c>
      <c r="J29" s="184">
        <v>1.27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</v>
      </c>
      <c r="F30" s="200">
        <v>45.72</v>
      </c>
      <c r="G30" s="231" t="s">
        <v>548</v>
      </c>
      <c r="H30" s="234">
        <v>6.1190965092402516E-2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31.29</v>
      </c>
      <c r="F31" s="200">
        <v>46.42</v>
      </c>
      <c r="G31" s="231" t="s">
        <v>52</v>
      </c>
      <c r="H31" s="234">
        <v>0.48354106743368508</v>
      </c>
      <c r="I31" s="163" t="s">
        <v>52</v>
      </c>
      <c r="J31" s="184">
        <v>1.27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7.4097755044046587E-2</v>
      </c>
      <c r="E32" s="191">
        <v>9.1558156547183606E-2</v>
      </c>
      <c r="F32" s="199">
        <v>0.13392960184650893</v>
      </c>
      <c r="G32" s="243" t="s">
        <v>52</v>
      </c>
      <c r="H32" s="240">
        <v>4.2371445299325323</v>
      </c>
      <c r="I32" s="192" t="s">
        <v>52</v>
      </c>
      <c r="J32" s="193">
        <v>0.41397378168426813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6.35</v>
      </c>
      <c r="E34" s="187">
        <v>6.12</v>
      </c>
      <c r="F34" s="198">
        <v>7.07</v>
      </c>
      <c r="G34" s="246" t="s">
        <v>52</v>
      </c>
      <c r="H34" s="234">
        <v>0.15522875816993476</v>
      </c>
      <c r="I34" s="163" t="s">
        <v>52</v>
      </c>
      <c r="J34" s="184">
        <v>0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3.78</v>
      </c>
      <c r="E35" s="187">
        <v>4</v>
      </c>
      <c r="F35" s="198">
        <v>4.13</v>
      </c>
      <c r="G35" s="246" t="s">
        <v>52</v>
      </c>
      <c r="H35" s="234">
        <v>3.2499999999999973E-2</v>
      </c>
      <c r="I35" s="163" t="s">
        <v>548</v>
      </c>
      <c r="J35" s="184">
        <v>0.06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3.36</v>
      </c>
      <c r="G36" s="246" t="s">
        <v>52</v>
      </c>
      <c r="H36" s="234">
        <v>0.12374581939799323</v>
      </c>
      <c r="I36" s="163" t="s">
        <v>52</v>
      </c>
      <c r="J36" s="184">
        <v>0.03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1.36</v>
      </c>
      <c r="G37" s="246" t="s">
        <v>52</v>
      </c>
      <c r="H37" s="234">
        <v>0.32038834951456319</v>
      </c>
      <c r="I37" s="163" t="s">
        <v>52</v>
      </c>
      <c r="J37" s="184">
        <v>0.05</v>
      </c>
      <c r="K37" s="215">
        <v>1.266</v>
      </c>
    </row>
    <row r="38" spans="2:14" ht="12" customHeight="1">
      <c r="B38" s="175"/>
      <c r="C38" s="258" t="s">
        <v>10</v>
      </c>
      <c r="D38" s="255">
        <v>0.1617852161785216</v>
      </c>
      <c r="E38" s="189">
        <v>0.14735336194563661</v>
      </c>
      <c r="F38" s="201">
        <v>0.18157543391188252</v>
      </c>
      <c r="G38" s="247" t="s">
        <v>52</v>
      </c>
      <c r="H38" s="235">
        <v>3.4222071966245911</v>
      </c>
      <c r="I38" s="167" t="s">
        <v>52</v>
      </c>
      <c r="J38" s="185">
        <v>0.73733062523080595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82.79</v>
      </c>
      <c r="E44" s="222">
        <v>91.39</v>
      </c>
      <c r="F44" s="223">
        <v>108.01</v>
      </c>
      <c r="G44" s="236" t="s">
        <v>52</v>
      </c>
      <c r="H44" s="233">
        <v>0.18185797133165549</v>
      </c>
      <c r="I44" s="230" t="s">
        <v>52</v>
      </c>
      <c r="J44" s="184">
        <v>0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48.83</v>
      </c>
      <c r="E45" s="226">
        <v>49.85</v>
      </c>
      <c r="F45" s="198">
        <v>52.56</v>
      </c>
      <c r="G45" s="237" t="s">
        <v>52</v>
      </c>
      <c r="H45" s="234">
        <v>5.4363089267803533E-2</v>
      </c>
      <c r="I45" s="231" t="s">
        <v>52</v>
      </c>
      <c r="J45" s="184">
        <v>0.56000000000000005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44.82</v>
      </c>
      <c r="F46" s="198">
        <v>48.72</v>
      </c>
      <c r="G46" s="237" t="s">
        <v>52</v>
      </c>
      <c r="H46" s="234">
        <v>8.7014725568942408E-2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2.5</v>
      </c>
      <c r="F47" s="198">
        <v>10.06</v>
      </c>
      <c r="G47" s="237" t="s">
        <v>52</v>
      </c>
      <c r="H47" s="234">
        <v>3.024</v>
      </c>
      <c r="I47" s="231" t="s">
        <v>548</v>
      </c>
      <c r="J47" s="184">
        <v>0.42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4.522909777987718E-2</v>
      </c>
      <c r="E48" s="229">
        <v>2.640752086194148E-2</v>
      </c>
      <c r="F48" s="201">
        <v>9.932859399684045E-2</v>
      </c>
      <c r="G48" s="238" t="s">
        <v>52</v>
      </c>
      <c r="H48" s="235">
        <v>7.2921073134898968</v>
      </c>
      <c r="I48" s="232" t="s">
        <v>548</v>
      </c>
      <c r="J48" s="185">
        <v>0.47222399983938707</v>
      </c>
      <c r="K48" s="219">
        <v>0.18622926579138796</v>
      </c>
    </row>
    <row r="49" spans="2:13" ht="12" customHeight="1">
      <c r="B49" s="140" t="s">
        <v>600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L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596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7.7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352.96</v>
      </c>
      <c r="E10" s="187">
        <v>431.31</v>
      </c>
      <c r="F10" s="198">
        <v>439.32</v>
      </c>
      <c r="G10" s="231" t="s">
        <v>52</v>
      </c>
      <c r="H10" s="234">
        <v>1.8571329206371168E-2</v>
      </c>
      <c r="I10" s="163" t="s">
        <v>52</v>
      </c>
      <c r="J10" s="184">
        <v>0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317.08999999999997</v>
      </c>
      <c r="E11" s="187">
        <v>343.27</v>
      </c>
      <c r="F11" s="198">
        <v>349.46</v>
      </c>
      <c r="G11" s="231" t="s">
        <v>52</v>
      </c>
      <c r="H11" s="234">
        <v>1.8032452588341519E-2</v>
      </c>
      <c r="I11" s="163" t="s">
        <v>52</v>
      </c>
      <c r="J11" s="184">
        <v>0.03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89.42</v>
      </c>
      <c r="F12" s="198">
        <v>81.459999999999994</v>
      </c>
      <c r="G12" s="231" t="s">
        <v>548</v>
      </c>
      <c r="H12" s="234">
        <v>8.9018116752404453E-2</v>
      </c>
      <c r="I12" s="163" t="s">
        <v>52</v>
      </c>
      <c r="J12" s="184">
        <v>1.35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51.4</v>
      </c>
      <c r="F13" s="198">
        <v>67.989999999999995</v>
      </c>
      <c r="G13" s="231" t="s">
        <v>52</v>
      </c>
      <c r="H13" s="234">
        <v>0.32276264591439685</v>
      </c>
      <c r="I13" s="163" t="s">
        <v>548</v>
      </c>
      <c r="J13" s="184">
        <v>1.42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0.11995552180516381</v>
      </c>
      <c r="E14" s="191">
        <v>0.11879174466708267</v>
      </c>
      <c r="F14" s="199">
        <v>0.15777870602432006</v>
      </c>
      <c r="G14" s="243" t="s">
        <v>52</v>
      </c>
      <c r="H14" s="240">
        <v>3.8986961357237391</v>
      </c>
      <c r="I14" s="192" t="s">
        <v>548</v>
      </c>
      <c r="J14" s="193">
        <v>0.38127639202718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61.3</v>
      </c>
      <c r="E16" s="187">
        <v>58.11</v>
      </c>
      <c r="F16" s="198">
        <v>55.13</v>
      </c>
      <c r="G16" s="231" t="s">
        <v>548</v>
      </c>
      <c r="H16" s="234">
        <v>5.1282051282051211E-2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37.770000000000003</v>
      </c>
      <c r="E17" s="187">
        <v>34.15</v>
      </c>
      <c r="F17" s="198">
        <v>32.25</v>
      </c>
      <c r="G17" s="231" t="s">
        <v>548</v>
      </c>
      <c r="H17" s="234">
        <v>5.5636896046852069E-2</v>
      </c>
      <c r="I17" s="163" t="s">
        <v>52</v>
      </c>
      <c r="J17" s="184">
        <v>0.03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24.49</v>
      </c>
      <c r="G18" s="231" t="s">
        <v>548</v>
      </c>
      <c r="H18" s="234">
        <v>0.23492658544204936</v>
      </c>
      <c r="I18" s="163" t="s">
        <v>52</v>
      </c>
      <c r="J18" s="184">
        <v>0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16.07</v>
      </c>
      <c r="F19" s="198">
        <v>18.8</v>
      </c>
      <c r="G19" s="231" t="s">
        <v>52</v>
      </c>
      <c r="H19" s="234">
        <v>0.16988176726820159</v>
      </c>
      <c r="I19" s="163" t="s">
        <v>548</v>
      </c>
      <c r="J19" s="184">
        <v>0.03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0.29918848568366252</v>
      </c>
      <c r="E20" s="191">
        <v>0.24289600967351876</v>
      </c>
      <c r="F20" s="199">
        <v>0.33133591822347552</v>
      </c>
      <c r="G20" s="243" t="s">
        <v>52</v>
      </c>
      <c r="H20" s="240">
        <v>8.8439908549956758</v>
      </c>
      <c r="I20" s="192" t="s">
        <v>548</v>
      </c>
      <c r="J20" s="193">
        <v>7.0428632598668051E-2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285.31</v>
      </c>
      <c r="E22" s="187">
        <v>367.09</v>
      </c>
      <c r="F22" s="198">
        <v>377.12</v>
      </c>
      <c r="G22" s="231" t="s">
        <v>52</v>
      </c>
      <c r="H22" s="234">
        <v>2.7322999809311188E-2</v>
      </c>
      <c r="I22" s="163" t="s">
        <v>52</v>
      </c>
      <c r="J22" s="184">
        <v>0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275.54000000000002</v>
      </c>
      <c r="E23" s="187">
        <v>305.11</v>
      </c>
      <c r="F23" s="198">
        <v>313.01</v>
      </c>
      <c r="G23" s="231" t="s">
        <v>52</v>
      </c>
      <c r="H23" s="234">
        <v>2.5892301137294682E-2</v>
      </c>
      <c r="I23" s="163" t="s">
        <v>52</v>
      </c>
      <c r="J23" s="184">
        <v>0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54.42</v>
      </c>
      <c r="F24" s="198">
        <v>53.64</v>
      </c>
      <c r="G24" s="231" t="s">
        <v>548</v>
      </c>
      <c r="H24" s="234">
        <v>1.433296582138921E-2</v>
      </c>
      <c r="I24" s="163" t="s">
        <v>52</v>
      </c>
      <c r="J24" s="184">
        <v>1.31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34.31</v>
      </c>
      <c r="F25" s="198">
        <v>47.88</v>
      </c>
      <c r="G25" s="231" t="s">
        <v>52</v>
      </c>
      <c r="H25" s="234">
        <v>0.39551151267851936</v>
      </c>
      <c r="I25" s="163" t="s">
        <v>548</v>
      </c>
      <c r="J25" s="184">
        <v>1.36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7.9428841479881176E-2</v>
      </c>
      <c r="E26" s="191">
        <v>9.5430144911412121E-2</v>
      </c>
      <c r="F26" s="199">
        <v>0.1305877539888177</v>
      </c>
      <c r="G26" s="243" t="s">
        <v>52</v>
      </c>
      <c r="H26" s="240">
        <v>3.5157609077405576</v>
      </c>
      <c r="I26" s="192" t="s">
        <v>548</v>
      </c>
      <c r="J26" s="193">
        <v>0.41908084461743933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273.19</v>
      </c>
      <c r="E28" s="188">
        <v>351.27</v>
      </c>
      <c r="F28" s="200">
        <v>361.09</v>
      </c>
      <c r="G28" s="231" t="s">
        <v>52</v>
      </c>
      <c r="H28" s="234">
        <v>2.7955703589831238E-2</v>
      </c>
      <c r="I28" s="163" t="s">
        <v>52</v>
      </c>
      <c r="J28" s="184">
        <v>0</v>
      </c>
      <c r="K28" s="215">
        <v>267.50299999999999</v>
      </c>
    </row>
    <row r="29" spans="2:14" ht="12" customHeight="1">
      <c r="B29" s="174"/>
      <c r="C29" s="262" t="s">
        <v>8</v>
      </c>
      <c r="D29" s="254">
        <v>262.97000000000003</v>
      </c>
      <c r="E29" s="188">
        <v>293.05</v>
      </c>
      <c r="F29" s="200">
        <v>302.14999999999998</v>
      </c>
      <c r="G29" s="231" t="s">
        <v>52</v>
      </c>
      <c r="H29" s="234">
        <v>3.1052721378604264E-2</v>
      </c>
      <c r="I29" s="163" t="s">
        <v>52</v>
      </c>
      <c r="J29" s="184">
        <v>0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</v>
      </c>
      <c r="F30" s="200">
        <v>45.72</v>
      </c>
      <c r="G30" s="231" t="s">
        <v>548</v>
      </c>
      <c r="H30" s="234">
        <v>6.1190965092402516E-2</v>
      </c>
      <c r="I30" s="163" t="s">
        <v>52</v>
      </c>
      <c r="J30" s="184">
        <v>1.27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31.29</v>
      </c>
      <c r="F31" s="200">
        <v>45.15</v>
      </c>
      <c r="G31" s="231" t="s">
        <v>52</v>
      </c>
      <c r="H31" s="234">
        <v>0.44295302013422821</v>
      </c>
      <c r="I31" s="163" t="s">
        <v>548</v>
      </c>
      <c r="J31" s="184">
        <v>1.27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7.4097755044046587E-2</v>
      </c>
      <c r="E32" s="191">
        <v>9.1558156547183606E-2</v>
      </c>
      <c r="F32" s="199">
        <v>0.12978986402966625</v>
      </c>
      <c r="G32" s="243" t="s">
        <v>52</v>
      </c>
      <c r="H32" s="240">
        <v>3.823170748248264</v>
      </c>
      <c r="I32" s="192" t="s">
        <v>548</v>
      </c>
      <c r="J32" s="193">
        <v>0.4139737816842709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6.35</v>
      </c>
      <c r="E34" s="187">
        <v>6.12</v>
      </c>
      <c r="F34" s="198">
        <v>7.07</v>
      </c>
      <c r="G34" s="246" t="s">
        <v>52</v>
      </c>
      <c r="H34" s="234">
        <v>0.15522875816993476</v>
      </c>
      <c r="I34" s="163" t="s">
        <v>52</v>
      </c>
      <c r="J34" s="184">
        <v>0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3.78</v>
      </c>
      <c r="E35" s="187">
        <v>4</v>
      </c>
      <c r="F35" s="198">
        <v>4.1900000000000004</v>
      </c>
      <c r="G35" s="246" t="s">
        <v>52</v>
      </c>
      <c r="H35" s="234">
        <v>4.7500000000000098E-2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3.33</v>
      </c>
      <c r="G36" s="246" t="s">
        <v>52</v>
      </c>
      <c r="H36" s="234">
        <v>0.11371237458193972</v>
      </c>
      <c r="I36" s="163" t="s">
        <v>52</v>
      </c>
      <c r="J36" s="184">
        <v>0.04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1.31</v>
      </c>
      <c r="G37" s="246" t="s">
        <v>52</v>
      </c>
      <c r="H37" s="234">
        <v>0.27184466019417486</v>
      </c>
      <c r="I37" s="163" t="s">
        <v>548</v>
      </c>
      <c r="J37" s="184">
        <v>0.03</v>
      </c>
      <c r="K37" s="215">
        <v>1.266</v>
      </c>
    </row>
    <row r="38" spans="2:14" ht="12" customHeight="1">
      <c r="B38" s="175"/>
      <c r="C38" s="258" t="s">
        <v>10</v>
      </c>
      <c r="D38" s="255">
        <v>0.1617852161785216</v>
      </c>
      <c r="E38" s="189">
        <v>0.14735336194563661</v>
      </c>
      <c r="F38" s="201">
        <v>0.17420212765957446</v>
      </c>
      <c r="G38" s="247" t="s">
        <v>52</v>
      </c>
      <c r="H38" s="235">
        <v>2.6848765713937848</v>
      </c>
      <c r="I38" s="167" t="s">
        <v>548</v>
      </c>
      <c r="J38" s="185">
        <v>0.49422573671634995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82.79</v>
      </c>
      <c r="E44" s="222">
        <v>91.39</v>
      </c>
      <c r="F44" s="223">
        <v>108.01</v>
      </c>
      <c r="G44" s="236" t="s">
        <v>52</v>
      </c>
      <c r="H44" s="233">
        <v>0.18185797133165549</v>
      </c>
      <c r="I44" s="230" t="s">
        <v>52</v>
      </c>
      <c r="J44" s="184">
        <v>0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48.83</v>
      </c>
      <c r="E45" s="226">
        <v>49.85</v>
      </c>
      <c r="F45" s="198">
        <v>52</v>
      </c>
      <c r="G45" s="237" t="s">
        <v>52</v>
      </c>
      <c r="H45" s="234">
        <v>4.312938816449341E-2</v>
      </c>
      <c r="I45" s="231" t="s">
        <v>52</v>
      </c>
      <c r="J45" s="184">
        <v>0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44.82</v>
      </c>
      <c r="F46" s="198">
        <v>48.72</v>
      </c>
      <c r="G46" s="237" t="s">
        <v>52</v>
      </c>
      <c r="H46" s="234">
        <v>8.7014725568942408E-2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2.5</v>
      </c>
      <c r="F47" s="198">
        <v>10.48</v>
      </c>
      <c r="G47" s="237" t="s">
        <v>52</v>
      </c>
      <c r="H47" s="234">
        <v>3.1920000000000002</v>
      </c>
      <c r="I47" s="231"/>
      <c r="J47" s="184">
        <v>0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4.522909777987718E-2</v>
      </c>
      <c r="E48" s="229">
        <v>2.640752086194148E-2</v>
      </c>
      <c r="F48" s="201">
        <v>0.10405083399523432</v>
      </c>
      <c r="G48" s="238" t="s">
        <v>52</v>
      </c>
      <c r="H48" s="235">
        <v>7.7643313133292837</v>
      </c>
      <c r="I48" s="232"/>
      <c r="J48" s="185">
        <v>0</v>
      </c>
      <c r="K48" s="219">
        <v>0.18622926579138796</v>
      </c>
    </row>
    <row r="49" spans="2:13" ht="12" customHeight="1">
      <c r="B49" s="140" t="s">
        <v>599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5:L55"/>
    <mergeCell ref="B56:L56"/>
    <mergeCell ref="B57:L57"/>
    <mergeCell ref="B58:L58"/>
    <mergeCell ref="B59:K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596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9.2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352.96</v>
      </c>
      <c r="E10" s="187">
        <v>431.31</v>
      </c>
      <c r="F10" s="198">
        <v>439.32</v>
      </c>
      <c r="G10" s="231" t="s">
        <v>52</v>
      </c>
      <c r="H10" s="234">
        <v>1.8571329206371168E-2</v>
      </c>
      <c r="I10" s="163" t="s">
        <v>52</v>
      </c>
      <c r="J10" s="184">
        <v>0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317.08999999999997</v>
      </c>
      <c r="E11" s="187">
        <v>343.27</v>
      </c>
      <c r="F11" s="198">
        <v>349.43</v>
      </c>
      <c r="G11" s="231" t="s">
        <v>52</v>
      </c>
      <c r="H11" s="234">
        <v>1.7945057826201039E-2</v>
      </c>
      <c r="I11" s="163" t="s">
        <v>52</v>
      </c>
      <c r="J11" s="184">
        <v>0.53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89.42</v>
      </c>
      <c r="F12" s="198">
        <v>80.11</v>
      </c>
      <c r="G12" s="231" t="s">
        <v>548</v>
      </c>
      <c r="H12" s="234">
        <v>0.10411541042272421</v>
      </c>
      <c r="I12" s="163" t="s">
        <v>52</v>
      </c>
      <c r="J12" s="184">
        <v>0.08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51.4</v>
      </c>
      <c r="F13" s="198">
        <v>69.41</v>
      </c>
      <c r="G13" s="231" t="s">
        <v>52</v>
      </c>
      <c r="H13" s="234">
        <v>0.35038910505836562</v>
      </c>
      <c r="I13" s="163" t="s">
        <v>548</v>
      </c>
      <c r="J13" s="184">
        <v>1.33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0.11995552180516381</v>
      </c>
      <c r="E14" s="191">
        <v>0.11879174466708267</v>
      </c>
      <c r="F14" s="199">
        <v>0.16159146994459186</v>
      </c>
      <c r="G14" s="243" t="s">
        <v>52</v>
      </c>
      <c r="H14" s="240">
        <v>4.2799725277509193</v>
      </c>
      <c r="I14" s="192" t="s">
        <v>548</v>
      </c>
      <c r="J14" s="193">
        <v>0.33305453026512832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61.3</v>
      </c>
      <c r="E16" s="187">
        <v>58.11</v>
      </c>
      <c r="F16" s="198">
        <v>55.13</v>
      </c>
      <c r="G16" s="231" t="s">
        <v>548</v>
      </c>
      <c r="H16" s="234">
        <v>5.1282051282051211E-2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37.770000000000003</v>
      </c>
      <c r="E17" s="187">
        <v>34.15</v>
      </c>
      <c r="F17" s="198">
        <v>32.22</v>
      </c>
      <c r="G17" s="231" t="s">
        <v>548</v>
      </c>
      <c r="H17" s="234">
        <v>5.6515373352855058E-2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24.49</v>
      </c>
      <c r="G18" s="231" t="s">
        <v>548</v>
      </c>
      <c r="H18" s="234">
        <v>0.23492658544204936</v>
      </c>
      <c r="I18" s="163" t="s">
        <v>548</v>
      </c>
      <c r="J18" s="184">
        <v>0.68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16.07</v>
      </c>
      <c r="F19" s="198">
        <v>18.829999999999998</v>
      </c>
      <c r="G19" s="231" t="s">
        <v>52</v>
      </c>
      <c r="H19" s="234">
        <v>0.17174859987554436</v>
      </c>
      <c r="I19" s="163" t="s">
        <v>52</v>
      </c>
      <c r="J19" s="184">
        <v>0.13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0.29918848568366252</v>
      </c>
      <c r="E20" s="191">
        <v>0.24289600967351876</v>
      </c>
      <c r="F20" s="199">
        <v>0.3320402045494622</v>
      </c>
      <c r="G20" s="243" t="s">
        <v>52</v>
      </c>
      <c r="H20" s="240">
        <v>8.9144194875943441</v>
      </c>
      <c r="I20" s="192" t="s">
        <v>52</v>
      </c>
      <c r="J20" s="193">
        <v>0.61994657447924095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285.31</v>
      </c>
      <c r="E22" s="187">
        <v>367.09</v>
      </c>
      <c r="F22" s="198">
        <v>377.12</v>
      </c>
      <c r="G22" s="231" t="s">
        <v>52</v>
      </c>
      <c r="H22" s="234">
        <v>2.7322999809311188E-2</v>
      </c>
      <c r="I22" s="163" t="s">
        <v>52</v>
      </c>
      <c r="J22" s="184">
        <v>0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275.54000000000002</v>
      </c>
      <c r="E23" s="187">
        <v>305.11</v>
      </c>
      <c r="F23" s="198">
        <v>313.01</v>
      </c>
      <c r="G23" s="231" t="s">
        <v>52</v>
      </c>
      <c r="H23" s="234">
        <v>2.5892301137294682E-2</v>
      </c>
      <c r="I23" s="163" t="s">
        <v>52</v>
      </c>
      <c r="J23" s="184">
        <v>0.52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54.42</v>
      </c>
      <c r="F24" s="198">
        <v>52.33</v>
      </c>
      <c r="G24" s="231" t="s">
        <v>548</v>
      </c>
      <c r="H24" s="234">
        <v>3.8404998162440362E-2</v>
      </c>
      <c r="I24" s="163" t="s">
        <v>52</v>
      </c>
      <c r="J24" s="184">
        <v>0.77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34.31</v>
      </c>
      <c r="F25" s="198">
        <v>49.24</v>
      </c>
      <c r="G25" s="231" t="s">
        <v>52</v>
      </c>
      <c r="H25" s="234">
        <v>0.43515010201107551</v>
      </c>
      <c r="I25" s="163" t="s">
        <v>548</v>
      </c>
      <c r="J25" s="184">
        <v>1.5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7.9428841479881176E-2</v>
      </c>
      <c r="E26" s="191">
        <v>9.5430144911412121E-2</v>
      </c>
      <c r="F26" s="199">
        <v>0.13477856243499209</v>
      </c>
      <c r="G26" s="243" t="s">
        <v>52</v>
      </c>
      <c r="H26" s="240">
        <v>3.9348417523579968</v>
      </c>
      <c r="I26" s="192" t="s">
        <v>548</v>
      </c>
      <c r="J26" s="193">
        <v>0.45978968425796629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273.19</v>
      </c>
      <c r="E28" s="188">
        <v>351.27</v>
      </c>
      <c r="F28" s="200">
        <v>361.09</v>
      </c>
      <c r="G28" s="231" t="s">
        <v>52</v>
      </c>
      <c r="H28" s="234">
        <v>2.7955703589831238E-2</v>
      </c>
      <c r="I28" s="163" t="s">
        <v>52</v>
      </c>
      <c r="J28" s="184">
        <v>0</v>
      </c>
      <c r="K28" s="215">
        <v>267.50299999999999</v>
      </c>
    </row>
    <row r="29" spans="2:14" ht="12" customHeight="1">
      <c r="B29" s="174"/>
      <c r="C29" s="262" t="s">
        <v>8</v>
      </c>
      <c r="D29" s="254">
        <v>262.97000000000003</v>
      </c>
      <c r="E29" s="188">
        <v>293.05</v>
      </c>
      <c r="F29" s="200">
        <v>302.14999999999998</v>
      </c>
      <c r="G29" s="231" t="s">
        <v>52</v>
      </c>
      <c r="H29" s="234">
        <v>3.1052721378604264E-2</v>
      </c>
      <c r="I29" s="163" t="s">
        <v>52</v>
      </c>
      <c r="J29" s="184">
        <v>1.27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</v>
      </c>
      <c r="F30" s="200">
        <v>44.45</v>
      </c>
      <c r="G30" s="231" t="s">
        <v>548</v>
      </c>
      <c r="H30" s="234">
        <v>8.7268993839835773E-2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31.29</v>
      </c>
      <c r="F31" s="200">
        <v>46.42</v>
      </c>
      <c r="G31" s="231" t="s">
        <v>52</v>
      </c>
      <c r="H31" s="234">
        <v>0.48354106743368508</v>
      </c>
      <c r="I31" s="163" t="s">
        <v>548</v>
      </c>
      <c r="J31" s="184">
        <v>1.27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7.4097755044046587E-2</v>
      </c>
      <c r="E32" s="191">
        <v>9.1558156547183606E-2</v>
      </c>
      <c r="F32" s="199">
        <v>0.13392960184650896</v>
      </c>
      <c r="G32" s="243" t="s">
        <v>52</v>
      </c>
      <c r="H32" s="240">
        <v>4.237144529932535</v>
      </c>
      <c r="I32" s="192" t="s">
        <v>548</v>
      </c>
      <c r="J32" s="193">
        <v>0.41701867614891974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6.35</v>
      </c>
      <c r="E34" s="187">
        <v>6.12</v>
      </c>
      <c r="F34" s="198">
        <v>7.07</v>
      </c>
      <c r="G34" s="246" t="s">
        <v>52</v>
      </c>
      <c r="H34" s="234">
        <v>0.15522875816993476</v>
      </c>
      <c r="I34" s="163" t="s">
        <v>52</v>
      </c>
      <c r="J34" s="184">
        <v>0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3.78</v>
      </c>
      <c r="E35" s="187">
        <v>4</v>
      </c>
      <c r="F35" s="198">
        <v>4.1900000000000004</v>
      </c>
      <c r="G35" s="246" t="s">
        <v>52</v>
      </c>
      <c r="H35" s="234">
        <v>4.7500000000000098E-2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3.29</v>
      </c>
      <c r="G36" s="246" t="s">
        <v>52</v>
      </c>
      <c r="H36" s="234">
        <v>0.10033444816053505</v>
      </c>
      <c r="I36" s="163" t="s">
        <v>52</v>
      </c>
      <c r="J36" s="184">
        <v>0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1.34</v>
      </c>
      <c r="G37" s="246" t="s">
        <v>52</v>
      </c>
      <c r="H37" s="234">
        <v>0.30097087378640786</v>
      </c>
      <c r="I37" s="163" t="s">
        <v>52</v>
      </c>
      <c r="J37" s="184">
        <v>0.03</v>
      </c>
      <c r="K37" s="215">
        <v>1.266</v>
      </c>
    </row>
    <row r="38" spans="2:14" ht="12" customHeight="1">
      <c r="B38" s="175"/>
      <c r="C38" s="258" t="s">
        <v>10</v>
      </c>
      <c r="D38" s="255">
        <v>0.1617852161785216</v>
      </c>
      <c r="E38" s="189">
        <v>0.14735336194563661</v>
      </c>
      <c r="F38" s="201">
        <v>0.17914438502673796</v>
      </c>
      <c r="G38" s="247" t="s">
        <v>52</v>
      </c>
      <c r="H38" s="235">
        <v>3.1791023081101351</v>
      </c>
      <c r="I38" s="167" t="s">
        <v>52</v>
      </c>
      <c r="J38" s="185">
        <v>0.40106951871657637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82.79</v>
      </c>
      <c r="E44" s="222">
        <v>91.39</v>
      </c>
      <c r="F44" s="223">
        <v>108.01</v>
      </c>
      <c r="G44" s="236" t="s">
        <v>52</v>
      </c>
      <c r="H44" s="233">
        <v>0.18185797133165549</v>
      </c>
      <c r="I44" s="230" t="s">
        <v>52</v>
      </c>
      <c r="J44" s="184">
        <v>0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48.83</v>
      </c>
      <c r="E45" s="226">
        <v>49.85</v>
      </c>
      <c r="F45" s="198">
        <v>52</v>
      </c>
      <c r="G45" s="237" t="s">
        <v>52</v>
      </c>
      <c r="H45" s="234">
        <v>4.312938816449341E-2</v>
      </c>
      <c r="I45" s="231" t="s">
        <v>52</v>
      </c>
      <c r="J45" s="184">
        <v>0.4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44.82</v>
      </c>
      <c r="F46" s="198">
        <v>48.72</v>
      </c>
      <c r="G46" s="237" t="s">
        <v>52</v>
      </c>
      <c r="H46" s="234">
        <v>8.7014725568942408E-2</v>
      </c>
      <c r="I46" s="231" t="s">
        <v>52</v>
      </c>
      <c r="J46" s="184">
        <v>0.55000000000000004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2.5</v>
      </c>
      <c r="F47" s="198">
        <v>10.48</v>
      </c>
      <c r="G47" s="237" t="s">
        <v>52</v>
      </c>
      <c r="H47" s="234">
        <v>3.1920000000000002</v>
      </c>
      <c r="I47" s="231" t="s">
        <v>548</v>
      </c>
      <c r="J47" s="184">
        <v>0.68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4.522909777987718E-2</v>
      </c>
      <c r="E48" s="229">
        <v>2.640752086194148E-2</v>
      </c>
      <c r="F48" s="201">
        <v>0.10405083399523432</v>
      </c>
      <c r="G48" s="238" t="s">
        <v>52</v>
      </c>
      <c r="H48" s="235">
        <v>7.7643313133292837</v>
      </c>
      <c r="I48" s="232" t="s">
        <v>548</v>
      </c>
      <c r="J48" s="185">
        <v>0.78064377297330934</v>
      </c>
      <c r="K48" s="219">
        <v>0.18622926579138796</v>
      </c>
    </row>
    <row r="49" spans="2:13" ht="12" customHeight="1">
      <c r="B49" s="140" t="s">
        <v>597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5:L55"/>
    <mergeCell ref="B56:L56"/>
    <mergeCell ref="B57:L57"/>
    <mergeCell ref="B58:L58"/>
    <mergeCell ref="B59:K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1406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594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7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352.96</v>
      </c>
      <c r="E10" s="187">
        <v>431.31</v>
      </c>
      <c r="F10" s="198">
        <v>439.32</v>
      </c>
      <c r="G10" s="231"/>
      <c r="H10" s="234">
        <v>1.8571329206371168E-2</v>
      </c>
      <c r="I10" s="163" t="s">
        <v>52</v>
      </c>
      <c r="J10" s="184">
        <v>0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317.08999999999997</v>
      </c>
      <c r="E11" s="187">
        <v>343.27</v>
      </c>
      <c r="F11" s="198">
        <v>348.9</v>
      </c>
      <c r="G11" s="231" t="s">
        <v>52</v>
      </c>
      <c r="H11" s="234">
        <v>1.6401083695050556E-2</v>
      </c>
      <c r="I11" s="163" t="s">
        <v>52</v>
      </c>
      <c r="J11" s="184">
        <v>0.26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89.42</v>
      </c>
      <c r="F12" s="198">
        <v>80.03</v>
      </c>
      <c r="G12" s="231" t="s">
        <v>548</v>
      </c>
      <c r="H12" s="234">
        <v>0.10501006486244691</v>
      </c>
      <c r="I12" s="163" t="s">
        <v>52</v>
      </c>
      <c r="J12" s="184">
        <v>0.04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51.4</v>
      </c>
      <c r="F13" s="198">
        <v>70.739999999999995</v>
      </c>
      <c r="G13" s="231" t="s">
        <v>52</v>
      </c>
      <c r="H13" s="234">
        <v>0.37626459143968871</v>
      </c>
      <c r="I13" s="163" t="s">
        <v>548</v>
      </c>
      <c r="J13" s="184">
        <v>0.01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0.11995552180516381</v>
      </c>
      <c r="E14" s="191">
        <v>0.11879174466708267</v>
      </c>
      <c r="F14" s="199">
        <v>0.16492201524724315</v>
      </c>
      <c r="G14" s="243" t="s">
        <v>52</v>
      </c>
      <c r="H14" s="240">
        <v>4.6130270580160477</v>
      </c>
      <c r="I14" s="192" t="s">
        <v>548</v>
      </c>
      <c r="J14" s="193">
        <v>1.4065770097007602E-2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61.3</v>
      </c>
      <c r="E16" s="187">
        <v>58.11</v>
      </c>
      <c r="F16" s="198">
        <v>55.13</v>
      </c>
      <c r="G16" s="231" t="s">
        <v>548</v>
      </c>
      <c r="H16" s="234">
        <v>5.1282051282051211E-2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37.770000000000003</v>
      </c>
      <c r="E17" s="187">
        <v>34.15</v>
      </c>
      <c r="F17" s="198">
        <v>32.22</v>
      </c>
      <c r="G17" s="231" t="s">
        <v>548</v>
      </c>
      <c r="H17" s="234">
        <v>5.6515373352855058E-2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25.17</v>
      </c>
      <c r="G18" s="231" t="s">
        <v>548</v>
      </c>
      <c r="H18" s="234">
        <v>0.21368322399250228</v>
      </c>
      <c r="I18" s="163" t="s">
        <v>52</v>
      </c>
      <c r="J18" s="184">
        <v>0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16.07</v>
      </c>
      <c r="F19" s="198">
        <v>18.7</v>
      </c>
      <c r="G19" s="231" t="s">
        <v>52</v>
      </c>
      <c r="H19" s="234">
        <v>0.1636589919103919</v>
      </c>
      <c r="I19" s="163" t="s">
        <v>52</v>
      </c>
      <c r="J19" s="184">
        <v>0.28000000000000003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0.29918848568366252</v>
      </c>
      <c r="E20" s="191">
        <v>0.24289600967351876</v>
      </c>
      <c r="F20" s="199">
        <v>0.32584073880466979</v>
      </c>
      <c r="G20" s="243" t="s">
        <v>52</v>
      </c>
      <c r="H20" s="240">
        <v>8.2944729131151025</v>
      </c>
      <c r="I20" s="192" t="s">
        <v>52</v>
      </c>
      <c r="J20" s="193">
        <v>0.48060418812220784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285.31</v>
      </c>
      <c r="E22" s="187">
        <v>367.09</v>
      </c>
      <c r="F22" s="198">
        <v>377.12</v>
      </c>
      <c r="G22" s="231" t="s">
        <v>52</v>
      </c>
      <c r="H22" s="234">
        <v>2.7322999809311188E-2</v>
      </c>
      <c r="I22" s="163" t="s">
        <v>52</v>
      </c>
      <c r="J22" s="184">
        <v>0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275.54000000000002</v>
      </c>
      <c r="E23" s="187">
        <v>305.11</v>
      </c>
      <c r="F23" s="198">
        <v>312.49</v>
      </c>
      <c r="G23" s="231" t="s">
        <v>52</v>
      </c>
      <c r="H23" s="234">
        <v>2.4187997771295544E-2</v>
      </c>
      <c r="I23" s="163" t="s">
        <v>52</v>
      </c>
      <c r="J23" s="184">
        <v>0.25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54.42</v>
      </c>
      <c r="F24" s="198">
        <v>51.56</v>
      </c>
      <c r="G24" s="231" t="s">
        <v>548</v>
      </c>
      <c r="H24" s="234">
        <v>5.2554208011760362E-2</v>
      </c>
      <c r="I24" s="163" t="s">
        <v>52</v>
      </c>
      <c r="J24" s="184">
        <v>0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34.31</v>
      </c>
      <c r="F25" s="198">
        <v>50.74</v>
      </c>
      <c r="G25" s="231" t="s">
        <v>52</v>
      </c>
      <c r="H25" s="234">
        <v>0.47886913436315948</v>
      </c>
      <c r="I25" s="163" t="s">
        <v>548</v>
      </c>
      <c r="J25" s="184">
        <v>0.25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7.9428841479881176E-2</v>
      </c>
      <c r="E26" s="191">
        <v>9.5430144911412121E-2</v>
      </c>
      <c r="F26" s="199">
        <v>0.13937645927757175</v>
      </c>
      <c r="G26" s="243" t="s">
        <v>52</v>
      </c>
      <c r="H26" s="240">
        <v>4.3946314366159633</v>
      </c>
      <c r="I26" s="192" t="s">
        <v>548</v>
      </c>
      <c r="J26" s="193">
        <v>7.8506613802631353E-2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273.19</v>
      </c>
      <c r="E28" s="188">
        <v>351.27</v>
      </c>
      <c r="F28" s="200">
        <v>361.09</v>
      </c>
      <c r="G28" s="231" t="s">
        <v>52</v>
      </c>
      <c r="H28" s="234">
        <v>2.7955703589831238E-2</v>
      </c>
      <c r="I28" s="163" t="s">
        <v>52</v>
      </c>
      <c r="J28" s="184">
        <v>0</v>
      </c>
      <c r="K28" s="215">
        <v>267.50299999999999</v>
      </c>
    </row>
    <row r="29" spans="2:14" ht="12" customHeight="1">
      <c r="B29" s="174"/>
      <c r="C29" s="262" t="s">
        <v>8</v>
      </c>
      <c r="D29" s="254">
        <v>262.97000000000003</v>
      </c>
      <c r="E29" s="188">
        <v>293.05</v>
      </c>
      <c r="F29" s="200">
        <v>300.88</v>
      </c>
      <c r="G29" s="231" t="s">
        <v>52</v>
      </c>
      <c r="H29" s="234">
        <v>2.6718989933458337E-2</v>
      </c>
      <c r="I29" s="163" t="s">
        <v>52</v>
      </c>
      <c r="J29" s="184">
        <v>0.25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</v>
      </c>
      <c r="F30" s="200">
        <v>44.45</v>
      </c>
      <c r="G30" s="231" t="s">
        <v>548</v>
      </c>
      <c r="H30" s="234">
        <v>8.7268993839835773E-2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31.29</v>
      </c>
      <c r="F31" s="200">
        <v>47.69</v>
      </c>
      <c r="G31" s="231" t="s">
        <v>52</v>
      </c>
      <c r="H31" s="234">
        <v>0.5241291147331415</v>
      </c>
      <c r="I31" s="163" t="s">
        <v>548</v>
      </c>
      <c r="J31" s="184">
        <v>0.26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7.4097755044046587E-2</v>
      </c>
      <c r="E32" s="191">
        <v>9.1558156547183606E-2</v>
      </c>
      <c r="F32" s="199">
        <v>0.13809978860799815</v>
      </c>
      <c r="G32" s="243" t="s">
        <v>52</v>
      </c>
      <c r="H32" s="240">
        <v>4.6541632060814546</v>
      </c>
      <c r="I32" s="192" t="s">
        <v>548</v>
      </c>
      <c r="J32" s="193">
        <v>8.5462903199703955E-2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6.35</v>
      </c>
      <c r="E34" s="187">
        <v>6.12</v>
      </c>
      <c r="F34" s="198">
        <v>7.07</v>
      </c>
      <c r="G34" s="246" t="s">
        <v>52</v>
      </c>
      <c r="H34" s="234">
        <v>0.15522875816993476</v>
      </c>
      <c r="I34" s="163" t="s">
        <v>52</v>
      </c>
      <c r="J34" s="184">
        <v>0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3.78</v>
      </c>
      <c r="E35" s="187">
        <v>4</v>
      </c>
      <c r="F35" s="198">
        <v>4.1900000000000004</v>
      </c>
      <c r="G35" s="246" t="s">
        <v>52</v>
      </c>
      <c r="H35" s="234">
        <v>4.7500000000000098E-2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3.29</v>
      </c>
      <c r="G36" s="246" t="s">
        <v>52</v>
      </c>
      <c r="H36" s="234">
        <v>0.10033444816053505</v>
      </c>
      <c r="I36" s="163" t="s">
        <v>52</v>
      </c>
      <c r="J36" s="184">
        <v>0.03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1.31</v>
      </c>
      <c r="G37" s="246" t="s">
        <v>52</v>
      </c>
      <c r="H37" s="234">
        <v>0.27184466019417486</v>
      </c>
      <c r="I37" s="163" t="s">
        <v>548</v>
      </c>
      <c r="J37" s="184">
        <v>0.03</v>
      </c>
      <c r="K37" s="215">
        <v>1.266</v>
      </c>
    </row>
    <row r="38" spans="2:14" ht="12" customHeight="1">
      <c r="B38" s="175"/>
      <c r="C38" s="258" t="s">
        <v>10</v>
      </c>
      <c r="D38" s="255">
        <v>0.1617852161785216</v>
      </c>
      <c r="E38" s="189">
        <v>0.14735336194563661</v>
      </c>
      <c r="F38" s="201">
        <v>0.1751336898395722</v>
      </c>
      <c r="G38" s="247" t="s">
        <v>52</v>
      </c>
      <c r="H38" s="235">
        <v>2.7780327893935586</v>
      </c>
      <c r="I38" s="167" t="s">
        <v>548</v>
      </c>
      <c r="J38" s="185">
        <v>0.47159315220902387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82.79</v>
      </c>
      <c r="E44" s="222">
        <v>91.39</v>
      </c>
      <c r="F44" s="223">
        <v>108.01</v>
      </c>
      <c r="G44" s="236" t="s">
        <v>52</v>
      </c>
      <c r="H44" s="233">
        <v>0.18185797133165549</v>
      </c>
      <c r="I44" s="230" t="s">
        <v>52</v>
      </c>
      <c r="J44" s="184">
        <v>0.28000000000000003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48.83</v>
      </c>
      <c r="E45" s="226">
        <v>49.85</v>
      </c>
      <c r="F45" s="198">
        <v>51.6</v>
      </c>
      <c r="G45" s="237" t="s">
        <v>52</v>
      </c>
      <c r="H45" s="234">
        <v>3.5105315947843607E-2</v>
      </c>
      <c r="I45" s="231" t="s">
        <v>52</v>
      </c>
      <c r="J45" s="184">
        <v>0.03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44.82</v>
      </c>
      <c r="F46" s="198">
        <v>48.17</v>
      </c>
      <c r="G46" s="237" t="s">
        <v>52</v>
      </c>
      <c r="H46" s="234">
        <v>7.4743418116912208E-2</v>
      </c>
      <c r="I46" s="231" t="s">
        <v>52</v>
      </c>
      <c r="J46" s="184">
        <v>0.27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2.5</v>
      </c>
      <c r="F47" s="198">
        <v>11.16</v>
      </c>
      <c r="G47" s="237" t="s">
        <v>52</v>
      </c>
      <c r="H47" s="234">
        <v>3.4640000000000004</v>
      </c>
      <c r="I47" s="231" t="s">
        <v>52</v>
      </c>
      <c r="J47" s="184">
        <v>0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4.522909777987718E-2</v>
      </c>
      <c r="E48" s="229">
        <v>2.640752086194148E-2</v>
      </c>
      <c r="F48" s="201">
        <v>0.11185727172496741</v>
      </c>
      <c r="G48" s="238" t="s">
        <v>52</v>
      </c>
      <c r="H48" s="235">
        <v>8.5449750863025926</v>
      </c>
      <c r="I48" s="232" t="s">
        <v>548</v>
      </c>
      <c r="J48" s="185">
        <v>3.3735982223274952E-2</v>
      </c>
      <c r="K48" s="219">
        <v>0.18622926579138796</v>
      </c>
    </row>
    <row r="49" spans="2:13" ht="12" customHeight="1">
      <c r="B49" s="140" t="s">
        <v>595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517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5:L55"/>
    <mergeCell ref="B56:L56"/>
    <mergeCell ref="B57:L57"/>
    <mergeCell ref="B58:L58"/>
    <mergeCell ref="B59:K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592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6.2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352.96</v>
      </c>
      <c r="E10" s="187">
        <v>433.67</v>
      </c>
      <c r="F10" s="198">
        <v>443.57</v>
      </c>
      <c r="G10" s="231" t="s">
        <v>52</v>
      </c>
      <c r="H10" s="234">
        <v>2.2828417921461064E-2</v>
      </c>
      <c r="I10" s="163" t="s">
        <v>52</v>
      </c>
      <c r="J10" s="184">
        <v>0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317.08999999999997</v>
      </c>
      <c r="E11" s="187">
        <v>345.55</v>
      </c>
      <c r="F11" s="198">
        <v>352.2</v>
      </c>
      <c r="G11" s="231" t="s">
        <v>52</v>
      </c>
      <c r="H11" s="234">
        <v>1.9244682390392009E-2</v>
      </c>
      <c r="I11" s="163" t="s">
        <v>52</v>
      </c>
      <c r="J11" s="184">
        <v>0.26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89.42</v>
      </c>
      <c r="F12" s="198">
        <v>79.02</v>
      </c>
      <c r="G12" s="231" t="s">
        <v>548</v>
      </c>
      <c r="H12" s="234">
        <v>0.11630507716394545</v>
      </c>
      <c r="I12" s="163" t="s">
        <v>52</v>
      </c>
      <c r="J12" s="184">
        <v>0.04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51.48</v>
      </c>
      <c r="F13" s="198">
        <v>72.75</v>
      </c>
      <c r="G13" s="231" t="s">
        <v>52</v>
      </c>
      <c r="H13" s="234">
        <v>0.4131701631701632</v>
      </c>
      <c r="I13" s="163" t="s">
        <v>548</v>
      </c>
      <c r="J13" s="184">
        <v>0.01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0.11995552180516381</v>
      </c>
      <c r="E14" s="191">
        <v>0.11835298986136973</v>
      </c>
      <c r="F14" s="199">
        <v>0.16870738834005844</v>
      </c>
      <c r="G14" s="243" t="s">
        <v>52</v>
      </c>
      <c r="H14" s="240">
        <v>5.0354398478688704</v>
      </c>
      <c r="I14" s="192" t="s">
        <v>548</v>
      </c>
      <c r="J14" s="193">
        <v>1.4065770097007602E-2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61.3</v>
      </c>
      <c r="E16" s="187">
        <v>58.11</v>
      </c>
      <c r="F16" s="198">
        <v>55.13</v>
      </c>
      <c r="G16" s="231" t="s">
        <v>548</v>
      </c>
      <c r="H16" s="234">
        <v>5.1282051282051211E-2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37.770000000000003</v>
      </c>
      <c r="E17" s="187">
        <v>34.17</v>
      </c>
      <c r="F17" s="198">
        <v>33.090000000000003</v>
      </c>
      <c r="G17" s="231" t="s">
        <v>548</v>
      </c>
      <c r="H17" s="234">
        <v>3.1606672519754131E-2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25.17</v>
      </c>
      <c r="G18" s="231" t="s">
        <v>548</v>
      </c>
      <c r="H18" s="234">
        <v>0.21368322399250228</v>
      </c>
      <c r="I18" s="163" t="s">
        <v>52</v>
      </c>
      <c r="J18" s="184">
        <v>0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16.05</v>
      </c>
      <c r="F19" s="198">
        <v>17.809999999999999</v>
      </c>
      <c r="G19" s="231" t="s">
        <v>52</v>
      </c>
      <c r="H19" s="234">
        <v>0.10965732087227398</v>
      </c>
      <c r="I19" s="163" t="s">
        <v>52</v>
      </c>
      <c r="J19" s="184">
        <v>0.28000000000000003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0.29918848568366252</v>
      </c>
      <c r="E20" s="191">
        <v>0.24252039891205801</v>
      </c>
      <c r="F20" s="199">
        <v>0.30569859251630616</v>
      </c>
      <c r="G20" s="243" t="s">
        <v>52</v>
      </c>
      <c r="H20" s="240">
        <v>6.3178193604248145</v>
      </c>
      <c r="I20" s="192" t="s">
        <v>52</v>
      </c>
      <c r="J20" s="193">
        <v>0.48060418812220784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285.31</v>
      </c>
      <c r="E22" s="187">
        <v>369.45</v>
      </c>
      <c r="F22" s="198">
        <v>381.37</v>
      </c>
      <c r="G22" s="231" t="s">
        <v>52</v>
      </c>
      <c r="H22" s="234">
        <v>3.2264176478549178E-2</v>
      </c>
      <c r="I22" s="163" t="s">
        <v>52</v>
      </c>
      <c r="J22" s="184">
        <v>0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275.54000000000002</v>
      </c>
      <c r="E23" s="187">
        <v>307.38</v>
      </c>
      <c r="F23" s="198">
        <v>314.91000000000003</v>
      </c>
      <c r="G23" s="231" t="s">
        <v>52</v>
      </c>
      <c r="H23" s="234">
        <v>2.4497364825297741E-2</v>
      </c>
      <c r="I23" s="163" t="s">
        <v>52</v>
      </c>
      <c r="J23" s="184">
        <v>0.25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54.42</v>
      </c>
      <c r="F24" s="198">
        <v>50.55</v>
      </c>
      <c r="G24" s="231" t="s">
        <v>548</v>
      </c>
      <c r="H24" s="234">
        <v>7.111356119073875E-2</v>
      </c>
      <c r="I24" s="163" t="s">
        <v>52</v>
      </c>
      <c r="J24" s="184">
        <v>0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34.409999999999997</v>
      </c>
      <c r="F25" s="198">
        <v>53.67</v>
      </c>
      <c r="G25" s="231" t="s">
        <v>52</v>
      </c>
      <c r="H25" s="234">
        <v>0.55972101133391483</v>
      </c>
      <c r="I25" s="163" t="s">
        <v>548</v>
      </c>
      <c r="J25" s="184">
        <v>0.25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7.9428841479881176E-2</v>
      </c>
      <c r="E26" s="191">
        <v>9.5107794361525694E-2</v>
      </c>
      <c r="F26" s="199">
        <v>0.14685601707437201</v>
      </c>
      <c r="G26" s="243" t="s">
        <v>52</v>
      </c>
      <c r="H26" s="240">
        <v>5.1748222712846319</v>
      </c>
      <c r="I26" s="192" t="s">
        <v>548</v>
      </c>
      <c r="J26" s="193">
        <v>7.8506613802631353E-2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273.19</v>
      </c>
      <c r="E28" s="188">
        <v>353.72</v>
      </c>
      <c r="F28" s="200">
        <v>365.97</v>
      </c>
      <c r="G28" s="231" t="s">
        <v>52</v>
      </c>
      <c r="H28" s="234">
        <v>3.4631912246974927E-2</v>
      </c>
      <c r="I28" s="163" t="s">
        <v>52</v>
      </c>
      <c r="J28" s="184">
        <v>0</v>
      </c>
      <c r="K28" s="215">
        <v>267.50299999999999</v>
      </c>
    </row>
    <row r="29" spans="2:14" ht="12" customHeight="1">
      <c r="B29" s="174"/>
      <c r="C29" s="262" t="s">
        <v>8</v>
      </c>
      <c r="D29" s="254">
        <v>262.97000000000003</v>
      </c>
      <c r="E29" s="188">
        <v>295.39</v>
      </c>
      <c r="F29" s="200">
        <v>302.77999999999997</v>
      </c>
      <c r="G29" s="231" t="s">
        <v>52</v>
      </c>
      <c r="H29" s="234">
        <v>2.5017773113510833E-2</v>
      </c>
      <c r="I29" s="163" t="s">
        <v>52</v>
      </c>
      <c r="J29" s="184">
        <v>0.25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</v>
      </c>
      <c r="F30" s="200">
        <v>44.45</v>
      </c>
      <c r="G30" s="231" t="s">
        <v>548</v>
      </c>
      <c r="H30" s="234">
        <v>8.7268993839835773E-2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31.39</v>
      </c>
      <c r="F31" s="200">
        <v>50.75</v>
      </c>
      <c r="G31" s="231" t="s">
        <v>52</v>
      </c>
      <c r="H31" s="234">
        <v>0.61675692895826684</v>
      </c>
      <c r="I31" s="163" t="s">
        <v>548</v>
      </c>
      <c r="J31" s="184">
        <v>0.26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7.4097755044046587E-2</v>
      </c>
      <c r="E32" s="191">
        <v>9.1226132697840689E-2</v>
      </c>
      <c r="F32" s="199">
        <v>0.14615672608933561</v>
      </c>
      <c r="G32" s="243" t="s">
        <v>52</v>
      </c>
      <c r="H32" s="240">
        <v>5.4930593391494922</v>
      </c>
      <c r="I32" s="192" t="s">
        <v>548</v>
      </c>
      <c r="J32" s="193">
        <v>8.5462903199703955E-2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6.35</v>
      </c>
      <c r="E34" s="187">
        <v>6.12</v>
      </c>
      <c r="F34" s="198">
        <v>7.07</v>
      </c>
      <c r="G34" s="246" t="s">
        <v>52</v>
      </c>
      <c r="H34" s="234">
        <v>0.15522875816993476</v>
      </c>
      <c r="I34" s="163" t="s">
        <v>52</v>
      </c>
      <c r="J34" s="184">
        <v>0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3.78</v>
      </c>
      <c r="E35" s="187">
        <v>4</v>
      </c>
      <c r="F35" s="198">
        <v>4.1900000000000004</v>
      </c>
      <c r="G35" s="246" t="s">
        <v>52</v>
      </c>
      <c r="H35" s="234">
        <v>4.7500000000000098E-2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3.29</v>
      </c>
      <c r="G36" s="246" t="s">
        <v>52</v>
      </c>
      <c r="H36" s="234">
        <v>0.10033444816053505</v>
      </c>
      <c r="I36" s="163" t="s">
        <v>52</v>
      </c>
      <c r="J36" s="184">
        <v>0.03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1.28</v>
      </c>
      <c r="G37" s="246" t="s">
        <v>52</v>
      </c>
      <c r="H37" s="234">
        <v>0.24271844660194164</v>
      </c>
      <c r="I37" s="163" t="s">
        <v>548</v>
      </c>
      <c r="J37" s="184">
        <v>0.03</v>
      </c>
      <c r="K37" s="215">
        <v>1.266</v>
      </c>
    </row>
    <row r="38" spans="2:14" ht="12" customHeight="1">
      <c r="B38" s="175"/>
      <c r="C38" s="258" t="s">
        <v>10</v>
      </c>
      <c r="D38" s="255">
        <v>0.1617852161785216</v>
      </c>
      <c r="E38" s="189">
        <v>0.14735336194563661</v>
      </c>
      <c r="F38" s="201">
        <v>0.17112299465240641</v>
      </c>
      <c r="G38" s="247" t="s">
        <v>52</v>
      </c>
      <c r="H38" s="235">
        <v>2.3769632706769794</v>
      </c>
      <c r="I38" s="167" t="s">
        <v>548</v>
      </c>
      <c r="J38" s="185">
        <v>0.47159315220902387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82.79</v>
      </c>
      <c r="E44" s="222">
        <v>91.39</v>
      </c>
      <c r="F44" s="223">
        <v>107.73</v>
      </c>
      <c r="G44" s="236" t="s">
        <v>52</v>
      </c>
      <c r="H44" s="233">
        <v>0.17879417879417892</v>
      </c>
      <c r="I44" s="230" t="s">
        <v>52</v>
      </c>
      <c r="J44" s="184">
        <v>0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48.83</v>
      </c>
      <c r="E45" s="226">
        <v>49.85</v>
      </c>
      <c r="F45" s="198">
        <v>51.57</v>
      </c>
      <c r="G45" s="237" t="s">
        <v>52</v>
      </c>
      <c r="H45" s="234">
        <v>3.4503510531594728E-2</v>
      </c>
      <c r="I45" s="231" t="s">
        <v>52</v>
      </c>
      <c r="J45" s="184">
        <v>0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44.82</v>
      </c>
      <c r="F46" s="198">
        <v>47.9</v>
      </c>
      <c r="G46" s="237" t="s">
        <v>52</v>
      </c>
      <c r="H46" s="234">
        <v>6.8719321731369964E-2</v>
      </c>
      <c r="I46" s="231" t="s">
        <v>52</v>
      </c>
      <c r="J46" s="184">
        <v>1.0900000000000001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2.5</v>
      </c>
      <c r="F47" s="198">
        <v>11.16</v>
      </c>
      <c r="G47" s="237" t="s">
        <v>52</v>
      </c>
      <c r="H47" s="234">
        <v>3.4640000000000004</v>
      </c>
      <c r="I47" s="231" t="s">
        <v>548</v>
      </c>
      <c r="J47" s="184">
        <v>1.0900000000000001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4.522909777987718E-2</v>
      </c>
      <c r="E48" s="229">
        <v>2.640752086194148E-2</v>
      </c>
      <c r="F48" s="201">
        <v>0.11219463154720016</v>
      </c>
      <c r="G48" s="238" t="s">
        <v>52</v>
      </c>
      <c r="H48" s="235">
        <v>8.5787110685258678</v>
      </c>
      <c r="I48" s="232" t="s">
        <v>548</v>
      </c>
      <c r="J48" s="185">
        <v>1.232254674106982</v>
      </c>
      <c r="K48" s="219">
        <v>0.18622926579138796</v>
      </c>
    </row>
    <row r="49" spans="2:13" ht="12" customHeight="1">
      <c r="B49" s="140" t="s">
        <v>593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570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546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L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6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710937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590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7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352.96</v>
      </c>
      <c r="E10" s="187">
        <v>433.67</v>
      </c>
      <c r="F10" s="198">
        <v>443.57</v>
      </c>
      <c r="G10" s="231" t="s">
        <v>52</v>
      </c>
      <c r="H10" s="234">
        <v>2.2828417921461064E-2</v>
      </c>
      <c r="I10" s="163" t="s">
        <v>548</v>
      </c>
      <c r="J10" s="184">
        <v>1.94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317.08999999999997</v>
      </c>
      <c r="E11" s="187">
        <v>345.55</v>
      </c>
      <c r="F11" s="198">
        <v>351.94</v>
      </c>
      <c r="G11" s="231" t="s">
        <v>52</v>
      </c>
      <c r="H11" s="234">
        <v>1.8492258717985877E-2</v>
      </c>
      <c r="I11" s="163" t="s">
        <v>548</v>
      </c>
      <c r="J11" s="184">
        <v>0.11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89.42</v>
      </c>
      <c r="F12" s="198">
        <v>78.98</v>
      </c>
      <c r="G12" s="231" t="s">
        <v>548</v>
      </c>
      <c r="H12" s="234">
        <v>0.11675240438380674</v>
      </c>
      <c r="I12" s="163" t="s">
        <v>52</v>
      </c>
      <c r="J12" s="184">
        <v>0.25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51.48</v>
      </c>
      <c r="F13" s="198">
        <v>72.760000000000005</v>
      </c>
      <c r="G13" s="231" t="s">
        <v>52</v>
      </c>
      <c r="H13" s="234">
        <v>0.41336441336441365</v>
      </c>
      <c r="I13" s="163" t="s">
        <v>548</v>
      </c>
      <c r="J13" s="184">
        <v>2.09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0.11995552180516381</v>
      </c>
      <c r="E14" s="191">
        <v>0.11835298986136973</v>
      </c>
      <c r="F14" s="199">
        <v>0.16884804604102852</v>
      </c>
      <c r="G14" s="243" t="s">
        <v>52</v>
      </c>
      <c r="H14" s="240">
        <v>5.0495056179658784</v>
      </c>
      <c r="I14" s="192" t="s">
        <v>548</v>
      </c>
      <c r="J14" s="193">
        <v>0.49065386657823618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61.3</v>
      </c>
      <c r="E16" s="187">
        <v>58.11</v>
      </c>
      <c r="F16" s="198">
        <v>55.13</v>
      </c>
      <c r="G16" s="231" t="s">
        <v>548</v>
      </c>
      <c r="H16" s="234">
        <v>5.1282051282051211E-2</v>
      </c>
      <c r="I16" s="163" t="s">
        <v>548</v>
      </c>
      <c r="J16" s="184">
        <v>0.26</v>
      </c>
      <c r="K16" s="215">
        <v>49.216999999999999</v>
      </c>
    </row>
    <row r="17" spans="2:14" ht="12" customHeight="1">
      <c r="B17" s="174"/>
      <c r="C17" s="259" t="s">
        <v>8</v>
      </c>
      <c r="D17" s="252">
        <v>37.770000000000003</v>
      </c>
      <c r="E17" s="187">
        <v>34.17</v>
      </c>
      <c r="F17" s="198">
        <v>33.090000000000003</v>
      </c>
      <c r="G17" s="231" t="s">
        <v>548</v>
      </c>
      <c r="H17" s="234">
        <v>3.1606672519754131E-2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25.17</v>
      </c>
      <c r="G18" s="231" t="s">
        <v>548</v>
      </c>
      <c r="H18" s="234">
        <v>0.21368322399250228</v>
      </c>
      <c r="I18" s="163" t="s">
        <v>52</v>
      </c>
      <c r="J18" s="184">
        <v>0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16.05</v>
      </c>
      <c r="F19" s="198">
        <v>17.53</v>
      </c>
      <c r="G19" s="231" t="s">
        <v>52</v>
      </c>
      <c r="H19" s="234">
        <v>9.2211838006230451E-2</v>
      </c>
      <c r="I19" s="163" t="s">
        <v>548</v>
      </c>
      <c r="J19" s="184">
        <v>0.27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0.29918848568366252</v>
      </c>
      <c r="E20" s="191">
        <v>0.24252039891205801</v>
      </c>
      <c r="F20" s="199">
        <v>0.30089255063508408</v>
      </c>
      <c r="G20" s="243" t="s">
        <v>52</v>
      </c>
      <c r="H20" s="240">
        <v>5.8372151723026064</v>
      </c>
      <c r="I20" s="192" t="s">
        <v>548</v>
      </c>
      <c r="J20" s="193">
        <v>0.46343975283213434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285.31</v>
      </c>
      <c r="E22" s="187">
        <v>369.45</v>
      </c>
      <c r="F22" s="198">
        <v>381.37</v>
      </c>
      <c r="G22" s="231" t="s">
        <v>52</v>
      </c>
      <c r="H22" s="234">
        <v>3.2264176478549178E-2</v>
      </c>
      <c r="I22" s="163" t="s">
        <v>548</v>
      </c>
      <c r="J22" s="184">
        <v>1.69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275.54000000000002</v>
      </c>
      <c r="E23" s="187">
        <v>307.38</v>
      </c>
      <c r="F23" s="198">
        <v>314.66000000000003</v>
      </c>
      <c r="G23" s="231" t="s">
        <v>52</v>
      </c>
      <c r="H23" s="234">
        <v>2.3684039299889381E-2</v>
      </c>
      <c r="I23" s="163" t="s">
        <v>548</v>
      </c>
      <c r="J23" s="184">
        <v>0.11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54.42</v>
      </c>
      <c r="F24" s="198">
        <v>50.55</v>
      </c>
      <c r="G24" s="231" t="s">
        <v>548</v>
      </c>
      <c r="H24" s="234">
        <v>7.111356119073875E-2</v>
      </c>
      <c r="I24" s="163" t="s">
        <v>52</v>
      </c>
      <c r="J24" s="184">
        <v>0.26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34.409999999999997</v>
      </c>
      <c r="F25" s="198">
        <v>53.92</v>
      </c>
      <c r="G25" s="231" t="s">
        <v>52</v>
      </c>
      <c r="H25" s="234">
        <v>0.56698634117988966</v>
      </c>
      <c r="I25" s="163" t="s">
        <v>548</v>
      </c>
      <c r="J25" s="184">
        <v>1.84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7.9428841479881176E-2</v>
      </c>
      <c r="E26" s="191">
        <v>9.5107794361525694E-2</v>
      </c>
      <c r="F26" s="199">
        <v>0.14764108321239833</v>
      </c>
      <c r="G26" s="243" t="s">
        <v>52</v>
      </c>
      <c r="H26" s="240">
        <v>5.2533288850872637</v>
      </c>
      <c r="I26" s="192" t="s">
        <v>548</v>
      </c>
      <c r="J26" s="193">
        <v>0.51009317988326974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273.19</v>
      </c>
      <c r="E28" s="188">
        <v>353.72</v>
      </c>
      <c r="F28" s="200">
        <v>365.97</v>
      </c>
      <c r="G28" s="231" t="s">
        <v>52</v>
      </c>
      <c r="H28" s="234">
        <v>3.4631912246974927E-2</v>
      </c>
      <c r="I28" s="163" t="s">
        <v>548</v>
      </c>
      <c r="J28" s="184">
        <v>1.71</v>
      </c>
      <c r="K28" s="215">
        <v>267.50299999999999</v>
      </c>
    </row>
    <row r="29" spans="2:14" ht="12" customHeight="1">
      <c r="B29" s="174"/>
      <c r="C29" s="262" t="s">
        <v>8</v>
      </c>
      <c r="D29" s="254">
        <v>262.97000000000003</v>
      </c>
      <c r="E29" s="188">
        <v>295.39</v>
      </c>
      <c r="F29" s="200">
        <v>302.52999999999997</v>
      </c>
      <c r="G29" s="231" t="s">
        <v>52</v>
      </c>
      <c r="H29" s="234">
        <v>2.4171434374894218E-2</v>
      </c>
      <c r="I29" s="163" t="s">
        <v>52</v>
      </c>
      <c r="J29" s="184">
        <v>0.13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</v>
      </c>
      <c r="F30" s="200">
        <v>44.45</v>
      </c>
      <c r="G30" s="231" t="s">
        <v>548</v>
      </c>
      <c r="H30" s="234">
        <v>8.7268993839835773E-2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31.39</v>
      </c>
      <c r="F31" s="200">
        <v>51.01</v>
      </c>
      <c r="G31" s="231" t="s">
        <v>52</v>
      </c>
      <c r="H31" s="234">
        <v>0.62503982159923543</v>
      </c>
      <c r="I31" s="163" t="s">
        <v>548</v>
      </c>
      <c r="J31" s="184">
        <v>1.84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7.4097755044046587E-2</v>
      </c>
      <c r="E32" s="191">
        <v>9.1226132697840689E-2</v>
      </c>
      <c r="F32" s="199">
        <v>0.14701135512133265</v>
      </c>
      <c r="G32" s="243" t="s">
        <v>52</v>
      </c>
      <c r="H32" s="240">
        <v>5.5785222423491962</v>
      </c>
      <c r="I32" s="192" t="s">
        <v>548</v>
      </c>
      <c r="J32" s="193">
        <v>0.53599869573757453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6.35</v>
      </c>
      <c r="E34" s="187">
        <v>6.12</v>
      </c>
      <c r="F34" s="198">
        <v>7.07</v>
      </c>
      <c r="G34" s="246" t="s">
        <v>52</v>
      </c>
      <c r="H34" s="234">
        <v>0.15522875816993476</v>
      </c>
      <c r="I34" s="163" t="s">
        <v>52</v>
      </c>
      <c r="J34" s="184">
        <v>0.01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3.78</v>
      </c>
      <c r="E35" s="187">
        <v>4</v>
      </c>
      <c r="F35" s="198">
        <v>4.1900000000000004</v>
      </c>
      <c r="G35" s="246" t="s">
        <v>52</v>
      </c>
      <c r="H35" s="234">
        <v>4.7500000000000098E-2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3.26</v>
      </c>
      <c r="G36" s="246" t="s">
        <v>52</v>
      </c>
      <c r="H36" s="234">
        <v>9.0301003344481545E-2</v>
      </c>
      <c r="I36" s="163" t="s">
        <v>52</v>
      </c>
      <c r="J36" s="184">
        <v>0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1.31</v>
      </c>
      <c r="G37" s="246" t="s">
        <v>52</v>
      </c>
      <c r="H37" s="234">
        <v>0.27184466019417486</v>
      </c>
      <c r="I37" s="163" t="s">
        <v>52</v>
      </c>
      <c r="J37" s="184">
        <v>0.01</v>
      </c>
      <c r="K37" s="215">
        <v>1.266</v>
      </c>
    </row>
    <row r="38" spans="2:14" ht="12" customHeight="1">
      <c r="B38" s="175"/>
      <c r="C38" s="258" t="s">
        <v>10</v>
      </c>
      <c r="D38" s="255">
        <v>0.1617852161785216</v>
      </c>
      <c r="E38" s="189">
        <v>0.14735336194563661</v>
      </c>
      <c r="F38" s="201">
        <v>0.17583892617449665</v>
      </c>
      <c r="G38" s="247" t="s">
        <v>52</v>
      </c>
      <c r="H38" s="235">
        <v>2.8485564228860034</v>
      </c>
      <c r="I38" s="167" t="s">
        <v>52</v>
      </c>
      <c r="J38" s="185">
        <v>0.13422818791946345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82.79</v>
      </c>
      <c r="E44" s="222">
        <v>91.39</v>
      </c>
      <c r="F44" s="223">
        <v>107.73</v>
      </c>
      <c r="G44" s="236" t="s">
        <v>52</v>
      </c>
      <c r="H44" s="233">
        <v>0.17879417879417892</v>
      </c>
      <c r="I44" s="230" t="s">
        <v>52</v>
      </c>
      <c r="J44" s="184">
        <v>0.86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48.83</v>
      </c>
      <c r="E45" s="226">
        <v>49.85</v>
      </c>
      <c r="F45" s="198">
        <v>51.57</v>
      </c>
      <c r="G45" s="237" t="s">
        <v>52</v>
      </c>
      <c r="H45" s="234">
        <v>3.4503510531594728E-2</v>
      </c>
      <c r="I45" s="231" t="s">
        <v>52</v>
      </c>
      <c r="J45" s="184">
        <v>0.31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44.82</v>
      </c>
      <c r="F46" s="198">
        <v>46.81</v>
      </c>
      <c r="G46" s="237" t="s">
        <v>52</v>
      </c>
      <c r="H46" s="234">
        <v>4.4399821508255277E-2</v>
      </c>
      <c r="I46" s="231" t="s">
        <v>52</v>
      </c>
      <c r="J46" s="184">
        <v>0.54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2.5</v>
      </c>
      <c r="F47" s="198">
        <v>12.25</v>
      </c>
      <c r="G47" s="237" t="s">
        <v>52</v>
      </c>
      <c r="H47" s="234">
        <v>3.9000000000000004</v>
      </c>
      <c r="I47" s="231" t="s">
        <v>548</v>
      </c>
      <c r="J47" s="184">
        <v>0.01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4.522909777987718E-2</v>
      </c>
      <c r="E48" s="229">
        <v>2.640752086194148E-2</v>
      </c>
      <c r="F48" s="201">
        <v>0.12451717828826998</v>
      </c>
      <c r="G48" s="238" t="s">
        <v>52</v>
      </c>
      <c r="H48" s="235">
        <v>9.8109657426328507</v>
      </c>
      <c r="I48" s="232" t="s">
        <v>548</v>
      </c>
      <c r="J48" s="185">
        <v>0.11877330210707387</v>
      </c>
      <c r="K48" s="219">
        <v>0.18622926579138796</v>
      </c>
    </row>
    <row r="49" spans="2:13" ht="12" customHeight="1">
      <c r="B49" s="140" t="s">
        <v>591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570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546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5:L55"/>
    <mergeCell ref="B56:L56"/>
    <mergeCell ref="B57:L57"/>
    <mergeCell ref="B58:L58"/>
    <mergeCell ref="B59:K59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7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9.8554687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553</v>
      </c>
      <c r="F2" s="131"/>
      <c r="G2" s="131"/>
      <c r="H2" s="132"/>
      <c r="I2" s="132"/>
      <c r="J2" s="134"/>
    </row>
    <row r="3" spans="1:14" ht="12" customHeight="1">
      <c r="B3" s="144" t="s">
        <v>589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59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5.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354.01</v>
      </c>
      <c r="E10" s="187">
        <v>433.67</v>
      </c>
      <c r="F10" s="198">
        <v>445.51</v>
      </c>
      <c r="G10" s="231" t="s">
        <v>52</v>
      </c>
      <c r="H10" s="234">
        <v>2.7301865473747355E-2</v>
      </c>
      <c r="I10" s="163" t="s">
        <v>52</v>
      </c>
      <c r="J10" s="184">
        <v>1.18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318.14</v>
      </c>
      <c r="E11" s="187">
        <v>345.55</v>
      </c>
      <c r="F11" s="198">
        <v>352.05</v>
      </c>
      <c r="G11" s="231" t="s">
        <v>52</v>
      </c>
      <c r="H11" s="234">
        <v>1.8810591810157762E-2</v>
      </c>
      <c r="I11" s="163" t="s">
        <v>52</v>
      </c>
      <c r="J11" s="184">
        <v>0.83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89.42</v>
      </c>
      <c r="F12" s="198">
        <v>78.73</v>
      </c>
      <c r="G12" s="231" t="s">
        <v>548</v>
      </c>
      <c r="H12" s="234">
        <v>0.11954819950794005</v>
      </c>
      <c r="I12" s="163" t="s">
        <v>52</v>
      </c>
      <c r="J12" s="184">
        <v>1.19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51.48</v>
      </c>
      <c r="F13" s="198">
        <v>74.849999999999994</v>
      </c>
      <c r="G13" s="231" t="s">
        <v>52</v>
      </c>
      <c r="H13" s="234">
        <v>0.45396270396270388</v>
      </c>
      <c r="I13" s="163" t="s">
        <v>52</v>
      </c>
      <c r="J13" s="184">
        <v>0.76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0.11961489574600427</v>
      </c>
      <c r="E14" s="191">
        <v>0.11835298986136973</v>
      </c>
      <c r="F14" s="199">
        <v>0.17375458470681088</v>
      </c>
      <c r="G14" s="243" t="s">
        <v>52</v>
      </c>
      <c r="H14" s="240">
        <v>5.5401594845441142</v>
      </c>
      <c r="I14" s="192" t="s">
        <v>52</v>
      </c>
      <c r="J14" s="193">
        <v>9.5395031927472673E-2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61.67</v>
      </c>
      <c r="E16" s="187">
        <v>58.11</v>
      </c>
      <c r="F16" s="198">
        <v>55.39</v>
      </c>
      <c r="G16" s="231" t="s">
        <v>548</v>
      </c>
      <c r="H16" s="234">
        <v>4.6807778351402485E-2</v>
      </c>
      <c r="I16" s="163" t="s">
        <v>52</v>
      </c>
      <c r="J16" s="184">
        <v>0.15</v>
      </c>
      <c r="K16" s="215">
        <v>49.216999999999999</v>
      </c>
    </row>
    <row r="17" spans="2:14" ht="12" customHeight="1">
      <c r="B17" s="174"/>
      <c r="C17" s="259" t="s">
        <v>8</v>
      </c>
      <c r="D17" s="252">
        <v>38.14</v>
      </c>
      <c r="E17" s="187">
        <v>34.17</v>
      </c>
      <c r="F17" s="198">
        <v>33.090000000000003</v>
      </c>
      <c r="G17" s="231" t="s">
        <v>548</v>
      </c>
      <c r="H17" s="234">
        <v>3.1606672519754131E-2</v>
      </c>
      <c r="I17" s="163" t="s">
        <v>52</v>
      </c>
      <c r="J17" s="184">
        <v>0.68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25.17</v>
      </c>
      <c r="G18" s="231" t="s">
        <v>548</v>
      </c>
      <c r="H18" s="234">
        <v>0.21368322399250228</v>
      </c>
      <c r="I18" s="163" t="s">
        <v>52</v>
      </c>
      <c r="J18" s="184">
        <v>0.68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16.05</v>
      </c>
      <c r="F19" s="198">
        <v>17.8</v>
      </c>
      <c r="G19" s="231" t="s">
        <v>52</v>
      </c>
      <c r="H19" s="234">
        <v>0.10903426791277249</v>
      </c>
      <c r="I19" s="163" t="s">
        <v>548</v>
      </c>
      <c r="J19" s="184">
        <v>1.21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0.29750304506699143</v>
      </c>
      <c r="E20" s="191">
        <v>0.24252039891205801</v>
      </c>
      <c r="F20" s="199">
        <v>0.30552694816340542</v>
      </c>
      <c r="G20" s="243" t="s">
        <v>52</v>
      </c>
      <c r="H20" s="240">
        <v>6.300654925134741</v>
      </c>
      <c r="I20" s="192" t="s">
        <v>548</v>
      </c>
      <c r="J20" s="193">
        <v>2.8567955175786199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286.01</v>
      </c>
      <c r="E22" s="187">
        <v>369.45</v>
      </c>
      <c r="F22" s="198">
        <v>383.06</v>
      </c>
      <c r="G22" s="231" t="s">
        <v>52</v>
      </c>
      <c r="H22" s="234">
        <v>3.6838543781296584E-2</v>
      </c>
      <c r="I22" s="163" t="s">
        <v>52</v>
      </c>
      <c r="J22" s="184">
        <v>0.94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276.23</v>
      </c>
      <c r="E23" s="187">
        <v>307.38</v>
      </c>
      <c r="F23" s="198">
        <v>314.77</v>
      </c>
      <c r="G23" s="231" t="s">
        <v>52</v>
      </c>
      <c r="H23" s="234">
        <v>2.404190253106897E-2</v>
      </c>
      <c r="I23" s="163" t="s">
        <v>52</v>
      </c>
      <c r="J23" s="184">
        <v>0.15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54.42</v>
      </c>
      <c r="F24" s="198">
        <v>50.29</v>
      </c>
      <c r="G24" s="231" t="s">
        <v>548</v>
      </c>
      <c r="H24" s="234">
        <v>7.5891216464535116E-2</v>
      </c>
      <c r="I24" s="163" t="s">
        <v>52</v>
      </c>
      <c r="J24" s="184">
        <v>0.5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34.409999999999997</v>
      </c>
      <c r="F25" s="198">
        <v>55.76</v>
      </c>
      <c r="G25" s="231" t="s">
        <v>52</v>
      </c>
      <c r="H25" s="234">
        <v>0.62045916884626573</v>
      </c>
      <c r="I25" s="163" t="s">
        <v>52</v>
      </c>
      <c r="J25" s="184">
        <v>1.9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7.9244266325396565E-2</v>
      </c>
      <c r="E26" s="191">
        <v>9.5107794361525694E-2</v>
      </c>
      <c r="F26" s="199">
        <v>0.15274201501123102</v>
      </c>
      <c r="G26" s="243" t="s">
        <v>52</v>
      </c>
      <c r="H26" s="240">
        <v>5.7634220649705332</v>
      </c>
      <c r="I26" s="192" t="s">
        <v>52</v>
      </c>
      <c r="J26" s="193">
        <v>0.49414606905482938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273.83</v>
      </c>
      <c r="E28" s="188">
        <v>353.72</v>
      </c>
      <c r="F28" s="200">
        <v>367.68</v>
      </c>
      <c r="G28" s="231" t="s">
        <v>52</v>
      </c>
      <c r="H28" s="234">
        <v>3.9466244487164959E-2</v>
      </c>
      <c r="I28" s="163" t="s">
        <v>52</v>
      </c>
      <c r="J28" s="184">
        <v>2.02</v>
      </c>
      <c r="K28" s="215">
        <v>267.50299999999999</v>
      </c>
    </row>
    <row r="29" spans="2:14" ht="12" customHeight="1">
      <c r="B29" s="174"/>
      <c r="C29" s="262" t="s">
        <v>8</v>
      </c>
      <c r="D29" s="254">
        <v>263.61</v>
      </c>
      <c r="E29" s="188">
        <v>295.39</v>
      </c>
      <c r="F29" s="200">
        <v>302.39999999999998</v>
      </c>
      <c r="G29" s="231" t="s">
        <v>52</v>
      </c>
      <c r="H29" s="234">
        <v>2.3731338230813526E-2</v>
      </c>
      <c r="I29" s="163" t="s">
        <v>52</v>
      </c>
      <c r="J29" s="184">
        <v>1.27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</v>
      </c>
      <c r="F30" s="200">
        <v>44.45</v>
      </c>
      <c r="G30" s="231" t="s">
        <v>548</v>
      </c>
      <c r="H30" s="234">
        <v>8.7268993839835773E-2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31.39</v>
      </c>
      <c r="F31" s="200">
        <v>52.85</v>
      </c>
      <c r="G31" s="231" t="s">
        <v>52</v>
      </c>
      <c r="H31" s="234">
        <v>0.68365721567378146</v>
      </c>
      <c r="I31" s="163" t="s">
        <v>52</v>
      </c>
      <c r="J31" s="184">
        <v>2.0099999999999998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7.3929685284944702E-2</v>
      </c>
      <c r="E32" s="191">
        <v>9.1226132697840689E-2</v>
      </c>
      <c r="F32" s="199">
        <v>0.15237134207870839</v>
      </c>
      <c r="G32" s="243" t="s">
        <v>52</v>
      </c>
      <c r="H32" s="240">
        <v>6.1145209380867707</v>
      </c>
      <c r="I32" s="192" t="s">
        <v>52</v>
      </c>
      <c r="J32" s="193">
        <v>0.52563469979745314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6.34</v>
      </c>
      <c r="E34" s="187">
        <v>6.12</v>
      </c>
      <c r="F34" s="198">
        <v>7.06</v>
      </c>
      <c r="G34" s="246" t="s">
        <v>52</v>
      </c>
      <c r="H34" s="234">
        <v>0.15359477124182996</v>
      </c>
      <c r="I34" s="163" t="s">
        <v>52</v>
      </c>
      <c r="J34" s="184">
        <v>0.08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3.77</v>
      </c>
      <c r="E35" s="187">
        <v>4</v>
      </c>
      <c r="F35" s="198">
        <v>4.1900000000000004</v>
      </c>
      <c r="G35" s="246" t="s">
        <v>52</v>
      </c>
      <c r="H35" s="234">
        <v>4.7500000000000098E-2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3.26</v>
      </c>
      <c r="G36" s="246" t="s">
        <v>52</v>
      </c>
      <c r="H36" s="234">
        <v>9.0301003344481545E-2</v>
      </c>
      <c r="I36" s="163" t="s">
        <v>52</v>
      </c>
      <c r="J36" s="184">
        <v>0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1.3</v>
      </c>
      <c r="G37" s="246" t="s">
        <v>52</v>
      </c>
      <c r="H37" s="234">
        <v>0.26213592233009719</v>
      </c>
      <c r="I37" s="163" t="s">
        <v>52</v>
      </c>
      <c r="J37" s="184">
        <v>0.08</v>
      </c>
      <c r="K37" s="215">
        <v>1.266</v>
      </c>
    </row>
    <row r="38" spans="2:14" ht="12" customHeight="1">
      <c r="B38" s="175"/>
      <c r="C38" s="258" t="s">
        <v>10</v>
      </c>
      <c r="D38" s="255">
        <v>0.16201117318435754</v>
      </c>
      <c r="E38" s="189">
        <v>0.14735336194563661</v>
      </c>
      <c r="F38" s="201">
        <v>0.17449664429530201</v>
      </c>
      <c r="G38" s="247" t="s">
        <v>52</v>
      </c>
      <c r="H38" s="235">
        <v>2.7143282349665396</v>
      </c>
      <c r="I38" s="167" t="s">
        <v>52</v>
      </c>
      <c r="J38" s="185">
        <v>1.0738255033557049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82.56</v>
      </c>
      <c r="E44" s="222">
        <v>91.39</v>
      </c>
      <c r="F44" s="223">
        <v>106.87</v>
      </c>
      <c r="G44" s="236" t="s">
        <v>52</v>
      </c>
      <c r="H44" s="233">
        <v>0.16938395885764312</v>
      </c>
      <c r="I44" s="230" t="s">
        <v>52</v>
      </c>
      <c r="J44" s="184">
        <v>0.37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48.6</v>
      </c>
      <c r="E45" s="226">
        <v>49.85</v>
      </c>
      <c r="F45" s="198">
        <v>51.26</v>
      </c>
      <c r="G45" s="237" t="s">
        <v>52</v>
      </c>
      <c r="H45" s="234">
        <v>2.8284854563690898E-2</v>
      </c>
      <c r="I45" s="231" t="s">
        <v>52</v>
      </c>
      <c r="J45" s="184">
        <v>0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44.82</v>
      </c>
      <c r="F46" s="198">
        <v>46.27</v>
      </c>
      <c r="G46" s="237" t="s">
        <v>52</v>
      </c>
      <c r="H46" s="234">
        <v>3.2351628737171012E-2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2.5</v>
      </c>
      <c r="F47" s="198">
        <v>12.26</v>
      </c>
      <c r="G47" s="237" t="s">
        <v>52</v>
      </c>
      <c r="H47" s="234">
        <v>3.9039999999999999</v>
      </c>
      <c r="I47" s="231" t="s">
        <v>548</v>
      </c>
      <c r="J47" s="184">
        <v>0.67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4.5352279455298995E-2</v>
      </c>
      <c r="E48" s="229">
        <v>2.640752086194148E-2</v>
      </c>
      <c r="F48" s="201">
        <v>0.12570491130934072</v>
      </c>
      <c r="G48" s="238" t="s">
        <v>52</v>
      </c>
      <c r="H48" s="235">
        <v>9.9297390447399234</v>
      </c>
      <c r="I48" s="232" t="s">
        <v>548</v>
      </c>
      <c r="J48" s="185">
        <v>0.68696811237567712</v>
      </c>
      <c r="K48" s="219">
        <v>0.18622926579138796</v>
      </c>
    </row>
    <row r="49" spans="2:13" ht="12" customHeight="1">
      <c r="B49" s="140" t="s">
        <v>588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570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572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L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8">
    <tabColor them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1406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553</v>
      </c>
      <c r="F2" s="131"/>
      <c r="G2" s="131"/>
      <c r="H2" s="132"/>
      <c r="I2" s="132"/>
      <c r="J2" s="134"/>
    </row>
    <row r="3" spans="1:14" ht="12" customHeight="1">
      <c r="B3" s="144" t="s">
        <v>585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59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7.7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354.01</v>
      </c>
      <c r="E10" s="187">
        <v>433.51</v>
      </c>
      <c r="F10" s="198">
        <v>444.33</v>
      </c>
      <c r="G10" s="231" t="s">
        <v>52</v>
      </c>
      <c r="H10" s="234">
        <v>2.4959055154436971E-2</v>
      </c>
      <c r="I10" s="163" t="s">
        <v>52</v>
      </c>
      <c r="J10" s="184">
        <v>8.91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318.14</v>
      </c>
      <c r="E11" s="187">
        <v>346.82</v>
      </c>
      <c r="F11" s="198">
        <v>351.22</v>
      </c>
      <c r="G11" s="231" t="s">
        <v>52</v>
      </c>
      <c r="H11" s="234">
        <v>1.268669626895802E-2</v>
      </c>
      <c r="I11" s="163" t="s">
        <v>52</v>
      </c>
      <c r="J11" s="184">
        <v>3.55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89.7</v>
      </c>
      <c r="F12" s="198">
        <v>77.540000000000006</v>
      </c>
      <c r="G12" s="231" t="s">
        <v>548</v>
      </c>
      <c r="H12" s="234">
        <v>0.13556298773690079</v>
      </c>
      <c r="I12" s="163" t="s">
        <v>548</v>
      </c>
      <c r="J12" s="184">
        <v>0.02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49.75</v>
      </c>
      <c r="F13" s="198">
        <v>74.09</v>
      </c>
      <c r="G13" s="231" t="s">
        <v>52</v>
      </c>
      <c r="H13" s="234">
        <v>0.48924623115577903</v>
      </c>
      <c r="I13" s="163" t="s">
        <v>52</v>
      </c>
      <c r="J13" s="184">
        <v>5.71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0.11961489574600427</v>
      </c>
      <c r="E14" s="191">
        <v>0.11396957756803812</v>
      </c>
      <c r="F14" s="199">
        <v>0.17280063438753615</v>
      </c>
      <c r="G14" s="243" t="s">
        <v>52</v>
      </c>
      <c r="H14" s="240">
        <v>5.8831056819498029</v>
      </c>
      <c r="I14" s="192" t="s">
        <v>52</v>
      </c>
      <c r="J14" s="193">
        <v>1.1993541755313615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61.67</v>
      </c>
      <c r="E16" s="187">
        <v>57.96</v>
      </c>
      <c r="F16" s="198">
        <v>55.24</v>
      </c>
      <c r="G16" s="231" t="s">
        <v>548</v>
      </c>
      <c r="H16" s="234">
        <v>4.6928916494133888E-2</v>
      </c>
      <c r="I16" s="163" t="s">
        <v>52</v>
      </c>
      <c r="J16" s="184">
        <v>0</v>
      </c>
      <c r="K16" s="215">
        <v>49.216999999999999</v>
      </c>
    </row>
    <row r="17" spans="2:14" ht="12" customHeight="1">
      <c r="B17" s="174"/>
      <c r="C17" s="259" t="s">
        <v>8</v>
      </c>
      <c r="D17" s="252">
        <v>38.14</v>
      </c>
      <c r="E17" s="187">
        <v>34.03</v>
      </c>
      <c r="F17" s="198">
        <v>32.409999999999997</v>
      </c>
      <c r="G17" s="231" t="s">
        <v>548</v>
      </c>
      <c r="H17" s="234">
        <v>4.7605054363796806E-2</v>
      </c>
      <c r="I17" s="163" t="s">
        <v>52</v>
      </c>
      <c r="J17" s="184">
        <v>0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24.49</v>
      </c>
      <c r="G18" s="231" t="s">
        <v>548</v>
      </c>
      <c r="H18" s="234">
        <v>0.23492658544204936</v>
      </c>
      <c r="I18" s="163" t="s">
        <v>548</v>
      </c>
      <c r="J18" s="184">
        <v>0.68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16.05</v>
      </c>
      <c r="F19" s="198">
        <v>19.010000000000002</v>
      </c>
      <c r="G19" s="231" t="s">
        <v>52</v>
      </c>
      <c r="H19" s="234">
        <v>0.18442367601246112</v>
      </c>
      <c r="I19" s="163" t="s">
        <v>52</v>
      </c>
      <c r="J19" s="184">
        <v>0.96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0.29750304506699143</v>
      </c>
      <c r="E20" s="191">
        <v>0.24303452453058758</v>
      </c>
      <c r="F20" s="199">
        <v>0.33409490333919162</v>
      </c>
      <c r="G20" s="243" t="s">
        <v>52</v>
      </c>
      <c r="H20" s="240">
        <v>9.1060378808604039</v>
      </c>
      <c r="I20" s="192" t="s">
        <v>52</v>
      </c>
      <c r="J20" s="193">
        <v>2.0618001637211725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286.01</v>
      </c>
      <c r="E22" s="187">
        <v>369.43</v>
      </c>
      <c r="F22" s="198">
        <v>382.12</v>
      </c>
      <c r="G22" s="231" t="s">
        <v>52</v>
      </c>
      <c r="H22" s="234">
        <v>3.4350215196383704E-2</v>
      </c>
      <c r="I22" s="163" t="s">
        <v>52</v>
      </c>
      <c r="J22" s="184">
        <v>9.26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276.23</v>
      </c>
      <c r="E23" s="187">
        <v>308.8</v>
      </c>
      <c r="F23" s="198">
        <v>314.62</v>
      </c>
      <c r="G23" s="231" t="s">
        <v>52</v>
      </c>
      <c r="H23" s="234">
        <v>1.8847150259067247E-2</v>
      </c>
      <c r="I23" s="163" t="s">
        <v>52</v>
      </c>
      <c r="J23" s="184">
        <v>3.65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54.7</v>
      </c>
      <c r="F24" s="198">
        <v>49.79</v>
      </c>
      <c r="G24" s="231" t="s">
        <v>548</v>
      </c>
      <c r="H24" s="234">
        <v>8.9762340036563137E-2</v>
      </c>
      <c r="I24" s="163" t="s">
        <v>52</v>
      </c>
      <c r="J24" s="184">
        <v>0.89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32.67</v>
      </c>
      <c r="F25" s="198">
        <v>53.86</v>
      </c>
      <c r="G25" s="231" t="s">
        <v>52</v>
      </c>
      <c r="H25" s="234">
        <v>0.64860728497092124</v>
      </c>
      <c r="I25" s="163" t="s">
        <v>52</v>
      </c>
      <c r="J25" s="184">
        <v>4.8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7.9244266325396565E-2</v>
      </c>
      <c r="E26" s="191">
        <v>8.9876203576341129E-2</v>
      </c>
      <c r="F26" s="199">
        <v>0.14780055432068273</v>
      </c>
      <c r="G26" s="243" t="s">
        <v>52</v>
      </c>
      <c r="H26" s="240">
        <v>5.7924350744341604</v>
      </c>
      <c r="I26" s="192" t="s">
        <v>52</v>
      </c>
      <c r="J26" s="193">
        <v>1.1473547345941859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273.83</v>
      </c>
      <c r="E28" s="188">
        <v>353.72</v>
      </c>
      <c r="F28" s="200">
        <v>365.66</v>
      </c>
      <c r="G28" s="231" t="s">
        <v>52</v>
      </c>
      <c r="H28" s="234">
        <v>3.3755512835010659E-2</v>
      </c>
      <c r="I28" s="163" t="s">
        <v>52</v>
      </c>
      <c r="J28" s="184">
        <v>9.23</v>
      </c>
      <c r="K28" s="215">
        <v>267.50299999999999</v>
      </c>
    </row>
    <row r="29" spans="2:14" ht="12" customHeight="1">
      <c r="B29" s="174"/>
      <c r="C29" s="262" t="s">
        <v>8</v>
      </c>
      <c r="D29" s="254">
        <v>263.61</v>
      </c>
      <c r="E29" s="188">
        <v>296.56</v>
      </c>
      <c r="F29" s="200">
        <v>301.13</v>
      </c>
      <c r="G29" s="231" t="s">
        <v>52</v>
      </c>
      <c r="H29" s="234">
        <v>1.5410035068788686E-2</v>
      </c>
      <c r="I29" s="163" t="s">
        <v>52</v>
      </c>
      <c r="J29" s="184">
        <v>3.68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48.9</v>
      </c>
      <c r="F30" s="200">
        <v>44.45</v>
      </c>
      <c r="G30" s="231" t="s">
        <v>548</v>
      </c>
      <c r="H30" s="234">
        <v>9.1002044989774933E-2</v>
      </c>
      <c r="I30" s="163" t="s">
        <v>52</v>
      </c>
      <c r="J30" s="184">
        <v>0.63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30.01</v>
      </c>
      <c r="F31" s="200">
        <v>50.84</v>
      </c>
      <c r="G31" s="231" t="s">
        <v>52</v>
      </c>
      <c r="H31" s="234">
        <v>0.69410196601132967</v>
      </c>
      <c r="I31" s="163" t="s">
        <v>52</v>
      </c>
      <c r="J31" s="184">
        <v>4.91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7.3929685284944702E-2</v>
      </c>
      <c r="E32" s="191">
        <v>8.6869681005036767E-2</v>
      </c>
      <c r="F32" s="199">
        <v>0.14711499508073386</v>
      </c>
      <c r="G32" s="243" t="s">
        <v>52</v>
      </c>
      <c r="H32" s="240">
        <v>6.0245314075697092</v>
      </c>
      <c r="I32" s="192" t="s">
        <v>52</v>
      </c>
      <c r="J32" s="193">
        <v>1.2529476283300727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6.34</v>
      </c>
      <c r="E34" s="187">
        <v>6.12</v>
      </c>
      <c r="F34" s="198">
        <v>6.98</v>
      </c>
      <c r="G34" s="246" t="s">
        <v>52</v>
      </c>
      <c r="H34" s="234">
        <v>0.14052287581699341</v>
      </c>
      <c r="I34" s="163" t="s">
        <v>548</v>
      </c>
      <c r="J34" s="184">
        <v>0.34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3.77</v>
      </c>
      <c r="E35" s="187">
        <v>4</v>
      </c>
      <c r="F35" s="198">
        <v>4.1900000000000004</v>
      </c>
      <c r="G35" s="246" t="s">
        <v>52</v>
      </c>
      <c r="H35" s="234">
        <v>4.7500000000000098E-2</v>
      </c>
      <c r="I35" s="163" t="s">
        <v>548</v>
      </c>
      <c r="J35" s="184">
        <v>0.1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2.99</v>
      </c>
      <c r="F36" s="198">
        <v>3.26</v>
      </c>
      <c r="G36" s="246" t="s">
        <v>52</v>
      </c>
      <c r="H36" s="234">
        <v>9.0301003344481545E-2</v>
      </c>
      <c r="I36" s="163" t="s">
        <v>548</v>
      </c>
      <c r="J36" s="184">
        <v>0.23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1.03</v>
      </c>
      <c r="F37" s="198">
        <v>1.22</v>
      </c>
      <c r="G37" s="246" t="s">
        <v>52</v>
      </c>
      <c r="H37" s="234">
        <v>0.18446601941747565</v>
      </c>
      <c r="I37" s="163" t="s">
        <v>548</v>
      </c>
      <c r="J37" s="184">
        <v>0.05</v>
      </c>
      <c r="K37" s="215">
        <v>1.266</v>
      </c>
    </row>
    <row r="38" spans="2:14" ht="12" customHeight="1">
      <c r="B38" s="175"/>
      <c r="C38" s="258" t="s">
        <v>10</v>
      </c>
      <c r="D38" s="255">
        <v>0.16201117318435754</v>
      </c>
      <c r="E38" s="189">
        <v>0.14735336194563661</v>
      </c>
      <c r="F38" s="201">
        <v>0.16375838926174496</v>
      </c>
      <c r="G38" s="247" t="s">
        <v>52</v>
      </c>
      <c r="H38" s="235">
        <v>1.6405027316108352</v>
      </c>
      <c r="I38" s="167" t="s">
        <v>52</v>
      </c>
      <c r="J38" s="185">
        <v>5.193147116164254E-2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82.56</v>
      </c>
      <c r="E44" s="222">
        <v>89.51</v>
      </c>
      <c r="F44" s="223">
        <v>106.5</v>
      </c>
      <c r="G44" s="236" t="s">
        <v>52</v>
      </c>
      <c r="H44" s="233">
        <v>0.18981119427996873</v>
      </c>
      <c r="I44" s="230" t="s">
        <v>52</v>
      </c>
      <c r="J44" s="184">
        <v>2.65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48.6</v>
      </c>
      <c r="E45" s="226">
        <v>47.19</v>
      </c>
      <c r="F45" s="198">
        <v>51.26</v>
      </c>
      <c r="G45" s="237" t="s">
        <v>52</v>
      </c>
      <c r="H45" s="234">
        <v>8.6247086247086324E-2</v>
      </c>
      <c r="I45" s="231" t="s">
        <v>52</v>
      </c>
      <c r="J45" s="184">
        <v>0.48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44.77</v>
      </c>
      <c r="F46" s="198">
        <v>46.27</v>
      </c>
      <c r="G46" s="237" t="s">
        <v>52</v>
      </c>
      <c r="H46" s="234">
        <v>3.3504578959124398E-2</v>
      </c>
      <c r="I46" s="231" t="s">
        <v>52</v>
      </c>
      <c r="J46" s="184">
        <v>0.68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3.55</v>
      </c>
      <c r="F47" s="198">
        <v>12.93</v>
      </c>
      <c r="G47" s="237" t="s">
        <v>52</v>
      </c>
      <c r="H47" s="234">
        <v>2.6422535211267606</v>
      </c>
      <c r="I47" s="231" t="s">
        <v>52</v>
      </c>
      <c r="J47" s="184">
        <v>1.22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4.5352279455298995E-2</v>
      </c>
      <c r="E48" s="229">
        <v>3.8603740756850802E-2</v>
      </c>
      <c r="F48" s="201">
        <v>0.13257459243309749</v>
      </c>
      <c r="G48" s="238" t="s">
        <v>52</v>
      </c>
      <c r="H48" s="235">
        <v>9.3970851676246685</v>
      </c>
      <c r="I48" s="232" t="s">
        <v>52</v>
      </c>
      <c r="J48" s="185">
        <v>1.1063748809563192</v>
      </c>
      <c r="K48" s="219">
        <v>0.18622926579138796</v>
      </c>
    </row>
    <row r="49" spans="2:13" ht="12" customHeight="1">
      <c r="B49" s="140" t="s">
        <v>586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587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512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256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570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10"/>
    </row>
    <row r="56" spans="2:13" ht="12" customHeight="1">
      <c r="B56" s="415" t="s">
        <v>572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520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521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6:L56"/>
    <mergeCell ref="B57:L57"/>
    <mergeCell ref="B58:L58"/>
    <mergeCell ref="B59:K59"/>
    <mergeCell ref="B55:L55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9">
    <tabColor theme="1"/>
    <pageSetUpPr fitToPage="1"/>
  </sheetPr>
  <dimension ref="A1:N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9.8554687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553</v>
      </c>
      <c r="F2" s="131"/>
      <c r="G2" s="131"/>
      <c r="H2" s="132"/>
      <c r="I2" s="132"/>
      <c r="J2" s="134"/>
    </row>
    <row r="3" spans="1:14" ht="12" customHeight="1">
      <c r="B3" s="144" t="s">
        <v>554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555</v>
      </c>
    </row>
    <row r="6" spans="1:14" ht="12" customHeight="1">
      <c r="B6" s="168"/>
      <c r="C6" s="256" t="s">
        <v>1</v>
      </c>
      <c r="D6" s="248" t="s">
        <v>556</v>
      </c>
      <c r="E6" s="179" t="s">
        <v>557</v>
      </c>
      <c r="F6" s="389" t="s">
        <v>558</v>
      </c>
      <c r="G6" s="391"/>
      <c r="H6" s="391"/>
      <c r="I6" s="391"/>
      <c r="J6" s="392"/>
      <c r="K6" s="213" t="s">
        <v>559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560</v>
      </c>
      <c r="L7" s="131"/>
    </row>
    <row r="8" spans="1:14" ht="27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354.01</v>
      </c>
      <c r="E10" s="187">
        <v>433.51</v>
      </c>
      <c r="F10" s="198">
        <v>435.42</v>
      </c>
      <c r="G10" s="231" t="s">
        <v>52</v>
      </c>
      <c r="H10" s="234">
        <v>4.4058960577610939E-3</v>
      </c>
      <c r="I10" s="163" t="s">
        <v>52</v>
      </c>
      <c r="J10" s="184">
        <v>6.12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318.14</v>
      </c>
      <c r="E11" s="187">
        <v>347.01</v>
      </c>
      <c r="F11" s="198">
        <v>347.67</v>
      </c>
      <c r="G11" s="231" t="s">
        <v>52</v>
      </c>
      <c r="H11" s="234">
        <v>1.9019624794676115E-3</v>
      </c>
      <c r="I11" s="163" t="s">
        <v>52</v>
      </c>
      <c r="J11" s="184">
        <v>2.4500000000000002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51.63</v>
      </c>
      <c r="E12" s="187">
        <v>89.34</v>
      </c>
      <c r="F12" s="198">
        <v>77.56</v>
      </c>
      <c r="G12" s="231" t="s">
        <v>548</v>
      </c>
      <c r="H12" s="234">
        <v>0.13185583165435411</v>
      </c>
      <c r="I12" s="163" t="s">
        <v>52</v>
      </c>
      <c r="J12" s="184">
        <v>1.64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49.91</v>
      </c>
      <c r="F13" s="198">
        <v>68.38</v>
      </c>
      <c r="G13" s="231" t="s">
        <v>52</v>
      </c>
      <c r="H13" s="234">
        <v>0.37006611901422559</v>
      </c>
      <c r="I13" s="163" t="s">
        <v>52</v>
      </c>
      <c r="J13" s="184">
        <v>0.01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0.11961489574600427</v>
      </c>
      <c r="E14" s="191">
        <v>0.11438065772888735</v>
      </c>
      <c r="F14" s="199">
        <v>0.16080709263222254</v>
      </c>
      <c r="G14" s="243" t="s">
        <v>52</v>
      </c>
      <c r="H14" s="240">
        <v>4.6426434903335183</v>
      </c>
      <c r="I14" s="192" t="s">
        <v>548</v>
      </c>
      <c r="J14" s="193">
        <v>0.15379707671220877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61.67</v>
      </c>
      <c r="E16" s="187">
        <v>57.96</v>
      </c>
      <c r="F16" s="198">
        <v>55.24</v>
      </c>
      <c r="G16" s="231" t="s">
        <v>548</v>
      </c>
      <c r="H16" s="234">
        <v>4.6928916494133888E-2</v>
      </c>
      <c r="I16" s="163" t="s">
        <v>52</v>
      </c>
      <c r="J16" s="184">
        <v>1.03</v>
      </c>
      <c r="K16" s="215">
        <v>49.216999999999999</v>
      </c>
    </row>
    <row r="17" spans="2:14" ht="12" customHeight="1">
      <c r="B17" s="174"/>
      <c r="C17" s="259" t="s">
        <v>8</v>
      </c>
      <c r="D17" s="252">
        <v>38.14</v>
      </c>
      <c r="E17" s="187">
        <v>34.03</v>
      </c>
      <c r="F17" s="198">
        <v>32.409999999999997</v>
      </c>
      <c r="G17" s="231" t="s">
        <v>548</v>
      </c>
      <c r="H17" s="234">
        <v>4.7605054363796806E-2</v>
      </c>
      <c r="I17" s="163" t="s">
        <v>52</v>
      </c>
      <c r="J17" s="184">
        <v>0.27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27.54</v>
      </c>
      <c r="E18" s="187">
        <v>32.01</v>
      </c>
      <c r="F18" s="198">
        <v>25.17</v>
      </c>
      <c r="G18" s="231" t="s">
        <v>548</v>
      </c>
      <c r="H18" s="234">
        <v>0.21368322399250228</v>
      </c>
      <c r="I18" s="163" t="s">
        <v>52</v>
      </c>
      <c r="J18" s="184">
        <v>0.68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16.05</v>
      </c>
      <c r="F19" s="198">
        <v>18.05</v>
      </c>
      <c r="G19" s="231" t="s">
        <v>52</v>
      </c>
      <c r="H19" s="234">
        <v>0.12461059190031154</v>
      </c>
      <c r="I19" s="163" t="s">
        <v>52</v>
      </c>
      <c r="J19" s="184">
        <v>0.08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0.29750304506699143</v>
      </c>
      <c r="E20" s="191">
        <v>0.24303452453058758</v>
      </c>
      <c r="F20" s="199">
        <v>0.31347690170197989</v>
      </c>
      <c r="G20" s="243" t="s">
        <v>52</v>
      </c>
      <c r="H20" s="240">
        <v>7.0442377171392314</v>
      </c>
      <c r="I20" s="192" t="s">
        <v>548</v>
      </c>
      <c r="J20" s="193">
        <v>0.38460719868775861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286.01</v>
      </c>
      <c r="E22" s="187">
        <v>369.43</v>
      </c>
      <c r="F22" s="198">
        <v>372.86</v>
      </c>
      <c r="G22" s="231" t="s">
        <v>52</v>
      </c>
      <c r="H22" s="234">
        <v>9.2845735321982481E-3</v>
      </c>
      <c r="I22" s="163" t="s">
        <v>52</v>
      </c>
      <c r="J22" s="184">
        <v>5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276.23</v>
      </c>
      <c r="E23" s="187">
        <v>309.05</v>
      </c>
      <c r="F23" s="198">
        <v>310.97000000000003</v>
      </c>
      <c r="G23" s="231" t="s">
        <v>52</v>
      </c>
      <c r="H23" s="234">
        <v>6.2125869600389017E-3</v>
      </c>
      <c r="I23" s="163" t="s">
        <v>52</v>
      </c>
      <c r="J23" s="184">
        <v>2.14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</v>
      </c>
      <c r="E24" s="187">
        <v>54.32</v>
      </c>
      <c r="F24" s="198">
        <v>48.9</v>
      </c>
      <c r="G24" s="231" t="s">
        <v>548</v>
      </c>
      <c r="H24" s="234">
        <v>9.9779086892488933E-2</v>
      </c>
      <c r="I24" s="163" t="s">
        <v>52</v>
      </c>
      <c r="J24" s="184">
        <v>0.89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32.799999999999997</v>
      </c>
      <c r="F25" s="198">
        <v>49.06</v>
      </c>
      <c r="G25" s="231" t="s">
        <v>52</v>
      </c>
      <c r="H25" s="234">
        <v>0.49573170731707328</v>
      </c>
      <c r="I25" s="163" t="s">
        <v>548</v>
      </c>
      <c r="J25" s="184">
        <v>0.06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7.9244266325396565E-2</v>
      </c>
      <c r="E26" s="191">
        <v>9.0266119932850802E-2</v>
      </c>
      <c r="F26" s="199">
        <v>0.13632700697474087</v>
      </c>
      <c r="G26" s="243" t="s">
        <v>52</v>
      </c>
      <c r="H26" s="240">
        <v>4.6060887041890073</v>
      </c>
      <c r="I26" s="192" t="s">
        <v>548</v>
      </c>
      <c r="J26" s="193">
        <v>0.1325722539887525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273.83</v>
      </c>
      <c r="E28" s="188">
        <v>353.72</v>
      </c>
      <c r="F28" s="200">
        <v>356.43</v>
      </c>
      <c r="G28" s="231" t="s">
        <v>52</v>
      </c>
      <c r="H28" s="234">
        <v>7.6614271174939574E-3</v>
      </c>
      <c r="I28" s="163" t="s">
        <v>52</v>
      </c>
      <c r="J28" s="184">
        <v>4.37</v>
      </c>
      <c r="K28" s="215">
        <v>267.50299999999999</v>
      </c>
    </row>
    <row r="29" spans="2:14" ht="12" customHeight="1">
      <c r="B29" s="174"/>
      <c r="C29" s="262" t="s">
        <v>8</v>
      </c>
      <c r="D29" s="254">
        <v>263.61</v>
      </c>
      <c r="E29" s="188">
        <v>296.69</v>
      </c>
      <c r="F29" s="200">
        <v>297.45</v>
      </c>
      <c r="G29" s="231" t="s">
        <v>52</v>
      </c>
      <c r="H29" s="234">
        <v>2.5615962789442559E-3</v>
      </c>
      <c r="I29" s="163" t="s">
        <v>52</v>
      </c>
      <c r="J29" s="184">
        <v>1.91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18.55</v>
      </c>
      <c r="E30" s="188">
        <v>48.77</v>
      </c>
      <c r="F30" s="200">
        <v>43.82</v>
      </c>
      <c r="G30" s="231" t="s">
        <v>548</v>
      </c>
      <c r="H30" s="234">
        <v>0.10149682181669062</v>
      </c>
      <c r="I30" s="163" t="s">
        <v>52</v>
      </c>
      <c r="J30" s="184">
        <v>0.64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30.01</v>
      </c>
      <c r="F31" s="200">
        <v>45.93</v>
      </c>
      <c r="G31" s="231" t="s">
        <v>52</v>
      </c>
      <c r="H31" s="234">
        <v>0.53048983672109284</v>
      </c>
      <c r="I31" s="163" t="s">
        <v>52</v>
      </c>
      <c r="J31" s="184">
        <v>0.17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7.3929685284944702E-2</v>
      </c>
      <c r="E32" s="191">
        <v>8.6869681005036767E-2</v>
      </c>
      <c r="F32" s="199">
        <v>0.13458551879743313</v>
      </c>
      <c r="G32" s="243" t="s">
        <v>52</v>
      </c>
      <c r="H32" s="240">
        <v>4.7715837792396369</v>
      </c>
      <c r="I32" s="192" t="s">
        <v>548</v>
      </c>
      <c r="J32" s="193">
        <v>5.1131634663864611E-2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6.34</v>
      </c>
      <c r="E34" s="187">
        <v>6.12</v>
      </c>
      <c r="F34" s="198">
        <v>7.32</v>
      </c>
      <c r="G34" s="246" t="s">
        <v>52</v>
      </c>
      <c r="H34" s="234">
        <v>0.19607843137254899</v>
      </c>
      <c r="I34" s="163" t="s">
        <v>52</v>
      </c>
      <c r="J34" s="184">
        <v>0.09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3.77</v>
      </c>
      <c r="E35" s="187">
        <v>3.93</v>
      </c>
      <c r="F35" s="198">
        <v>4.29</v>
      </c>
      <c r="G35" s="246" t="s">
        <v>52</v>
      </c>
      <c r="H35" s="234">
        <v>9.1603053435114434E-2</v>
      </c>
      <c r="I35" s="163" t="s">
        <v>52</v>
      </c>
      <c r="J35" s="184">
        <v>0.03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3.39</v>
      </c>
      <c r="E36" s="187">
        <v>3.01</v>
      </c>
      <c r="F36" s="198">
        <v>3.49</v>
      </c>
      <c r="G36" s="246" t="s">
        <v>52</v>
      </c>
      <c r="H36" s="234">
        <v>0.15946843853820614</v>
      </c>
      <c r="I36" s="163" t="s">
        <v>52</v>
      </c>
      <c r="J36" s="184">
        <v>7.0000000000000007E-2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1.06</v>
      </c>
      <c r="F37" s="198">
        <v>1.27</v>
      </c>
      <c r="G37" s="246" t="s">
        <v>52</v>
      </c>
      <c r="H37" s="234">
        <v>0.19811320754716988</v>
      </c>
      <c r="I37" s="163" t="s">
        <v>52</v>
      </c>
      <c r="J37" s="184">
        <v>0</v>
      </c>
      <c r="K37" s="215">
        <v>1.266</v>
      </c>
    </row>
    <row r="38" spans="2:14" ht="12" customHeight="1">
      <c r="B38" s="175"/>
      <c r="C38" s="258" t="s">
        <v>10</v>
      </c>
      <c r="D38" s="255">
        <v>0.16201117318435754</v>
      </c>
      <c r="E38" s="189">
        <v>0.1527377521613833</v>
      </c>
      <c r="F38" s="201">
        <v>0.16323907455012854</v>
      </c>
      <c r="G38" s="247" t="s">
        <v>52</v>
      </c>
      <c r="H38" s="235">
        <v>1.0501322388745238</v>
      </c>
      <c r="I38" s="167" t="s">
        <v>548</v>
      </c>
      <c r="J38" s="185">
        <v>0.21255087832048047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561</v>
      </c>
      <c r="E41" s="203" t="s">
        <v>562</v>
      </c>
      <c r="F41" s="429" t="s">
        <v>563</v>
      </c>
      <c r="G41" s="429"/>
      <c r="H41" s="429"/>
      <c r="I41" s="429"/>
      <c r="J41" s="429"/>
      <c r="K41" s="220" t="s">
        <v>564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565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82.56</v>
      </c>
      <c r="E44" s="222">
        <v>89.51</v>
      </c>
      <c r="F44" s="223">
        <v>103.85</v>
      </c>
      <c r="G44" s="236" t="s">
        <v>52</v>
      </c>
      <c r="H44" s="233">
        <v>0.16020556362417593</v>
      </c>
      <c r="I44" s="230" t="s">
        <v>52</v>
      </c>
      <c r="J44" s="184">
        <v>0.43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48.6</v>
      </c>
      <c r="E45" s="226">
        <v>47.06</v>
      </c>
      <c r="F45" s="198">
        <v>50.78</v>
      </c>
      <c r="G45" s="237" t="s">
        <v>52</v>
      </c>
      <c r="H45" s="234">
        <v>7.9048023799404898E-2</v>
      </c>
      <c r="I45" s="231" t="s">
        <v>52</v>
      </c>
      <c r="J45" s="184">
        <v>0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35.85</v>
      </c>
      <c r="E46" s="226">
        <v>44.63</v>
      </c>
      <c r="F46" s="198">
        <v>45.59</v>
      </c>
      <c r="G46" s="237" t="s">
        <v>52</v>
      </c>
      <c r="H46" s="234">
        <v>2.1510194936141591E-2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3.82</v>
      </c>
      <c r="F47" s="198">
        <v>11.71</v>
      </c>
      <c r="G47" s="237" t="s">
        <v>52</v>
      </c>
      <c r="H47" s="234">
        <v>2.0654450261780108</v>
      </c>
      <c r="I47" s="231" t="s">
        <v>52</v>
      </c>
      <c r="J47" s="184">
        <v>0.43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4.5352279455298995E-2</v>
      </c>
      <c r="E48" s="229">
        <v>4.1662122368851563E-2</v>
      </c>
      <c r="F48" s="201">
        <v>0.1215108436235343</v>
      </c>
      <c r="G48" s="238" t="s">
        <v>52</v>
      </c>
      <c r="H48" s="235">
        <v>7.9848721254682733</v>
      </c>
      <c r="I48" s="232" t="s">
        <v>52</v>
      </c>
      <c r="J48" s="185">
        <v>0.44619694925806946</v>
      </c>
      <c r="K48" s="219">
        <v>0.18622926579138796</v>
      </c>
    </row>
    <row r="49" spans="2:13" ht="12" customHeight="1">
      <c r="B49" s="140" t="s">
        <v>566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567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" t="s">
        <v>511</v>
      </c>
      <c r="C51" s="1"/>
      <c r="D51" s="1"/>
      <c r="E51" s="1"/>
      <c r="F51" s="1"/>
      <c r="G51" s="3"/>
      <c r="H51" s="4"/>
      <c r="I51" s="3"/>
      <c r="J51" s="5"/>
      <c r="K51" s="6"/>
      <c r="L51" s="9"/>
      <c r="M51" s="9"/>
    </row>
    <row r="52" spans="2:13" ht="12" customHeight="1">
      <c r="B52" s="1" t="s">
        <v>568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569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s="131" customFormat="1" ht="12" customHeight="1">
      <c r="B54" s="1" t="s">
        <v>570</v>
      </c>
      <c r="C54" s="1"/>
      <c r="D54" s="1"/>
      <c r="E54" s="1"/>
      <c r="F54" s="1"/>
      <c r="G54" s="3"/>
      <c r="H54" s="4"/>
      <c r="I54" s="3"/>
      <c r="J54" s="5"/>
      <c r="K54" s="5"/>
      <c r="L54" s="9"/>
      <c r="M54" s="9"/>
    </row>
    <row r="55" spans="2:13" ht="30.7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</row>
    <row r="56" spans="2:13" ht="12" customHeight="1">
      <c r="B56" s="415" t="s">
        <v>572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87"/>
    </row>
    <row r="57" spans="2:13" ht="12" customHeight="1">
      <c r="B57" s="415" t="s">
        <v>573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9"/>
    </row>
    <row r="58" spans="2:13" ht="12" customHeight="1">
      <c r="B58" s="415" t="s">
        <v>574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210"/>
      <c r="M59" s="210"/>
    </row>
    <row r="60" spans="2:13">
      <c r="B60" s="210"/>
      <c r="C60" s="210"/>
      <c r="D60" s="210"/>
      <c r="E60" s="210"/>
      <c r="F60" s="210"/>
      <c r="G60" s="210"/>
      <c r="H60" s="211"/>
      <c r="I60" s="211"/>
      <c r="J60" s="212"/>
      <c r="K60" s="212"/>
      <c r="L60" s="210"/>
      <c r="M60" s="210"/>
    </row>
  </sheetData>
  <mergeCells count="13">
    <mergeCell ref="B55:M55"/>
    <mergeCell ref="B56:L56"/>
    <mergeCell ref="B57:L57"/>
    <mergeCell ref="B58:L58"/>
    <mergeCell ref="B59:K59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0">
    <tabColor theme="1"/>
    <pageSetUpPr fitToPage="1"/>
  </sheetPr>
  <dimension ref="A1:N61"/>
  <sheetViews>
    <sheetView showGridLines="0" defaultGridColor="0" colorId="22" zoomScaleNormal="100" workbookViewId="0">
      <selection activeCell="B4" sqref="B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.4257812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553</v>
      </c>
      <c r="F2" s="131"/>
      <c r="G2" s="131"/>
      <c r="H2" s="132"/>
      <c r="I2" s="132"/>
      <c r="J2" s="134"/>
    </row>
    <row r="3" spans="1:14" ht="12" customHeight="1">
      <c r="B3" s="144" t="s">
        <v>575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555</v>
      </c>
    </row>
    <row r="6" spans="1:14" ht="12" customHeight="1">
      <c r="B6" s="168"/>
      <c r="C6" s="256" t="s">
        <v>1</v>
      </c>
      <c r="D6" s="248" t="s">
        <v>556</v>
      </c>
      <c r="E6" s="179" t="s">
        <v>557</v>
      </c>
      <c r="F6" s="389" t="s">
        <v>558</v>
      </c>
      <c r="G6" s="391"/>
      <c r="H6" s="391"/>
      <c r="I6" s="391"/>
      <c r="J6" s="392"/>
      <c r="K6" s="213" t="s">
        <v>559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560</v>
      </c>
      <c r="L7" s="131"/>
    </row>
    <row r="8" spans="1:14" ht="27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354.01</v>
      </c>
      <c r="E10" s="187">
        <v>433.51</v>
      </c>
      <c r="F10" s="198">
        <v>429.3</v>
      </c>
      <c r="G10" s="231" t="s">
        <v>548</v>
      </c>
      <c r="H10" s="234">
        <v>9.7114253419758878E-3</v>
      </c>
      <c r="I10" s="163" t="s">
        <v>52</v>
      </c>
      <c r="J10" s="184">
        <v>1.05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318.29000000000002</v>
      </c>
      <c r="E11" s="187">
        <v>345.71</v>
      </c>
      <c r="F11" s="198">
        <v>345.22</v>
      </c>
      <c r="G11" s="231" t="s">
        <v>548</v>
      </c>
      <c r="H11" s="234">
        <v>1.4173729426396608E-3</v>
      </c>
      <c r="I11" s="163" t="s">
        <v>548</v>
      </c>
      <c r="J11" s="184">
        <v>0.73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51.55</v>
      </c>
      <c r="E12" s="187">
        <v>88.6</v>
      </c>
      <c r="F12" s="198">
        <v>75.92</v>
      </c>
      <c r="G12" s="231" t="s">
        <v>548</v>
      </c>
      <c r="H12" s="234">
        <v>0.14311512415349881</v>
      </c>
      <c r="I12" s="163" t="s">
        <v>548</v>
      </c>
      <c r="J12" s="184">
        <v>0.02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51.94</v>
      </c>
      <c r="F13" s="198">
        <v>68.37</v>
      </c>
      <c r="G13" s="231" t="s">
        <v>52</v>
      </c>
      <c r="H13" s="234">
        <v>0.31632653061224514</v>
      </c>
      <c r="I13" s="163" t="s">
        <v>52</v>
      </c>
      <c r="J13" s="184">
        <v>4.7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0.11959225611075057</v>
      </c>
      <c r="E14" s="191">
        <v>0.11959199650019572</v>
      </c>
      <c r="F14" s="199">
        <v>0.16234506339934462</v>
      </c>
      <c r="G14" s="243" t="s">
        <v>52</v>
      </c>
      <c r="H14" s="240">
        <v>4.2753066899148902</v>
      </c>
      <c r="I14" s="192" t="s">
        <v>52</v>
      </c>
      <c r="J14" s="193">
        <v>1.1428947824194706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61.67</v>
      </c>
      <c r="E16" s="187">
        <v>57.96</v>
      </c>
      <c r="F16" s="198">
        <v>54.21</v>
      </c>
      <c r="G16" s="231" t="s">
        <v>548</v>
      </c>
      <c r="H16" s="234">
        <v>6.4699792960662528E-2</v>
      </c>
      <c r="I16" s="163" t="s">
        <v>52</v>
      </c>
      <c r="J16" s="184">
        <v>1.36</v>
      </c>
      <c r="K16" s="215">
        <v>49.216999999999999</v>
      </c>
    </row>
    <row r="17" spans="2:14" ht="12" customHeight="1">
      <c r="B17" s="174"/>
      <c r="C17" s="259" t="s">
        <v>8</v>
      </c>
      <c r="D17" s="252">
        <v>38.270000000000003</v>
      </c>
      <c r="E17" s="187">
        <v>33.86</v>
      </c>
      <c r="F17" s="198">
        <v>32.14</v>
      </c>
      <c r="G17" s="231" t="s">
        <v>548</v>
      </c>
      <c r="H17" s="234">
        <v>5.0797401063201408E-2</v>
      </c>
      <c r="I17" s="163" t="s">
        <v>548</v>
      </c>
      <c r="J17" s="184">
        <v>0.41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27.42</v>
      </c>
      <c r="E18" s="187">
        <v>32.159999999999997</v>
      </c>
      <c r="F18" s="198">
        <v>24.49</v>
      </c>
      <c r="G18" s="231" t="s">
        <v>548</v>
      </c>
      <c r="H18" s="234">
        <v>0.23849502487562191</v>
      </c>
      <c r="I18" s="163" t="s">
        <v>548</v>
      </c>
      <c r="J18" s="184">
        <v>0.68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16.05</v>
      </c>
      <c r="F19" s="198">
        <v>17.97</v>
      </c>
      <c r="G19" s="231" t="s">
        <v>52</v>
      </c>
      <c r="H19" s="234">
        <v>0.11962616822429895</v>
      </c>
      <c r="I19" s="163" t="s">
        <v>52</v>
      </c>
      <c r="J19" s="184">
        <v>2.35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0.29745775612726444</v>
      </c>
      <c r="E20" s="191">
        <v>0.24310814904574374</v>
      </c>
      <c r="F20" s="199">
        <v>0.31732297368885748</v>
      </c>
      <c r="G20" s="243" t="s">
        <v>52</v>
      </c>
      <c r="H20" s="240">
        <v>7.4214824643113744</v>
      </c>
      <c r="I20" s="192" t="s">
        <v>52</v>
      </c>
      <c r="J20" s="193">
        <v>4.6706203072086891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286.01</v>
      </c>
      <c r="E22" s="187">
        <v>369.43</v>
      </c>
      <c r="F22" s="198">
        <v>367.86</v>
      </c>
      <c r="G22" s="231" t="s">
        <v>548</v>
      </c>
      <c r="H22" s="234">
        <v>4.2497902173618263E-3</v>
      </c>
      <c r="I22" s="163" t="s">
        <v>548</v>
      </c>
      <c r="J22" s="184">
        <v>0.73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276.27</v>
      </c>
      <c r="E23" s="187">
        <v>307.91000000000003</v>
      </c>
      <c r="F23" s="198">
        <v>308.83</v>
      </c>
      <c r="G23" s="231" t="s">
        <v>52</v>
      </c>
      <c r="H23" s="234">
        <v>2.9878860706049615E-3</v>
      </c>
      <c r="I23" s="163" t="s">
        <v>548</v>
      </c>
      <c r="J23" s="184">
        <v>0.48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20.73</v>
      </c>
      <c r="E24" s="187">
        <v>53.43</v>
      </c>
      <c r="F24" s="198">
        <v>48.01</v>
      </c>
      <c r="G24" s="231" t="s">
        <v>548</v>
      </c>
      <c r="H24" s="234">
        <v>0.10144113793748832</v>
      </c>
      <c r="I24" s="163" t="s">
        <v>52</v>
      </c>
      <c r="J24" s="184">
        <v>0.51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34.83</v>
      </c>
      <c r="F25" s="198">
        <v>49.12</v>
      </c>
      <c r="G25" s="231" t="s">
        <v>52</v>
      </c>
      <c r="H25" s="234">
        <v>0.41027849554981333</v>
      </c>
      <c r="I25" s="163" t="s">
        <v>52</v>
      </c>
      <c r="J25" s="184">
        <v>2.27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7.9225589225589227E-2</v>
      </c>
      <c r="E26" s="191">
        <v>9.6391210494271309E-2</v>
      </c>
      <c r="F26" s="199">
        <v>0.1376527295146284</v>
      </c>
      <c r="G26" s="243" t="s">
        <v>52</v>
      </c>
      <c r="H26" s="240">
        <v>4.1261519020357085</v>
      </c>
      <c r="I26" s="192" t="s">
        <v>52</v>
      </c>
      <c r="J26" s="193">
        <v>0.63503557022352441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273.83</v>
      </c>
      <c r="E28" s="188">
        <v>353.72</v>
      </c>
      <c r="F28" s="200">
        <v>352.06</v>
      </c>
      <c r="G28" s="231" t="s">
        <v>548</v>
      </c>
      <c r="H28" s="234">
        <v>4.6929774963248017E-3</v>
      </c>
      <c r="I28" s="163" t="s">
        <v>548</v>
      </c>
      <c r="J28" s="184">
        <v>1.91</v>
      </c>
      <c r="K28" s="215">
        <v>267.50299999999999</v>
      </c>
    </row>
    <row r="29" spans="2:14" ht="12" customHeight="1">
      <c r="B29" s="174"/>
      <c r="C29" s="262" t="s">
        <v>8</v>
      </c>
      <c r="D29" s="254">
        <v>263.64</v>
      </c>
      <c r="E29" s="188">
        <v>295.54000000000002</v>
      </c>
      <c r="F29" s="200">
        <v>295.54000000000002</v>
      </c>
      <c r="G29" s="231" t="s">
        <v>52</v>
      </c>
      <c r="H29" s="234">
        <v>0</v>
      </c>
      <c r="I29" s="163" t="s">
        <v>548</v>
      </c>
      <c r="J29" s="184">
        <v>1.27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18.579999999999998</v>
      </c>
      <c r="E30" s="188">
        <v>48.26</v>
      </c>
      <c r="F30" s="200">
        <v>43.18</v>
      </c>
      <c r="G30" s="231" t="s">
        <v>548</v>
      </c>
      <c r="H30" s="234">
        <v>0.10526315789473684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31.66</v>
      </c>
      <c r="F31" s="200">
        <v>45.76</v>
      </c>
      <c r="G31" s="231" t="s">
        <v>52</v>
      </c>
      <c r="H31" s="234">
        <v>0.44535691724573589</v>
      </c>
      <c r="I31" s="163" t="s">
        <v>52</v>
      </c>
      <c r="J31" s="184">
        <v>1.91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7.3913967826518323E-2</v>
      </c>
      <c r="E32" s="191">
        <v>9.2088423502036068E-2</v>
      </c>
      <c r="F32" s="199">
        <v>0.13509683514407178</v>
      </c>
      <c r="G32" s="243" t="s">
        <v>52</v>
      </c>
      <c r="H32" s="240">
        <v>4.3008411642035709</v>
      </c>
      <c r="I32" s="192" t="s">
        <v>52</v>
      </c>
      <c r="J32" s="193">
        <v>0.61224535446129658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6.34</v>
      </c>
      <c r="E34" s="187">
        <v>6.12</v>
      </c>
      <c r="F34" s="198">
        <v>7.23</v>
      </c>
      <c r="G34" s="246" t="s">
        <v>52</v>
      </c>
      <c r="H34" s="234">
        <v>0.18137254901960786</v>
      </c>
      <c r="I34" s="163" t="s">
        <v>52</v>
      </c>
      <c r="J34" s="184">
        <v>0.42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3.75</v>
      </c>
      <c r="E35" s="187">
        <v>3.93</v>
      </c>
      <c r="F35" s="198">
        <v>4.26</v>
      </c>
      <c r="G35" s="246" t="s">
        <v>52</v>
      </c>
      <c r="H35" s="234">
        <v>8.3969465648854769E-2</v>
      </c>
      <c r="I35" s="163" t="s">
        <v>52</v>
      </c>
      <c r="J35" s="184">
        <v>0.16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3.4</v>
      </c>
      <c r="E36" s="187">
        <v>3.01</v>
      </c>
      <c r="F36" s="198">
        <v>3.42</v>
      </c>
      <c r="G36" s="246" t="s">
        <v>52</v>
      </c>
      <c r="H36" s="234">
        <v>0.13621262458471772</v>
      </c>
      <c r="I36" s="163" t="s">
        <v>52</v>
      </c>
      <c r="J36" s="184">
        <v>0.16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1.06</v>
      </c>
      <c r="F37" s="198">
        <v>1.27</v>
      </c>
      <c r="G37" s="246" t="s">
        <v>52</v>
      </c>
      <c r="H37" s="234">
        <v>0.19811320754716988</v>
      </c>
      <c r="I37" s="163" t="s">
        <v>52</v>
      </c>
      <c r="J37" s="184">
        <v>0.08</v>
      </c>
      <c r="K37" s="215">
        <v>1.266</v>
      </c>
    </row>
    <row r="38" spans="2:14" ht="12" customHeight="1">
      <c r="B38" s="175"/>
      <c r="C38" s="258" t="s">
        <v>10</v>
      </c>
      <c r="D38" s="255">
        <v>0.16223776223776221</v>
      </c>
      <c r="E38" s="189">
        <v>0.1527377521613833</v>
      </c>
      <c r="F38" s="201">
        <v>0.16536458333333334</v>
      </c>
      <c r="G38" s="247" t="s">
        <v>52</v>
      </c>
      <c r="H38" s="235">
        <v>1.2626831171950044</v>
      </c>
      <c r="I38" s="167" t="s">
        <v>52</v>
      </c>
      <c r="J38" s="185">
        <v>0.3679800724637694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556</v>
      </c>
      <c r="E41" s="203" t="s">
        <v>557</v>
      </c>
      <c r="F41" s="429" t="s">
        <v>558</v>
      </c>
      <c r="G41" s="429"/>
      <c r="H41" s="429"/>
      <c r="I41" s="429"/>
      <c r="J41" s="429"/>
      <c r="K41" s="220" t="s">
        <v>559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560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82.56</v>
      </c>
      <c r="E44" s="222">
        <v>89.51</v>
      </c>
      <c r="F44" s="223">
        <v>103.42</v>
      </c>
      <c r="G44" s="236"/>
      <c r="H44" s="233">
        <v>0.15540163110267002</v>
      </c>
      <c r="I44" s="230" t="s">
        <v>52</v>
      </c>
      <c r="J44" s="184">
        <v>4.49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48.42</v>
      </c>
      <c r="E45" s="226">
        <v>47.74</v>
      </c>
      <c r="F45" s="198">
        <v>50.78</v>
      </c>
      <c r="G45" s="237"/>
      <c r="H45" s="234">
        <v>6.367825722664433E-2</v>
      </c>
      <c r="I45" s="231" t="s">
        <v>52</v>
      </c>
      <c r="J45" s="184">
        <v>1.1100000000000001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35.909999999999997</v>
      </c>
      <c r="E46" s="226">
        <v>44.09</v>
      </c>
      <c r="F46" s="198">
        <v>45.59</v>
      </c>
      <c r="G46" s="237"/>
      <c r="H46" s="234">
        <v>3.4021320027217028E-2</v>
      </c>
      <c r="I46" s="231" t="s">
        <v>52</v>
      </c>
      <c r="J46" s="184">
        <v>1.36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3.82</v>
      </c>
      <c r="F47" s="198">
        <v>11.28</v>
      </c>
      <c r="G47" s="237"/>
      <c r="H47" s="234">
        <v>1.9528795811518322</v>
      </c>
      <c r="I47" s="231" t="s">
        <v>52</v>
      </c>
      <c r="J47" s="184">
        <v>2.44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4.5416814893869326E-2</v>
      </c>
      <c r="E48" s="229">
        <v>4.159860612000435E-2</v>
      </c>
      <c r="F48" s="201">
        <v>0.11704887413095361</v>
      </c>
      <c r="G48" s="238"/>
      <c r="H48" s="235">
        <v>7.5450268010949255</v>
      </c>
      <c r="I48" s="232" t="s">
        <v>52</v>
      </c>
      <c r="J48" s="185">
        <v>2.2906169125628804</v>
      </c>
      <c r="K48" s="219">
        <v>0.18622926579138796</v>
      </c>
    </row>
    <row r="49" spans="2:13" ht="12" customHeight="1">
      <c r="B49" s="140" t="s">
        <v>576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577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40"/>
      <c r="C51" s="140"/>
      <c r="D51" s="140"/>
      <c r="E51" s="140"/>
      <c r="F51" s="140"/>
      <c r="G51" s="140"/>
      <c r="H51" s="141"/>
      <c r="I51" s="141"/>
      <c r="J51" s="142"/>
      <c r="K51" s="143"/>
      <c r="L51" s="210"/>
      <c r="M51" s="210"/>
    </row>
    <row r="52" spans="2:13" ht="12" customHeight="1"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578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ht="12" customHeight="1">
      <c r="B54" s="1" t="s">
        <v>579</v>
      </c>
      <c r="C54" s="1"/>
      <c r="D54" s="1"/>
      <c r="E54" s="1"/>
      <c r="F54" s="1"/>
      <c r="G54" s="3"/>
      <c r="H54" s="4"/>
      <c r="I54" s="3"/>
      <c r="J54" s="5"/>
      <c r="K54" s="6"/>
      <c r="L54" s="9"/>
      <c r="M54" s="9"/>
    </row>
    <row r="55" spans="2:13" s="131" customFormat="1" ht="12" customHeight="1">
      <c r="B55" s="1" t="s">
        <v>580</v>
      </c>
      <c r="C55" s="1"/>
      <c r="D55" s="1"/>
      <c r="E55" s="1"/>
      <c r="F55" s="1"/>
      <c r="G55" s="3"/>
      <c r="H55" s="4"/>
      <c r="I55" s="3"/>
      <c r="J55" s="5"/>
      <c r="K55" s="5"/>
      <c r="L55" s="9"/>
      <c r="M55" s="9"/>
    </row>
    <row r="56" spans="2:13" ht="30.75" customHeight="1">
      <c r="B56" s="417" t="s">
        <v>581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2:13" ht="12" customHeight="1">
      <c r="B57" s="415" t="s">
        <v>582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87"/>
    </row>
    <row r="58" spans="2:13" ht="12" customHeight="1">
      <c r="B58" s="415" t="s">
        <v>583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2" customHeight="1">
      <c r="B59" s="415" t="s">
        <v>584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9"/>
    </row>
    <row r="60" spans="2:13" ht="17.25" customHeight="1">
      <c r="B60" s="418"/>
      <c r="C60" s="419"/>
      <c r="D60" s="419"/>
      <c r="E60" s="419"/>
      <c r="F60" s="419"/>
      <c r="G60" s="419"/>
      <c r="H60" s="419"/>
      <c r="I60" s="419"/>
      <c r="J60" s="419"/>
      <c r="K60" s="419"/>
      <c r="L60" s="210"/>
      <c r="M60" s="210"/>
    </row>
    <row r="61" spans="2:13">
      <c r="B61" s="210"/>
      <c r="C61" s="210"/>
      <c r="D61" s="210"/>
      <c r="E61" s="210"/>
      <c r="F61" s="210"/>
      <c r="G61" s="210"/>
      <c r="H61" s="211"/>
      <c r="I61" s="211"/>
      <c r="J61" s="212"/>
      <c r="K61" s="212"/>
      <c r="L61" s="210"/>
      <c r="M61" s="210"/>
    </row>
  </sheetData>
  <mergeCells count="13">
    <mergeCell ref="B56:M56"/>
    <mergeCell ref="B57:L57"/>
    <mergeCell ref="B58:L58"/>
    <mergeCell ref="B59:L59"/>
    <mergeCell ref="B60:K60"/>
    <mergeCell ref="G42:H43"/>
    <mergeCell ref="I42:J43"/>
    <mergeCell ref="K42:K43"/>
    <mergeCell ref="F6:J6"/>
    <mergeCell ref="G7:H8"/>
    <mergeCell ref="I7:J8"/>
    <mergeCell ref="K7:K8"/>
    <mergeCell ref="F41:J41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9" colorId="22" zoomScaleNormal="100" workbookViewId="0">
      <selection activeCell="O50" sqref="O50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899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447.17</v>
      </c>
      <c r="E10" s="187">
        <v>406.43</v>
      </c>
      <c r="F10" s="198">
        <v>459.13</v>
      </c>
      <c r="G10" s="271"/>
      <c r="H10" s="94" t="s">
        <v>52</v>
      </c>
      <c r="I10" s="234">
        <v>0.12966562507688906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360.06</v>
      </c>
      <c r="E11" s="187">
        <v>350.03</v>
      </c>
      <c r="F11" s="198">
        <v>361.55</v>
      </c>
      <c r="G11" s="271"/>
      <c r="H11" s="94" t="s">
        <v>52</v>
      </c>
      <c r="I11" s="234">
        <v>3.2911464731594453E-2</v>
      </c>
      <c r="J11" s="267"/>
      <c r="K11" s="163"/>
      <c r="L11" s="312">
        <v>0.28999999999999998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67.73</v>
      </c>
      <c r="F12" s="198">
        <v>81.900000000000006</v>
      </c>
      <c r="G12" s="271"/>
      <c r="H12" s="94" t="s">
        <v>52</v>
      </c>
      <c r="I12" s="234">
        <v>0.20921305182341654</v>
      </c>
      <c r="J12" s="267"/>
      <c r="L12" s="312">
        <v>0.09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57.09</v>
      </c>
      <c r="E13" s="187">
        <v>53.6</v>
      </c>
      <c r="F13" s="198">
        <v>77.010000000000005</v>
      </c>
      <c r="G13" s="271"/>
      <c r="H13" s="94" t="s">
        <v>52</v>
      </c>
      <c r="I13" s="234">
        <v>0.43675373134328366</v>
      </c>
      <c r="J13" s="267"/>
      <c r="K13" s="163"/>
      <c r="L13" s="312">
        <v>-0.56000000000000005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0.1255056278578966</v>
      </c>
      <c r="E14" s="191">
        <v>0.12830333205668326</v>
      </c>
      <c r="F14" s="199">
        <v>0.17366106663659939</v>
      </c>
      <c r="G14" s="272"/>
      <c r="H14" s="275" t="s">
        <v>52</v>
      </c>
      <c r="I14" s="240">
        <v>4.5357734579916125</v>
      </c>
      <c r="J14" s="268"/>
      <c r="K14" s="163"/>
      <c r="L14" s="313">
        <v>-0.1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49.31</v>
      </c>
      <c r="G16" s="271"/>
      <c r="H16" s="94" t="s">
        <v>52</v>
      </c>
      <c r="I16" s="234">
        <v>9.8218262806236245E-2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30.42</v>
      </c>
      <c r="F17" s="198">
        <v>30.32</v>
      </c>
      <c r="G17" s="271"/>
      <c r="H17" s="94" t="s">
        <v>548</v>
      </c>
      <c r="I17" s="234">
        <v>3.2873109796187627E-3</v>
      </c>
      <c r="J17" s="267"/>
      <c r="K17" s="163"/>
      <c r="L17" s="312">
        <v>-0.82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19.32</v>
      </c>
      <c r="G18" s="271"/>
      <c r="H18" s="94" t="s">
        <v>548</v>
      </c>
      <c r="I18" s="234">
        <v>6.4406779661016822E-2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18.36</v>
      </c>
      <c r="E19" s="187">
        <v>15.5</v>
      </c>
      <c r="F19" s="198">
        <v>18.98</v>
      </c>
      <c r="G19" s="271"/>
      <c r="H19" s="94" t="s">
        <v>52</v>
      </c>
      <c r="I19" s="234">
        <v>0.22451612903225815</v>
      </c>
      <c r="J19" s="267"/>
      <c r="K19" s="163"/>
      <c r="L19" s="312">
        <v>0.68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0.35260226618014212</v>
      </c>
      <c r="E20" s="191">
        <v>0.30350499314666146</v>
      </c>
      <c r="F20" s="199">
        <v>0.38235294117647062</v>
      </c>
      <c r="G20" s="272"/>
      <c r="H20" s="275" t="s">
        <v>52</v>
      </c>
      <c r="I20" s="240">
        <v>7.8847948029809158</v>
      </c>
      <c r="J20" s="268"/>
      <c r="K20" s="163"/>
      <c r="L20" s="313">
        <v>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396.3</v>
      </c>
      <c r="E22" s="187">
        <v>356.45</v>
      </c>
      <c r="F22" s="198">
        <v>402.89</v>
      </c>
      <c r="G22" s="271"/>
      <c r="H22" s="94" t="s">
        <v>52</v>
      </c>
      <c r="I22" s="234">
        <v>0.13028475241969417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324.91000000000003</v>
      </c>
      <c r="E23" s="187">
        <v>315</v>
      </c>
      <c r="F23" s="198">
        <v>326.25</v>
      </c>
      <c r="G23" s="271"/>
      <c r="H23" s="94" t="s">
        <v>52</v>
      </c>
      <c r="I23" s="234">
        <v>3.5714285714285809E-2</v>
      </c>
      <c r="J23" s="267"/>
      <c r="K23" s="163"/>
      <c r="L23" s="312">
        <v>1.26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45.04</v>
      </c>
      <c r="F24" s="198">
        <v>59.69</v>
      </c>
      <c r="G24" s="271"/>
      <c r="H24" s="94" t="s">
        <v>52</v>
      </c>
      <c r="I24" s="234">
        <v>0.32526642984014198</v>
      </c>
      <c r="J24" s="267"/>
      <c r="K24" s="163"/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37.479999999999997</v>
      </c>
      <c r="E25" s="187">
        <v>37.14</v>
      </c>
      <c r="F25" s="198">
        <v>56.64</v>
      </c>
      <c r="G25" s="271"/>
      <c r="H25" s="94" t="s">
        <v>52</v>
      </c>
      <c r="I25" s="234">
        <v>0.52504038772213257</v>
      </c>
      <c r="J25" s="267"/>
      <c r="K25" s="163"/>
      <c r="L25" s="312">
        <v>-1.3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9.4782894570467582E-2</v>
      </c>
      <c r="E26" s="191">
        <v>0.10315520497722475</v>
      </c>
      <c r="F26" s="199">
        <v>0.14675856350728092</v>
      </c>
      <c r="G26" s="272"/>
      <c r="H26" s="275" t="s">
        <v>52</v>
      </c>
      <c r="I26" s="240">
        <v>4.3603358530056173</v>
      </c>
      <c r="J26" s="268"/>
      <c r="K26" s="94"/>
      <c r="L26" s="313">
        <v>-0.39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381.47</v>
      </c>
      <c r="E28" s="188">
        <v>346.74</v>
      </c>
      <c r="F28" s="200">
        <v>389.69</v>
      </c>
      <c r="G28" s="273">
        <v>11.942458537150131</v>
      </c>
      <c r="H28" s="94" t="s">
        <v>52</v>
      </c>
      <c r="I28" s="234">
        <v>0.12386802791717133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315.67</v>
      </c>
      <c r="E29" s="188">
        <v>305.95</v>
      </c>
      <c r="F29" s="200">
        <v>317.64</v>
      </c>
      <c r="G29" s="273">
        <v>5.2739015493759069</v>
      </c>
      <c r="H29" s="94" t="s">
        <v>52</v>
      </c>
      <c r="I29" s="234">
        <v>3.8208857656479855E-2</v>
      </c>
      <c r="J29" s="267"/>
      <c r="K29" s="163"/>
      <c r="L29" s="312">
        <v>1.27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</v>
      </c>
      <c r="F30" s="200">
        <v>53.34</v>
      </c>
      <c r="G30" s="273">
        <v>17.261410788381752</v>
      </c>
      <c r="H30" s="94" t="s">
        <v>52</v>
      </c>
      <c r="I30" s="234">
        <v>0.26398104265402833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34.549999999999997</v>
      </c>
      <c r="F31" s="200">
        <v>53.9</v>
      </c>
      <c r="G31" s="273">
        <v>38.309922972360653</v>
      </c>
      <c r="H31" s="94" t="s">
        <v>52</v>
      </c>
      <c r="I31" s="234">
        <v>0.56005788712011584</v>
      </c>
      <c r="J31" s="267"/>
      <c r="K31" s="163"/>
      <c r="L31" s="312">
        <v>-1.27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9.2424762860992937E-2</v>
      </c>
      <c r="E32" s="191">
        <v>9.9238833835990234E-2</v>
      </c>
      <c r="F32" s="199">
        <v>0.14529085125882796</v>
      </c>
      <c r="G32" s="272"/>
      <c r="H32" s="275" t="s">
        <v>52</v>
      </c>
      <c r="I32" s="240">
        <v>4.6052017422837723</v>
      </c>
      <c r="J32" s="268"/>
      <c r="K32" s="275"/>
      <c r="L32" s="313">
        <v>-0.4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6.07</v>
      </c>
      <c r="E34" s="187">
        <v>5.08</v>
      </c>
      <c r="F34" s="198">
        <v>6.93</v>
      </c>
      <c r="G34" s="271">
        <v>21.931260229132562</v>
      </c>
      <c r="H34" s="277" t="s">
        <v>52</v>
      </c>
      <c r="I34" s="234">
        <v>0.36417322834645671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4.74</v>
      </c>
      <c r="E35" s="187">
        <v>4.6100000000000003</v>
      </c>
      <c r="F35" s="198">
        <v>4.99</v>
      </c>
      <c r="G35" s="271">
        <v>19.546742209631731</v>
      </c>
      <c r="H35" s="277" t="s">
        <v>52</v>
      </c>
      <c r="I35" s="234">
        <v>8.2429501084598567E-2</v>
      </c>
      <c r="J35" s="267"/>
      <c r="K35" s="163"/>
      <c r="L35" s="312">
        <v>-0.15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2.89</v>
      </c>
      <c r="G36" s="271">
        <v>4.093567251461991</v>
      </c>
      <c r="H36" s="277" t="s">
        <v>52</v>
      </c>
      <c r="I36" s="234">
        <v>0.41666666666666674</v>
      </c>
      <c r="J36" s="267"/>
      <c r="K36" s="163"/>
      <c r="L36" s="312">
        <v>0.1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1.38</v>
      </c>
      <c r="G37" s="271">
        <v>28.378378378378386</v>
      </c>
      <c r="H37" s="277" t="s">
        <v>52</v>
      </c>
      <c r="I37" s="234">
        <v>0.4375</v>
      </c>
      <c r="J37" s="267"/>
      <c r="K37" s="163"/>
      <c r="L37" s="312">
        <v>0.06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0.17050067658998647</v>
      </c>
      <c r="E38" s="189">
        <v>0.14436090225563908</v>
      </c>
      <c r="F38" s="201">
        <v>0.17512690355329946</v>
      </c>
      <c r="G38" s="274"/>
      <c r="H38" s="278" t="s">
        <v>52</v>
      </c>
      <c r="I38" s="235">
        <v>3.0766001297660384</v>
      </c>
      <c r="J38" s="270"/>
      <c r="K38" s="323"/>
      <c r="L38" s="316">
        <v>0.9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</v>
      </c>
      <c r="E44" s="222">
        <v>116.22</v>
      </c>
      <c r="F44" s="223">
        <v>113.34</v>
      </c>
      <c r="G44" s="279"/>
      <c r="H44" s="280" t="s">
        <v>548</v>
      </c>
      <c r="I44" s="233">
        <v>2.4780588538977799E-2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62.89</v>
      </c>
      <c r="E45" s="226">
        <v>62.96</v>
      </c>
      <c r="F45" s="198">
        <v>65.69</v>
      </c>
      <c r="G45" s="271"/>
      <c r="H45" s="281" t="s">
        <v>52</v>
      </c>
      <c r="I45" s="234">
        <v>4.336086404066064E-2</v>
      </c>
      <c r="J45" s="286"/>
      <c r="K45" s="281"/>
      <c r="L45" s="312">
        <v>-0.28000000000000003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54.21</v>
      </c>
      <c r="F46" s="198">
        <v>46.27</v>
      </c>
      <c r="G46" s="271"/>
      <c r="H46" s="281" t="s">
        <v>548</v>
      </c>
      <c r="I46" s="234">
        <v>0.14646744143147017</v>
      </c>
      <c r="J46" s="286"/>
      <c r="K46" s="281"/>
      <c r="L46" s="312">
        <v>-0.54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7.19</v>
      </c>
      <c r="F47" s="198">
        <v>9.26</v>
      </c>
      <c r="G47" s="271"/>
      <c r="H47" s="281" t="s">
        <v>52</v>
      </c>
      <c r="I47" s="234">
        <v>0.28789986091794151</v>
      </c>
      <c r="J47" s="286"/>
      <c r="K47" s="281"/>
      <c r="L47" s="312">
        <v>0.69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6.1501728964268067E-2</v>
      </c>
      <c r="E48" s="229">
        <v>6.1363830331996244E-2</v>
      </c>
      <c r="F48" s="201">
        <v>8.2708110039299745E-2</v>
      </c>
      <c r="G48" s="274"/>
      <c r="H48" s="282" t="s">
        <v>52</v>
      </c>
      <c r="I48" s="235">
        <v>2.13442797073035</v>
      </c>
      <c r="J48" s="287"/>
      <c r="K48" s="342"/>
      <c r="L48" s="316">
        <v>0.7</v>
      </c>
      <c r="M48" s="317">
        <v>4.5170585387168012E-2</v>
      </c>
    </row>
    <row r="49" spans="2:15" ht="12" customHeight="1">
      <c r="B49" s="296" t="s">
        <v>900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62"/>
    </row>
    <row r="56" spans="2:15" ht="12" customHeight="1">
      <c r="B56" s="36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1">
    <tabColor theme="1"/>
    <pageSetUpPr fitToPage="1"/>
  </sheetPr>
  <dimension ref="A1:N61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9.7109375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551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6.2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354.01</v>
      </c>
      <c r="E10" s="187">
        <v>433.51</v>
      </c>
      <c r="F10" s="198">
        <v>428.25</v>
      </c>
      <c r="G10" s="231" t="s">
        <v>548</v>
      </c>
      <c r="H10" s="234">
        <v>1.2133514797813216E-2</v>
      </c>
      <c r="I10" s="163" t="s">
        <v>548</v>
      </c>
      <c r="J10" s="184">
        <v>0.57999999999999996</v>
      </c>
      <c r="K10" s="215">
        <v>335.48199999999997</v>
      </c>
      <c r="M10" s="149"/>
    </row>
    <row r="11" spans="1:14" ht="12" customHeight="1">
      <c r="B11" s="174"/>
      <c r="C11" s="259" t="s">
        <v>8</v>
      </c>
      <c r="D11" s="252">
        <v>318.29000000000002</v>
      </c>
      <c r="E11" s="187">
        <v>348.87</v>
      </c>
      <c r="F11" s="198">
        <v>345.95</v>
      </c>
      <c r="G11" s="231" t="s">
        <v>548</v>
      </c>
      <c r="H11" s="234">
        <v>8.3698798979563449E-3</v>
      </c>
      <c r="I11" s="163" t="s">
        <v>548</v>
      </c>
      <c r="J11" s="184">
        <v>0.55000000000000004</v>
      </c>
      <c r="K11" s="215"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51.55</v>
      </c>
      <c r="E12" s="187">
        <v>88.24</v>
      </c>
      <c r="F12" s="198">
        <v>75.94</v>
      </c>
      <c r="G12" s="231" t="s">
        <v>548</v>
      </c>
      <c r="H12" s="234">
        <v>0.13939256572982772</v>
      </c>
      <c r="I12" s="163" t="s">
        <v>548</v>
      </c>
      <c r="J12" s="184">
        <v>0.68</v>
      </c>
      <c r="K12" s="215"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49.07</v>
      </c>
      <c r="F13" s="198">
        <v>63.67</v>
      </c>
      <c r="G13" s="231" t="s">
        <v>52</v>
      </c>
      <c r="H13" s="234">
        <v>0.29753413490931324</v>
      </c>
      <c r="I13" s="163" t="s">
        <v>52</v>
      </c>
      <c r="J13" s="184">
        <v>1.05</v>
      </c>
      <c r="K13" s="215">
        <v>49.853999999999999</v>
      </c>
    </row>
    <row r="14" spans="1:14" ht="12" customHeight="1">
      <c r="B14" s="190"/>
      <c r="C14" s="260" t="s">
        <v>10</v>
      </c>
      <c r="D14" s="253">
        <v>0.11959225611075057</v>
      </c>
      <c r="E14" s="191">
        <v>0.11226007183546476</v>
      </c>
      <c r="F14" s="199">
        <v>0.15091611557514992</v>
      </c>
      <c r="G14" s="243" t="s">
        <v>52</v>
      </c>
      <c r="H14" s="240">
        <v>3.865604373968516</v>
      </c>
      <c r="I14" s="192" t="s">
        <v>52</v>
      </c>
      <c r="J14" s="193">
        <v>0.29202751516294034</v>
      </c>
      <c r="K14" s="216"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61.67</v>
      </c>
      <c r="E16" s="187">
        <v>57.96</v>
      </c>
      <c r="F16" s="198">
        <v>52.85</v>
      </c>
      <c r="G16" s="231" t="s">
        <v>548</v>
      </c>
      <c r="H16" s="234">
        <v>8.8164251207729416E-2</v>
      </c>
      <c r="I16" s="163" t="s">
        <v>548</v>
      </c>
      <c r="J16" s="184">
        <v>0.57999999999999996</v>
      </c>
      <c r="K16" s="215">
        <v>49.216999999999999</v>
      </c>
    </row>
    <row r="17" spans="2:14" ht="12" customHeight="1">
      <c r="B17" s="174"/>
      <c r="C17" s="259" t="s">
        <v>8</v>
      </c>
      <c r="D17" s="252">
        <v>38.270000000000003</v>
      </c>
      <c r="E17" s="187">
        <v>33.869999999999997</v>
      </c>
      <c r="F17" s="198">
        <v>32.549999999999997</v>
      </c>
      <c r="G17" s="231" t="s">
        <v>548</v>
      </c>
      <c r="H17" s="234">
        <v>3.8972542072630678E-2</v>
      </c>
      <c r="I17" s="163" t="s">
        <v>548</v>
      </c>
      <c r="J17" s="184">
        <v>0.54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27.42</v>
      </c>
      <c r="E18" s="187">
        <v>32.11</v>
      </c>
      <c r="F18" s="198">
        <v>25.17</v>
      </c>
      <c r="G18" s="231" t="s">
        <v>548</v>
      </c>
      <c r="H18" s="234">
        <v>0.21613204609156023</v>
      </c>
      <c r="I18" s="163" t="s">
        <v>548</v>
      </c>
      <c r="J18" s="184">
        <v>0.69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16.14</v>
      </c>
      <c r="F19" s="198">
        <v>15.62</v>
      </c>
      <c r="G19" s="231" t="s">
        <v>548</v>
      </c>
      <c r="H19" s="234">
        <v>3.2218091697645668E-2</v>
      </c>
      <c r="I19" s="163" t="s">
        <v>52</v>
      </c>
      <c r="J19" s="184">
        <v>0.91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v>0.29745775612726444</v>
      </c>
      <c r="E20" s="191">
        <v>0.2446195816914217</v>
      </c>
      <c r="F20" s="199">
        <v>0.27061677061677059</v>
      </c>
      <c r="G20" s="243" t="s">
        <v>52</v>
      </c>
      <c r="H20" s="240">
        <v>2.5997188925348884</v>
      </c>
      <c r="I20" s="192" t="s">
        <v>52</v>
      </c>
      <c r="J20" s="193">
        <v>2.1083267648153106</v>
      </c>
      <c r="K20" s="216"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286.01</v>
      </c>
      <c r="E22" s="187">
        <v>369.43</v>
      </c>
      <c r="F22" s="198">
        <v>368.59</v>
      </c>
      <c r="G22" s="231" t="s">
        <v>548</v>
      </c>
      <c r="H22" s="234">
        <v>2.2737731099261582E-3</v>
      </c>
      <c r="I22" s="163" t="s">
        <v>52</v>
      </c>
      <c r="J22" s="184">
        <v>0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276.27</v>
      </c>
      <c r="E23" s="187">
        <v>311.02999999999997</v>
      </c>
      <c r="F23" s="198">
        <v>309.31</v>
      </c>
      <c r="G23" s="231" t="s">
        <v>548</v>
      </c>
      <c r="H23" s="234">
        <v>5.5300131820080756E-3</v>
      </c>
      <c r="I23" s="163" t="s">
        <v>52</v>
      </c>
      <c r="J23" s="184">
        <v>0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20.73</v>
      </c>
      <c r="E24" s="187">
        <v>53.17</v>
      </c>
      <c r="F24" s="198">
        <v>47.5</v>
      </c>
      <c r="G24" s="231" t="s">
        <v>548</v>
      </c>
      <c r="H24" s="234">
        <v>0.10663908218920448</v>
      </c>
      <c r="I24" s="163" t="s">
        <v>52</v>
      </c>
      <c r="J24" s="184">
        <v>0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31.89</v>
      </c>
      <c r="F25" s="198">
        <v>46.85</v>
      </c>
      <c r="G25" s="231" t="s">
        <v>52</v>
      </c>
      <c r="H25" s="234">
        <v>0.46911257447475707</v>
      </c>
      <c r="I25" s="163" t="s">
        <v>52</v>
      </c>
      <c r="J25" s="184">
        <v>0.03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v>7.9225589225589227E-2</v>
      </c>
      <c r="E26" s="191">
        <v>8.7561779242174634E-2</v>
      </c>
      <c r="F26" s="199">
        <v>0.13130237381239315</v>
      </c>
      <c r="G26" s="243" t="s">
        <v>52</v>
      </c>
      <c r="H26" s="240">
        <v>4.3740594570218523</v>
      </c>
      <c r="I26" s="192" t="s">
        <v>52</v>
      </c>
      <c r="J26" s="193">
        <v>8.4078361032496884E-3</v>
      </c>
      <c r="K26" s="216"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273.83</v>
      </c>
      <c r="E28" s="188">
        <v>353.72</v>
      </c>
      <c r="F28" s="200">
        <v>353.97</v>
      </c>
      <c r="G28" s="231" t="s">
        <v>52</v>
      </c>
      <c r="H28" s="234">
        <v>7.0677371932603705E-4</v>
      </c>
      <c r="I28" s="163" t="s">
        <v>52</v>
      </c>
      <c r="J28" s="184">
        <v>0</v>
      </c>
      <c r="K28" s="215">
        <v>267.50299999999999</v>
      </c>
    </row>
    <row r="29" spans="2:14" ht="12" customHeight="1">
      <c r="B29" s="174"/>
      <c r="C29" s="262" t="s">
        <v>8</v>
      </c>
      <c r="D29" s="254">
        <v>263.64</v>
      </c>
      <c r="E29" s="188">
        <v>298.08</v>
      </c>
      <c r="F29" s="200">
        <v>296.81</v>
      </c>
      <c r="G29" s="231" t="s">
        <v>548</v>
      </c>
      <c r="H29" s="234">
        <v>4.2606011808909994E-3</v>
      </c>
      <c r="I29" s="163" t="s">
        <v>52</v>
      </c>
      <c r="J29" s="184">
        <v>0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18.579999999999998</v>
      </c>
      <c r="E30" s="188">
        <v>48.26</v>
      </c>
      <c r="F30" s="200">
        <v>43.18</v>
      </c>
      <c r="G30" s="231" t="s">
        <v>548</v>
      </c>
      <c r="H30" s="234">
        <v>0.10526315789473684</v>
      </c>
      <c r="I30" s="163" t="s">
        <v>52</v>
      </c>
      <c r="J30" s="184">
        <v>0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29.12</v>
      </c>
      <c r="F31" s="200">
        <v>43.85</v>
      </c>
      <c r="G31" s="231" t="s">
        <v>52</v>
      </c>
      <c r="H31" s="234">
        <v>0.50583791208791218</v>
      </c>
      <c r="I31" s="163" t="s">
        <v>52</v>
      </c>
      <c r="J31" s="184">
        <v>0</v>
      </c>
      <c r="K31" s="215">
        <v>33.113999999999997</v>
      </c>
    </row>
    <row r="32" spans="2:14" ht="12" customHeight="1">
      <c r="B32" s="190"/>
      <c r="C32" s="263" t="s">
        <v>10</v>
      </c>
      <c r="D32" s="253">
        <v>7.3913967826518323E-2</v>
      </c>
      <c r="E32" s="191">
        <v>8.4079228503782424E-2</v>
      </c>
      <c r="F32" s="199">
        <v>0.12897438159945881</v>
      </c>
      <c r="G32" s="243" t="s">
        <v>52</v>
      </c>
      <c r="H32" s="240">
        <v>4.489515309567639</v>
      </c>
      <c r="I32" s="192" t="s">
        <v>52</v>
      </c>
      <c r="J32" s="193">
        <v>0</v>
      </c>
      <c r="K32" s="216"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6.34</v>
      </c>
      <c r="E34" s="187">
        <v>6.12</v>
      </c>
      <c r="F34" s="198">
        <v>6.81</v>
      </c>
      <c r="G34" s="246" t="s">
        <v>52</v>
      </c>
      <c r="H34" s="234">
        <v>0.11274509803921551</v>
      </c>
      <c r="I34" s="163" t="s">
        <v>52</v>
      </c>
      <c r="J34" s="184">
        <v>0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3.75</v>
      </c>
      <c r="E35" s="187">
        <v>3.97</v>
      </c>
      <c r="F35" s="198">
        <v>4.0999999999999996</v>
      </c>
      <c r="G35" s="246" t="s">
        <v>52</v>
      </c>
      <c r="H35" s="234">
        <v>3.2745591939546514E-2</v>
      </c>
      <c r="I35" s="163" t="s">
        <v>52</v>
      </c>
      <c r="J35" s="184">
        <v>0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3.4</v>
      </c>
      <c r="E36" s="187">
        <v>2.96</v>
      </c>
      <c r="F36" s="198">
        <v>3.26</v>
      </c>
      <c r="G36" s="246" t="s">
        <v>52</v>
      </c>
      <c r="H36" s="234">
        <v>0.10135135135135132</v>
      </c>
      <c r="I36" s="163" t="s">
        <v>52</v>
      </c>
      <c r="J36" s="184">
        <v>0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1.04</v>
      </c>
      <c r="F37" s="198">
        <v>1.19</v>
      </c>
      <c r="G37" s="246" t="s">
        <v>52</v>
      </c>
      <c r="H37" s="234">
        <v>0.14423076923076916</v>
      </c>
      <c r="I37" s="163" t="s">
        <v>52</v>
      </c>
      <c r="J37" s="184">
        <v>0.09</v>
      </c>
      <c r="K37" s="215">
        <v>1.266</v>
      </c>
    </row>
    <row r="38" spans="2:14" ht="12" customHeight="1">
      <c r="B38" s="175"/>
      <c r="C38" s="258" t="s">
        <v>10</v>
      </c>
      <c r="D38" s="255">
        <v>0.16223776223776221</v>
      </c>
      <c r="E38" s="189">
        <v>0.15007215007215008</v>
      </c>
      <c r="F38" s="201">
        <v>0.16168478260869565</v>
      </c>
      <c r="G38" s="247" t="s">
        <v>52</v>
      </c>
      <c r="H38" s="235">
        <v>1.1612632536545568</v>
      </c>
      <c r="I38" s="167" t="s">
        <v>52</v>
      </c>
      <c r="J38" s="185">
        <v>1.2228260869565188</v>
      </c>
      <c r="K38" s="219"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82.56</v>
      </c>
      <c r="E44" s="222">
        <v>89.51</v>
      </c>
      <c r="F44" s="223">
        <v>98.93</v>
      </c>
      <c r="G44" s="236"/>
      <c r="H44" s="233">
        <v>0.10523963802927039</v>
      </c>
      <c r="I44" s="230" t="s">
        <v>52</v>
      </c>
      <c r="J44" s="184">
        <v>0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48.42</v>
      </c>
      <c r="E45" s="226">
        <v>48.84</v>
      </c>
      <c r="F45" s="198">
        <v>49.67</v>
      </c>
      <c r="G45" s="237"/>
      <c r="H45" s="234">
        <v>1.6994266994266871E-2</v>
      </c>
      <c r="I45" s="231" t="s">
        <v>52</v>
      </c>
      <c r="J45" s="184">
        <v>0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35.909999999999997</v>
      </c>
      <c r="E46" s="226">
        <v>43.55</v>
      </c>
      <c r="F46" s="198">
        <v>44.23</v>
      </c>
      <c r="G46" s="237"/>
      <c r="H46" s="234">
        <v>1.5614236509758905E-2</v>
      </c>
      <c r="I46" s="231" t="s">
        <v>52</v>
      </c>
      <c r="J46" s="184">
        <v>0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3.4</v>
      </c>
      <c r="F47" s="198">
        <v>8.84</v>
      </c>
      <c r="G47" s="237"/>
      <c r="H47" s="234">
        <v>1.6</v>
      </c>
      <c r="I47" s="231" t="s">
        <v>548</v>
      </c>
      <c r="J47" s="184">
        <v>0.14000000000000001</v>
      </c>
      <c r="K47" s="227">
        <v>15.617000000000001</v>
      </c>
    </row>
    <row r="48" spans="2:14" ht="12" customHeight="1">
      <c r="B48" s="175"/>
      <c r="C48" s="171" t="s">
        <v>10</v>
      </c>
      <c r="D48" s="228">
        <v>4.5416814893869326E-2</v>
      </c>
      <c r="E48" s="229">
        <v>3.6800519536746401E-2</v>
      </c>
      <c r="F48" s="201">
        <v>9.4142705005324803E-2</v>
      </c>
      <c r="G48" s="238"/>
      <c r="H48" s="235">
        <v>5.7342185468578402</v>
      </c>
      <c r="I48" s="232" t="s">
        <v>548</v>
      </c>
      <c r="J48" s="185">
        <v>0.14909478168264184</v>
      </c>
      <c r="K48" s="219">
        <v>0.18622926579138796</v>
      </c>
    </row>
    <row r="49" spans="2:13" ht="12" customHeight="1">
      <c r="B49" s="140" t="s">
        <v>549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544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40"/>
      <c r="C51" s="140"/>
      <c r="D51" s="140"/>
      <c r="E51" s="140"/>
      <c r="F51" s="140"/>
      <c r="G51" s="140"/>
      <c r="H51" s="141"/>
      <c r="I51" s="141"/>
      <c r="J51" s="142"/>
      <c r="K51" s="143"/>
      <c r="L51" s="210"/>
      <c r="M51" s="210"/>
    </row>
    <row r="52" spans="2:13" ht="12" customHeight="1"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516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9"/>
      <c r="M54" s="9"/>
    </row>
    <row r="55" spans="2:13" s="131" customFormat="1" ht="12" customHeight="1">
      <c r="B55" s="1" t="s">
        <v>517</v>
      </c>
      <c r="C55" s="1"/>
      <c r="D55" s="1"/>
      <c r="E55" s="1"/>
      <c r="F55" s="1"/>
      <c r="G55" s="3"/>
      <c r="H55" s="4"/>
      <c r="I55" s="3"/>
      <c r="J55" s="5"/>
      <c r="K55" s="5"/>
      <c r="L55" s="9"/>
      <c r="M55" s="9"/>
    </row>
    <row r="56" spans="2:13" ht="30.75" customHeight="1">
      <c r="B56" s="417" t="s">
        <v>518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2:13" ht="12" customHeight="1">
      <c r="B57" s="415" t="s">
        <v>546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87"/>
    </row>
    <row r="58" spans="2:13" ht="12" customHeight="1">
      <c r="B58" s="415" t="s">
        <v>520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2" customHeight="1">
      <c r="B59" s="415" t="s">
        <v>521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9"/>
    </row>
    <row r="60" spans="2:13" ht="17.25" customHeight="1">
      <c r="B60" s="418"/>
      <c r="C60" s="419"/>
      <c r="D60" s="419"/>
      <c r="E60" s="419"/>
      <c r="F60" s="419"/>
      <c r="G60" s="419"/>
      <c r="H60" s="419"/>
      <c r="I60" s="419"/>
      <c r="J60" s="419"/>
      <c r="K60" s="419"/>
      <c r="L60" s="210"/>
      <c r="M60" s="210"/>
    </row>
    <row r="61" spans="2:13">
      <c r="B61" s="210"/>
      <c r="C61" s="210"/>
      <c r="D61" s="210"/>
      <c r="E61" s="210"/>
      <c r="F61" s="210"/>
      <c r="G61" s="210"/>
      <c r="H61" s="211"/>
      <c r="I61" s="211"/>
      <c r="J61" s="212"/>
      <c r="K61" s="212"/>
      <c r="L61" s="210"/>
      <c r="M61" s="210"/>
    </row>
  </sheetData>
  <mergeCells count="13">
    <mergeCell ref="G42:H43"/>
    <mergeCell ref="I42:J43"/>
    <mergeCell ref="K42:K43"/>
    <mergeCell ref="F6:J6"/>
    <mergeCell ref="G7:H8"/>
    <mergeCell ref="I7:J8"/>
    <mergeCell ref="K7:K8"/>
    <mergeCell ref="F41:J41"/>
    <mergeCell ref="B56:M56"/>
    <mergeCell ref="B57:L57"/>
    <mergeCell ref="B58:L58"/>
    <mergeCell ref="B59:L59"/>
    <mergeCell ref="B60:K60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2">
    <tabColor theme="1"/>
    <pageSetUpPr fitToPage="1"/>
  </sheetPr>
  <dimension ref="A1:N61"/>
  <sheetViews>
    <sheetView showGridLines="0" defaultGridColor="0" colorId="22" zoomScaleNormal="100" workbookViewId="0">
      <selection activeCell="B4" sqref="B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3.7109375" style="138" customWidth="1"/>
    <col min="8" max="8" width="10" style="145" customWidth="1"/>
    <col min="9" max="9" width="3.7109375" style="145" customWidth="1"/>
    <col min="10" max="10" width="7.7109375" style="146" customWidth="1"/>
    <col min="11" max="11" width="10.7109375" style="146" customWidth="1"/>
    <col min="12" max="15" width="15.28515625" style="138" customWidth="1"/>
    <col min="16" max="253" width="15.28515625" style="138"/>
    <col min="254" max="254" width="2.7109375" style="138" customWidth="1"/>
    <col min="255" max="255" width="3.85546875" style="138" customWidth="1"/>
    <col min="256" max="256" width="20.5703125" style="138" customWidth="1"/>
    <col min="257" max="259" width="16.7109375" style="138" customWidth="1"/>
    <col min="260" max="260" width="1.7109375" style="138" customWidth="1"/>
    <col min="261" max="261" width="3.85546875" style="138" customWidth="1"/>
    <col min="262" max="262" width="9.5703125" style="138" customWidth="1"/>
    <col min="263" max="263" width="1.7109375" style="138" customWidth="1"/>
    <col min="264" max="264" width="3.85546875" style="138" customWidth="1"/>
    <col min="265" max="265" width="9.85546875" style="138" customWidth="1"/>
    <col min="266" max="266" width="16.7109375" style="138" customWidth="1"/>
    <col min="267" max="267" width="0" style="138" hidden="1" customWidth="1"/>
    <col min="268" max="271" width="15.28515625" style="138" customWidth="1"/>
    <col min="272" max="509" width="15.28515625" style="138"/>
    <col min="510" max="510" width="2.7109375" style="138" customWidth="1"/>
    <col min="511" max="511" width="3.85546875" style="138" customWidth="1"/>
    <col min="512" max="512" width="20.5703125" style="138" customWidth="1"/>
    <col min="513" max="515" width="16.7109375" style="138" customWidth="1"/>
    <col min="516" max="516" width="1.7109375" style="138" customWidth="1"/>
    <col min="517" max="517" width="3.85546875" style="138" customWidth="1"/>
    <col min="518" max="518" width="9.5703125" style="138" customWidth="1"/>
    <col min="519" max="519" width="1.7109375" style="138" customWidth="1"/>
    <col min="520" max="520" width="3.85546875" style="138" customWidth="1"/>
    <col min="521" max="521" width="9.85546875" style="138" customWidth="1"/>
    <col min="522" max="522" width="16.7109375" style="138" customWidth="1"/>
    <col min="523" max="523" width="0" style="138" hidden="1" customWidth="1"/>
    <col min="524" max="527" width="15.28515625" style="138" customWidth="1"/>
    <col min="528" max="765" width="15.28515625" style="138"/>
    <col min="766" max="766" width="2.7109375" style="138" customWidth="1"/>
    <col min="767" max="767" width="3.85546875" style="138" customWidth="1"/>
    <col min="768" max="768" width="20.5703125" style="138" customWidth="1"/>
    <col min="769" max="771" width="16.7109375" style="138" customWidth="1"/>
    <col min="772" max="772" width="1.7109375" style="138" customWidth="1"/>
    <col min="773" max="773" width="3.85546875" style="138" customWidth="1"/>
    <col min="774" max="774" width="9.5703125" style="138" customWidth="1"/>
    <col min="775" max="775" width="1.7109375" style="138" customWidth="1"/>
    <col min="776" max="776" width="3.85546875" style="138" customWidth="1"/>
    <col min="777" max="777" width="9.85546875" style="138" customWidth="1"/>
    <col min="778" max="778" width="16.7109375" style="138" customWidth="1"/>
    <col min="779" max="779" width="0" style="138" hidden="1" customWidth="1"/>
    <col min="780" max="783" width="15.28515625" style="138" customWidth="1"/>
    <col min="784" max="1021" width="15.28515625" style="138"/>
    <col min="1022" max="1022" width="2.7109375" style="138" customWidth="1"/>
    <col min="1023" max="1023" width="3.85546875" style="138" customWidth="1"/>
    <col min="1024" max="1024" width="20.5703125" style="138" customWidth="1"/>
    <col min="1025" max="1027" width="16.7109375" style="138" customWidth="1"/>
    <col min="1028" max="1028" width="1.7109375" style="138" customWidth="1"/>
    <col min="1029" max="1029" width="3.85546875" style="138" customWidth="1"/>
    <col min="1030" max="1030" width="9.5703125" style="138" customWidth="1"/>
    <col min="1031" max="1031" width="1.7109375" style="138" customWidth="1"/>
    <col min="1032" max="1032" width="3.85546875" style="138" customWidth="1"/>
    <col min="1033" max="1033" width="9.85546875" style="138" customWidth="1"/>
    <col min="1034" max="1034" width="16.7109375" style="138" customWidth="1"/>
    <col min="1035" max="1035" width="0" style="138" hidden="1" customWidth="1"/>
    <col min="1036" max="1039" width="15.28515625" style="138" customWidth="1"/>
    <col min="1040" max="1277" width="15.28515625" style="138"/>
    <col min="1278" max="1278" width="2.7109375" style="138" customWidth="1"/>
    <col min="1279" max="1279" width="3.85546875" style="138" customWidth="1"/>
    <col min="1280" max="1280" width="20.5703125" style="138" customWidth="1"/>
    <col min="1281" max="1283" width="16.7109375" style="138" customWidth="1"/>
    <col min="1284" max="1284" width="1.7109375" style="138" customWidth="1"/>
    <col min="1285" max="1285" width="3.85546875" style="138" customWidth="1"/>
    <col min="1286" max="1286" width="9.5703125" style="138" customWidth="1"/>
    <col min="1287" max="1287" width="1.7109375" style="138" customWidth="1"/>
    <col min="1288" max="1288" width="3.85546875" style="138" customWidth="1"/>
    <col min="1289" max="1289" width="9.85546875" style="138" customWidth="1"/>
    <col min="1290" max="1290" width="16.7109375" style="138" customWidth="1"/>
    <col min="1291" max="1291" width="0" style="138" hidden="1" customWidth="1"/>
    <col min="1292" max="1295" width="15.28515625" style="138" customWidth="1"/>
    <col min="1296" max="1533" width="15.28515625" style="138"/>
    <col min="1534" max="1534" width="2.7109375" style="138" customWidth="1"/>
    <col min="1535" max="1535" width="3.85546875" style="138" customWidth="1"/>
    <col min="1536" max="1536" width="20.5703125" style="138" customWidth="1"/>
    <col min="1537" max="1539" width="16.7109375" style="138" customWidth="1"/>
    <col min="1540" max="1540" width="1.7109375" style="138" customWidth="1"/>
    <col min="1541" max="1541" width="3.85546875" style="138" customWidth="1"/>
    <col min="1542" max="1542" width="9.5703125" style="138" customWidth="1"/>
    <col min="1543" max="1543" width="1.7109375" style="138" customWidth="1"/>
    <col min="1544" max="1544" width="3.85546875" style="138" customWidth="1"/>
    <col min="1545" max="1545" width="9.85546875" style="138" customWidth="1"/>
    <col min="1546" max="1546" width="16.7109375" style="138" customWidth="1"/>
    <col min="1547" max="1547" width="0" style="138" hidden="1" customWidth="1"/>
    <col min="1548" max="1551" width="15.28515625" style="138" customWidth="1"/>
    <col min="1552" max="1789" width="15.28515625" style="138"/>
    <col min="1790" max="1790" width="2.7109375" style="138" customWidth="1"/>
    <col min="1791" max="1791" width="3.85546875" style="138" customWidth="1"/>
    <col min="1792" max="1792" width="20.5703125" style="138" customWidth="1"/>
    <col min="1793" max="1795" width="16.7109375" style="138" customWidth="1"/>
    <col min="1796" max="1796" width="1.7109375" style="138" customWidth="1"/>
    <col min="1797" max="1797" width="3.85546875" style="138" customWidth="1"/>
    <col min="1798" max="1798" width="9.5703125" style="138" customWidth="1"/>
    <col min="1799" max="1799" width="1.7109375" style="138" customWidth="1"/>
    <col min="1800" max="1800" width="3.85546875" style="138" customWidth="1"/>
    <col min="1801" max="1801" width="9.85546875" style="138" customWidth="1"/>
    <col min="1802" max="1802" width="16.7109375" style="138" customWidth="1"/>
    <col min="1803" max="1803" width="0" style="138" hidden="1" customWidth="1"/>
    <col min="1804" max="1807" width="15.28515625" style="138" customWidth="1"/>
    <col min="1808" max="2045" width="15.28515625" style="138"/>
    <col min="2046" max="2046" width="2.7109375" style="138" customWidth="1"/>
    <col min="2047" max="2047" width="3.85546875" style="138" customWidth="1"/>
    <col min="2048" max="2048" width="20.5703125" style="138" customWidth="1"/>
    <col min="2049" max="2051" width="16.7109375" style="138" customWidth="1"/>
    <col min="2052" max="2052" width="1.7109375" style="138" customWidth="1"/>
    <col min="2053" max="2053" width="3.85546875" style="138" customWidth="1"/>
    <col min="2054" max="2054" width="9.5703125" style="138" customWidth="1"/>
    <col min="2055" max="2055" width="1.7109375" style="138" customWidth="1"/>
    <col min="2056" max="2056" width="3.85546875" style="138" customWidth="1"/>
    <col min="2057" max="2057" width="9.85546875" style="138" customWidth="1"/>
    <col min="2058" max="2058" width="16.7109375" style="138" customWidth="1"/>
    <col min="2059" max="2059" width="0" style="138" hidden="1" customWidth="1"/>
    <col min="2060" max="2063" width="15.28515625" style="138" customWidth="1"/>
    <col min="2064" max="2301" width="15.28515625" style="138"/>
    <col min="2302" max="2302" width="2.7109375" style="138" customWidth="1"/>
    <col min="2303" max="2303" width="3.85546875" style="138" customWidth="1"/>
    <col min="2304" max="2304" width="20.5703125" style="138" customWidth="1"/>
    <col min="2305" max="2307" width="16.7109375" style="138" customWidth="1"/>
    <col min="2308" max="2308" width="1.7109375" style="138" customWidth="1"/>
    <col min="2309" max="2309" width="3.85546875" style="138" customWidth="1"/>
    <col min="2310" max="2310" width="9.5703125" style="138" customWidth="1"/>
    <col min="2311" max="2311" width="1.7109375" style="138" customWidth="1"/>
    <col min="2312" max="2312" width="3.85546875" style="138" customWidth="1"/>
    <col min="2313" max="2313" width="9.85546875" style="138" customWidth="1"/>
    <col min="2314" max="2314" width="16.7109375" style="138" customWidth="1"/>
    <col min="2315" max="2315" width="0" style="138" hidden="1" customWidth="1"/>
    <col min="2316" max="2319" width="15.28515625" style="138" customWidth="1"/>
    <col min="2320" max="2557" width="15.28515625" style="138"/>
    <col min="2558" max="2558" width="2.7109375" style="138" customWidth="1"/>
    <col min="2559" max="2559" width="3.85546875" style="138" customWidth="1"/>
    <col min="2560" max="2560" width="20.5703125" style="138" customWidth="1"/>
    <col min="2561" max="2563" width="16.7109375" style="138" customWidth="1"/>
    <col min="2564" max="2564" width="1.7109375" style="138" customWidth="1"/>
    <col min="2565" max="2565" width="3.85546875" style="138" customWidth="1"/>
    <col min="2566" max="2566" width="9.5703125" style="138" customWidth="1"/>
    <col min="2567" max="2567" width="1.7109375" style="138" customWidth="1"/>
    <col min="2568" max="2568" width="3.85546875" style="138" customWidth="1"/>
    <col min="2569" max="2569" width="9.85546875" style="138" customWidth="1"/>
    <col min="2570" max="2570" width="16.7109375" style="138" customWidth="1"/>
    <col min="2571" max="2571" width="0" style="138" hidden="1" customWidth="1"/>
    <col min="2572" max="2575" width="15.28515625" style="138" customWidth="1"/>
    <col min="2576" max="2813" width="15.28515625" style="138"/>
    <col min="2814" max="2814" width="2.7109375" style="138" customWidth="1"/>
    <col min="2815" max="2815" width="3.85546875" style="138" customWidth="1"/>
    <col min="2816" max="2816" width="20.5703125" style="138" customWidth="1"/>
    <col min="2817" max="2819" width="16.7109375" style="138" customWidth="1"/>
    <col min="2820" max="2820" width="1.7109375" style="138" customWidth="1"/>
    <col min="2821" max="2821" width="3.85546875" style="138" customWidth="1"/>
    <col min="2822" max="2822" width="9.5703125" style="138" customWidth="1"/>
    <col min="2823" max="2823" width="1.7109375" style="138" customWidth="1"/>
    <col min="2824" max="2824" width="3.85546875" style="138" customWidth="1"/>
    <col min="2825" max="2825" width="9.85546875" style="138" customWidth="1"/>
    <col min="2826" max="2826" width="16.7109375" style="138" customWidth="1"/>
    <col min="2827" max="2827" width="0" style="138" hidden="1" customWidth="1"/>
    <col min="2828" max="2831" width="15.28515625" style="138" customWidth="1"/>
    <col min="2832" max="3069" width="15.28515625" style="138"/>
    <col min="3070" max="3070" width="2.7109375" style="138" customWidth="1"/>
    <col min="3071" max="3071" width="3.85546875" style="138" customWidth="1"/>
    <col min="3072" max="3072" width="20.5703125" style="138" customWidth="1"/>
    <col min="3073" max="3075" width="16.7109375" style="138" customWidth="1"/>
    <col min="3076" max="3076" width="1.7109375" style="138" customWidth="1"/>
    <col min="3077" max="3077" width="3.85546875" style="138" customWidth="1"/>
    <col min="3078" max="3078" width="9.5703125" style="138" customWidth="1"/>
    <col min="3079" max="3079" width="1.7109375" style="138" customWidth="1"/>
    <col min="3080" max="3080" width="3.85546875" style="138" customWidth="1"/>
    <col min="3081" max="3081" width="9.85546875" style="138" customWidth="1"/>
    <col min="3082" max="3082" width="16.7109375" style="138" customWidth="1"/>
    <col min="3083" max="3083" width="0" style="138" hidden="1" customWidth="1"/>
    <col min="3084" max="3087" width="15.28515625" style="138" customWidth="1"/>
    <col min="3088" max="3325" width="15.28515625" style="138"/>
    <col min="3326" max="3326" width="2.7109375" style="138" customWidth="1"/>
    <col min="3327" max="3327" width="3.85546875" style="138" customWidth="1"/>
    <col min="3328" max="3328" width="20.5703125" style="138" customWidth="1"/>
    <col min="3329" max="3331" width="16.7109375" style="138" customWidth="1"/>
    <col min="3332" max="3332" width="1.7109375" style="138" customWidth="1"/>
    <col min="3333" max="3333" width="3.85546875" style="138" customWidth="1"/>
    <col min="3334" max="3334" width="9.5703125" style="138" customWidth="1"/>
    <col min="3335" max="3335" width="1.7109375" style="138" customWidth="1"/>
    <col min="3336" max="3336" width="3.85546875" style="138" customWidth="1"/>
    <col min="3337" max="3337" width="9.85546875" style="138" customWidth="1"/>
    <col min="3338" max="3338" width="16.7109375" style="138" customWidth="1"/>
    <col min="3339" max="3339" width="0" style="138" hidden="1" customWidth="1"/>
    <col min="3340" max="3343" width="15.28515625" style="138" customWidth="1"/>
    <col min="3344" max="3581" width="15.28515625" style="138"/>
    <col min="3582" max="3582" width="2.7109375" style="138" customWidth="1"/>
    <col min="3583" max="3583" width="3.85546875" style="138" customWidth="1"/>
    <col min="3584" max="3584" width="20.5703125" style="138" customWidth="1"/>
    <col min="3585" max="3587" width="16.7109375" style="138" customWidth="1"/>
    <col min="3588" max="3588" width="1.7109375" style="138" customWidth="1"/>
    <col min="3589" max="3589" width="3.85546875" style="138" customWidth="1"/>
    <col min="3590" max="3590" width="9.5703125" style="138" customWidth="1"/>
    <col min="3591" max="3591" width="1.7109375" style="138" customWidth="1"/>
    <col min="3592" max="3592" width="3.85546875" style="138" customWidth="1"/>
    <col min="3593" max="3593" width="9.85546875" style="138" customWidth="1"/>
    <col min="3594" max="3594" width="16.7109375" style="138" customWidth="1"/>
    <col min="3595" max="3595" width="0" style="138" hidden="1" customWidth="1"/>
    <col min="3596" max="3599" width="15.28515625" style="138" customWidth="1"/>
    <col min="3600" max="3837" width="15.28515625" style="138"/>
    <col min="3838" max="3838" width="2.7109375" style="138" customWidth="1"/>
    <col min="3839" max="3839" width="3.85546875" style="138" customWidth="1"/>
    <col min="3840" max="3840" width="20.5703125" style="138" customWidth="1"/>
    <col min="3841" max="3843" width="16.7109375" style="138" customWidth="1"/>
    <col min="3844" max="3844" width="1.7109375" style="138" customWidth="1"/>
    <col min="3845" max="3845" width="3.85546875" style="138" customWidth="1"/>
    <col min="3846" max="3846" width="9.5703125" style="138" customWidth="1"/>
    <col min="3847" max="3847" width="1.7109375" style="138" customWidth="1"/>
    <col min="3848" max="3848" width="3.85546875" style="138" customWidth="1"/>
    <col min="3849" max="3849" width="9.85546875" style="138" customWidth="1"/>
    <col min="3850" max="3850" width="16.7109375" style="138" customWidth="1"/>
    <col min="3851" max="3851" width="0" style="138" hidden="1" customWidth="1"/>
    <col min="3852" max="3855" width="15.28515625" style="138" customWidth="1"/>
    <col min="3856" max="4093" width="15.28515625" style="138"/>
    <col min="4094" max="4094" width="2.7109375" style="138" customWidth="1"/>
    <col min="4095" max="4095" width="3.85546875" style="138" customWidth="1"/>
    <col min="4096" max="4096" width="20.5703125" style="138" customWidth="1"/>
    <col min="4097" max="4099" width="16.7109375" style="138" customWidth="1"/>
    <col min="4100" max="4100" width="1.7109375" style="138" customWidth="1"/>
    <col min="4101" max="4101" width="3.85546875" style="138" customWidth="1"/>
    <col min="4102" max="4102" width="9.5703125" style="138" customWidth="1"/>
    <col min="4103" max="4103" width="1.7109375" style="138" customWidth="1"/>
    <col min="4104" max="4104" width="3.85546875" style="138" customWidth="1"/>
    <col min="4105" max="4105" width="9.85546875" style="138" customWidth="1"/>
    <col min="4106" max="4106" width="16.7109375" style="138" customWidth="1"/>
    <col min="4107" max="4107" width="0" style="138" hidden="1" customWidth="1"/>
    <col min="4108" max="4111" width="15.28515625" style="138" customWidth="1"/>
    <col min="4112" max="4349" width="15.28515625" style="138"/>
    <col min="4350" max="4350" width="2.7109375" style="138" customWidth="1"/>
    <col min="4351" max="4351" width="3.85546875" style="138" customWidth="1"/>
    <col min="4352" max="4352" width="20.5703125" style="138" customWidth="1"/>
    <col min="4353" max="4355" width="16.7109375" style="138" customWidth="1"/>
    <col min="4356" max="4356" width="1.7109375" style="138" customWidth="1"/>
    <col min="4357" max="4357" width="3.85546875" style="138" customWidth="1"/>
    <col min="4358" max="4358" width="9.5703125" style="138" customWidth="1"/>
    <col min="4359" max="4359" width="1.7109375" style="138" customWidth="1"/>
    <col min="4360" max="4360" width="3.85546875" style="138" customWidth="1"/>
    <col min="4361" max="4361" width="9.85546875" style="138" customWidth="1"/>
    <col min="4362" max="4362" width="16.7109375" style="138" customWidth="1"/>
    <col min="4363" max="4363" width="0" style="138" hidden="1" customWidth="1"/>
    <col min="4364" max="4367" width="15.28515625" style="138" customWidth="1"/>
    <col min="4368" max="4605" width="15.28515625" style="138"/>
    <col min="4606" max="4606" width="2.7109375" style="138" customWidth="1"/>
    <col min="4607" max="4607" width="3.85546875" style="138" customWidth="1"/>
    <col min="4608" max="4608" width="20.5703125" style="138" customWidth="1"/>
    <col min="4609" max="4611" width="16.7109375" style="138" customWidth="1"/>
    <col min="4612" max="4612" width="1.7109375" style="138" customWidth="1"/>
    <col min="4613" max="4613" width="3.85546875" style="138" customWidth="1"/>
    <col min="4614" max="4614" width="9.5703125" style="138" customWidth="1"/>
    <col min="4615" max="4615" width="1.7109375" style="138" customWidth="1"/>
    <col min="4616" max="4616" width="3.85546875" style="138" customWidth="1"/>
    <col min="4617" max="4617" width="9.85546875" style="138" customWidth="1"/>
    <col min="4618" max="4618" width="16.7109375" style="138" customWidth="1"/>
    <col min="4619" max="4619" width="0" style="138" hidden="1" customWidth="1"/>
    <col min="4620" max="4623" width="15.28515625" style="138" customWidth="1"/>
    <col min="4624" max="4861" width="15.28515625" style="138"/>
    <col min="4862" max="4862" width="2.7109375" style="138" customWidth="1"/>
    <col min="4863" max="4863" width="3.85546875" style="138" customWidth="1"/>
    <col min="4864" max="4864" width="20.5703125" style="138" customWidth="1"/>
    <col min="4865" max="4867" width="16.7109375" style="138" customWidth="1"/>
    <col min="4868" max="4868" width="1.7109375" style="138" customWidth="1"/>
    <col min="4869" max="4869" width="3.85546875" style="138" customWidth="1"/>
    <col min="4870" max="4870" width="9.5703125" style="138" customWidth="1"/>
    <col min="4871" max="4871" width="1.7109375" style="138" customWidth="1"/>
    <col min="4872" max="4872" width="3.85546875" style="138" customWidth="1"/>
    <col min="4873" max="4873" width="9.85546875" style="138" customWidth="1"/>
    <col min="4874" max="4874" width="16.7109375" style="138" customWidth="1"/>
    <col min="4875" max="4875" width="0" style="138" hidden="1" customWidth="1"/>
    <col min="4876" max="4879" width="15.28515625" style="138" customWidth="1"/>
    <col min="4880" max="5117" width="15.28515625" style="138"/>
    <col min="5118" max="5118" width="2.7109375" style="138" customWidth="1"/>
    <col min="5119" max="5119" width="3.85546875" style="138" customWidth="1"/>
    <col min="5120" max="5120" width="20.5703125" style="138" customWidth="1"/>
    <col min="5121" max="5123" width="16.7109375" style="138" customWidth="1"/>
    <col min="5124" max="5124" width="1.7109375" style="138" customWidth="1"/>
    <col min="5125" max="5125" width="3.85546875" style="138" customWidth="1"/>
    <col min="5126" max="5126" width="9.5703125" style="138" customWidth="1"/>
    <col min="5127" max="5127" width="1.7109375" style="138" customWidth="1"/>
    <col min="5128" max="5128" width="3.85546875" style="138" customWidth="1"/>
    <col min="5129" max="5129" width="9.85546875" style="138" customWidth="1"/>
    <col min="5130" max="5130" width="16.7109375" style="138" customWidth="1"/>
    <col min="5131" max="5131" width="0" style="138" hidden="1" customWidth="1"/>
    <col min="5132" max="5135" width="15.28515625" style="138" customWidth="1"/>
    <col min="5136" max="5373" width="15.28515625" style="138"/>
    <col min="5374" max="5374" width="2.7109375" style="138" customWidth="1"/>
    <col min="5375" max="5375" width="3.85546875" style="138" customWidth="1"/>
    <col min="5376" max="5376" width="20.5703125" style="138" customWidth="1"/>
    <col min="5377" max="5379" width="16.7109375" style="138" customWidth="1"/>
    <col min="5380" max="5380" width="1.7109375" style="138" customWidth="1"/>
    <col min="5381" max="5381" width="3.85546875" style="138" customWidth="1"/>
    <col min="5382" max="5382" width="9.5703125" style="138" customWidth="1"/>
    <col min="5383" max="5383" width="1.7109375" style="138" customWidth="1"/>
    <col min="5384" max="5384" width="3.85546875" style="138" customWidth="1"/>
    <col min="5385" max="5385" width="9.85546875" style="138" customWidth="1"/>
    <col min="5386" max="5386" width="16.7109375" style="138" customWidth="1"/>
    <col min="5387" max="5387" width="0" style="138" hidden="1" customWidth="1"/>
    <col min="5388" max="5391" width="15.28515625" style="138" customWidth="1"/>
    <col min="5392" max="5629" width="15.28515625" style="138"/>
    <col min="5630" max="5630" width="2.7109375" style="138" customWidth="1"/>
    <col min="5631" max="5631" width="3.85546875" style="138" customWidth="1"/>
    <col min="5632" max="5632" width="20.5703125" style="138" customWidth="1"/>
    <col min="5633" max="5635" width="16.7109375" style="138" customWidth="1"/>
    <col min="5636" max="5636" width="1.7109375" style="138" customWidth="1"/>
    <col min="5637" max="5637" width="3.85546875" style="138" customWidth="1"/>
    <col min="5638" max="5638" width="9.5703125" style="138" customWidth="1"/>
    <col min="5639" max="5639" width="1.7109375" style="138" customWidth="1"/>
    <col min="5640" max="5640" width="3.85546875" style="138" customWidth="1"/>
    <col min="5641" max="5641" width="9.85546875" style="138" customWidth="1"/>
    <col min="5642" max="5642" width="16.7109375" style="138" customWidth="1"/>
    <col min="5643" max="5643" width="0" style="138" hidden="1" customWidth="1"/>
    <col min="5644" max="5647" width="15.28515625" style="138" customWidth="1"/>
    <col min="5648" max="5885" width="15.28515625" style="138"/>
    <col min="5886" max="5886" width="2.7109375" style="138" customWidth="1"/>
    <col min="5887" max="5887" width="3.85546875" style="138" customWidth="1"/>
    <col min="5888" max="5888" width="20.5703125" style="138" customWidth="1"/>
    <col min="5889" max="5891" width="16.7109375" style="138" customWidth="1"/>
    <col min="5892" max="5892" width="1.7109375" style="138" customWidth="1"/>
    <col min="5893" max="5893" width="3.85546875" style="138" customWidth="1"/>
    <col min="5894" max="5894" width="9.5703125" style="138" customWidth="1"/>
    <col min="5895" max="5895" width="1.7109375" style="138" customWidth="1"/>
    <col min="5896" max="5896" width="3.85546875" style="138" customWidth="1"/>
    <col min="5897" max="5897" width="9.85546875" style="138" customWidth="1"/>
    <col min="5898" max="5898" width="16.7109375" style="138" customWidth="1"/>
    <col min="5899" max="5899" width="0" style="138" hidden="1" customWidth="1"/>
    <col min="5900" max="5903" width="15.28515625" style="138" customWidth="1"/>
    <col min="5904" max="6141" width="15.28515625" style="138"/>
    <col min="6142" max="6142" width="2.7109375" style="138" customWidth="1"/>
    <col min="6143" max="6143" width="3.85546875" style="138" customWidth="1"/>
    <col min="6144" max="6144" width="20.5703125" style="138" customWidth="1"/>
    <col min="6145" max="6147" width="16.7109375" style="138" customWidth="1"/>
    <col min="6148" max="6148" width="1.7109375" style="138" customWidth="1"/>
    <col min="6149" max="6149" width="3.85546875" style="138" customWidth="1"/>
    <col min="6150" max="6150" width="9.5703125" style="138" customWidth="1"/>
    <col min="6151" max="6151" width="1.7109375" style="138" customWidth="1"/>
    <col min="6152" max="6152" width="3.85546875" style="138" customWidth="1"/>
    <col min="6153" max="6153" width="9.85546875" style="138" customWidth="1"/>
    <col min="6154" max="6154" width="16.7109375" style="138" customWidth="1"/>
    <col min="6155" max="6155" width="0" style="138" hidden="1" customWidth="1"/>
    <col min="6156" max="6159" width="15.28515625" style="138" customWidth="1"/>
    <col min="6160" max="6397" width="15.28515625" style="138"/>
    <col min="6398" max="6398" width="2.7109375" style="138" customWidth="1"/>
    <col min="6399" max="6399" width="3.85546875" style="138" customWidth="1"/>
    <col min="6400" max="6400" width="20.5703125" style="138" customWidth="1"/>
    <col min="6401" max="6403" width="16.7109375" style="138" customWidth="1"/>
    <col min="6404" max="6404" width="1.7109375" style="138" customWidth="1"/>
    <col min="6405" max="6405" width="3.85546875" style="138" customWidth="1"/>
    <col min="6406" max="6406" width="9.5703125" style="138" customWidth="1"/>
    <col min="6407" max="6407" width="1.7109375" style="138" customWidth="1"/>
    <col min="6408" max="6408" width="3.85546875" style="138" customWidth="1"/>
    <col min="6409" max="6409" width="9.85546875" style="138" customWidth="1"/>
    <col min="6410" max="6410" width="16.7109375" style="138" customWidth="1"/>
    <col min="6411" max="6411" width="0" style="138" hidden="1" customWidth="1"/>
    <col min="6412" max="6415" width="15.28515625" style="138" customWidth="1"/>
    <col min="6416" max="6653" width="15.28515625" style="138"/>
    <col min="6654" max="6654" width="2.7109375" style="138" customWidth="1"/>
    <col min="6655" max="6655" width="3.85546875" style="138" customWidth="1"/>
    <col min="6656" max="6656" width="20.5703125" style="138" customWidth="1"/>
    <col min="6657" max="6659" width="16.7109375" style="138" customWidth="1"/>
    <col min="6660" max="6660" width="1.7109375" style="138" customWidth="1"/>
    <col min="6661" max="6661" width="3.85546875" style="138" customWidth="1"/>
    <col min="6662" max="6662" width="9.5703125" style="138" customWidth="1"/>
    <col min="6663" max="6663" width="1.7109375" style="138" customWidth="1"/>
    <col min="6664" max="6664" width="3.85546875" style="138" customWidth="1"/>
    <col min="6665" max="6665" width="9.85546875" style="138" customWidth="1"/>
    <col min="6666" max="6666" width="16.7109375" style="138" customWidth="1"/>
    <col min="6667" max="6667" width="0" style="138" hidden="1" customWidth="1"/>
    <col min="6668" max="6671" width="15.28515625" style="138" customWidth="1"/>
    <col min="6672" max="6909" width="15.28515625" style="138"/>
    <col min="6910" max="6910" width="2.7109375" style="138" customWidth="1"/>
    <col min="6911" max="6911" width="3.85546875" style="138" customWidth="1"/>
    <col min="6912" max="6912" width="20.5703125" style="138" customWidth="1"/>
    <col min="6913" max="6915" width="16.7109375" style="138" customWidth="1"/>
    <col min="6916" max="6916" width="1.7109375" style="138" customWidth="1"/>
    <col min="6917" max="6917" width="3.85546875" style="138" customWidth="1"/>
    <col min="6918" max="6918" width="9.5703125" style="138" customWidth="1"/>
    <col min="6919" max="6919" width="1.7109375" style="138" customWidth="1"/>
    <col min="6920" max="6920" width="3.85546875" style="138" customWidth="1"/>
    <col min="6921" max="6921" width="9.85546875" style="138" customWidth="1"/>
    <col min="6922" max="6922" width="16.7109375" style="138" customWidth="1"/>
    <col min="6923" max="6923" width="0" style="138" hidden="1" customWidth="1"/>
    <col min="6924" max="6927" width="15.28515625" style="138" customWidth="1"/>
    <col min="6928" max="7165" width="15.28515625" style="138"/>
    <col min="7166" max="7166" width="2.7109375" style="138" customWidth="1"/>
    <col min="7167" max="7167" width="3.85546875" style="138" customWidth="1"/>
    <col min="7168" max="7168" width="20.5703125" style="138" customWidth="1"/>
    <col min="7169" max="7171" width="16.7109375" style="138" customWidth="1"/>
    <col min="7172" max="7172" width="1.7109375" style="138" customWidth="1"/>
    <col min="7173" max="7173" width="3.85546875" style="138" customWidth="1"/>
    <col min="7174" max="7174" width="9.5703125" style="138" customWidth="1"/>
    <col min="7175" max="7175" width="1.7109375" style="138" customWidth="1"/>
    <col min="7176" max="7176" width="3.85546875" style="138" customWidth="1"/>
    <col min="7177" max="7177" width="9.85546875" style="138" customWidth="1"/>
    <col min="7178" max="7178" width="16.7109375" style="138" customWidth="1"/>
    <col min="7179" max="7179" width="0" style="138" hidden="1" customWidth="1"/>
    <col min="7180" max="7183" width="15.28515625" style="138" customWidth="1"/>
    <col min="7184" max="7421" width="15.28515625" style="138"/>
    <col min="7422" max="7422" width="2.7109375" style="138" customWidth="1"/>
    <col min="7423" max="7423" width="3.85546875" style="138" customWidth="1"/>
    <col min="7424" max="7424" width="20.5703125" style="138" customWidth="1"/>
    <col min="7425" max="7427" width="16.7109375" style="138" customWidth="1"/>
    <col min="7428" max="7428" width="1.7109375" style="138" customWidth="1"/>
    <col min="7429" max="7429" width="3.85546875" style="138" customWidth="1"/>
    <col min="7430" max="7430" width="9.5703125" style="138" customWidth="1"/>
    <col min="7431" max="7431" width="1.7109375" style="138" customWidth="1"/>
    <col min="7432" max="7432" width="3.85546875" style="138" customWidth="1"/>
    <col min="7433" max="7433" width="9.85546875" style="138" customWidth="1"/>
    <col min="7434" max="7434" width="16.7109375" style="138" customWidth="1"/>
    <col min="7435" max="7435" width="0" style="138" hidden="1" customWidth="1"/>
    <col min="7436" max="7439" width="15.28515625" style="138" customWidth="1"/>
    <col min="7440" max="7677" width="15.28515625" style="138"/>
    <col min="7678" max="7678" width="2.7109375" style="138" customWidth="1"/>
    <col min="7679" max="7679" width="3.85546875" style="138" customWidth="1"/>
    <col min="7680" max="7680" width="20.5703125" style="138" customWidth="1"/>
    <col min="7681" max="7683" width="16.7109375" style="138" customWidth="1"/>
    <col min="7684" max="7684" width="1.7109375" style="138" customWidth="1"/>
    <col min="7685" max="7685" width="3.85546875" style="138" customWidth="1"/>
    <col min="7686" max="7686" width="9.5703125" style="138" customWidth="1"/>
    <col min="7687" max="7687" width="1.7109375" style="138" customWidth="1"/>
    <col min="7688" max="7688" width="3.85546875" style="138" customWidth="1"/>
    <col min="7689" max="7689" width="9.85546875" style="138" customWidth="1"/>
    <col min="7690" max="7690" width="16.7109375" style="138" customWidth="1"/>
    <col min="7691" max="7691" width="0" style="138" hidden="1" customWidth="1"/>
    <col min="7692" max="7695" width="15.28515625" style="138" customWidth="1"/>
    <col min="7696" max="7933" width="15.28515625" style="138"/>
    <col min="7934" max="7934" width="2.7109375" style="138" customWidth="1"/>
    <col min="7935" max="7935" width="3.85546875" style="138" customWidth="1"/>
    <col min="7936" max="7936" width="20.5703125" style="138" customWidth="1"/>
    <col min="7937" max="7939" width="16.7109375" style="138" customWidth="1"/>
    <col min="7940" max="7940" width="1.7109375" style="138" customWidth="1"/>
    <col min="7941" max="7941" width="3.85546875" style="138" customWidth="1"/>
    <col min="7942" max="7942" width="9.5703125" style="138" customWidth="1"/>
    <col min="7943" max="7943" width="1.7109375" style="138" customWidth="1"/>
    <col min="7944" max="7944" width="3.85546875" style="138" customWidth="1"/>
    <col min="7945" max="7945" width="9.85546875" style="138" customWidth="1"/>
    <col min="7946" max="7946" width="16.7109375" style="138" customWidth="1"/>
    <col min="7947" max="7947" width="0" style="138" hidden="1" customWidth="1"/>
    <col min="7948" max="7951" width="15.28515625" style="138" customWidth="1"/>
    <col min="7952" max="8189" width="15.28515625" style="138"/>
    <col min="8190" max="8190" width="2.7109375" style="138" customWidth="1"/>
    <col min="8191" max="8191" width="3.85546875" style="138" customWidth="1"/>
    <col min="8192" max="8192" width="20.5703125" style="138" customWidth="1"/>
    <col min="8193" max="8195" width="16.7109375" style="138" customWidth="1"/>
    <col min="8196" max="8196" width="1.7109375" style="138" customWidth="1"/>
    <col min="8197" max="8197" width="3.85546875" style="138" customWidth="1"/>
    <col min="8198" max="8198" width="9.5703125" style="138" customWidth="1"/>
    <col min="8199" max="8199" width="1.7109375" style="138" customWidth="1"/>
    <col min="8200" max="8200" width="3.85546875" style="138" customWidth="1"/>
    <col min="8201" max="8201" width="9.85546875" style="138" customWidth="1"/>
    <col min="8202" max="8202" width="16.7109375" style="138" customWidth="1"/>
    <col min="8203" max="8203" width="0" style="138" hidden="1" customWidth="1"/>
    <col min="8204" max="8207" width="15.28515625" style="138" customWidth="1"/>
    <col min="8208" max="8445" width="15.28515625" style="138"/>
    <col min="8446" max="8446" width="2.7109375" style="138" customWidth="1"/>
    <col min="8447" max="8447" width="3.85546875" style="138" customWidth="1"/>
    <col min="8448" max="8448" width="20.5703125" style="138" customWidth="1"/>
    <col min="8449" max="8451" width="16.7109375" style="138" customWidth="1"/>
    <col min="8452" max="8452" width="1.7109375" style="138" customWidth="1"/>
    <col min="8453" max="8453" width="3.85546875" style="138" customWidth="1"/>
    <col min="8454" max="8454" width="9.5703125" style="138" customWidth="1"/>
    <col min="8455" max="8455" width="1.7109375" style="138" customWidth="1"/>
    <col min="8456" max="8456" width="3.85546875" style="138" customWidth="1"/>
    <col min="8457" max="8457" width="9.85546875" style="138" customWidth="1"/>
    <col min="8458" max="8458" width="16.7109375" style="138" customWidth="1"/>
    <col min="8459" max="8459" width="0" style="138" hidden="1" customWidth="1"/>
    <col min="8460" max="8463" width="15.28515625" style="138" customWidth="1"/>
    <col min="8464" max="8701" width="15.28515625" style="138"/>
    <col min="8702" max="8702" width="2.7109375" style="138" customWidth="1"/>
    <col min="8703" max="8703" width="3.85546875" style="138" customWidth="1"/>
    <col min="8704" max="8704" width="20.5703125" style="138" customWidth="1"/>
    <col min="8705" max="8707" width="16.7109375" style="138" customWidth="1"/>
    <col min="8708" max="8708" width="1.7109375" style="138" customWidth="1"/>
    <col min="8709" max="8709" width="3.85546875" style="138" customWidth="1"/>
    <col min="8710" max="8710" width="9.5703125" style="138" customWidth="1"/>
    <col min="8711" max="8711" width="1.7109375" style="138" customWidth="1"/>
    <col min="8712" max="8712" width="3.85546875" style="138" customWidth="1"/>
    <col min="8713" max="8713" width="9.85546875" style="138" customWidth="1"/>
    <col min="8714" max="8714" width="16.7109375" style="138" customWidth="1"/>
    <col min="8715" max="8715" width="0" style="138" hidden="1" customWidth="1"/>
    <col min="8716" max="8719" width="15.28515625" style="138" customWidth="1"/>
    <col min="8720" max="8957" width="15.28515625" style="138"/>
    <col min="8958" max="8958" width="2.7109375" style="138" customWidth="1"/>
    <col min="8959" max="8959" width="3.85546875" style="138" customWidth="1"/>
    <col min="8960" max="8960" width="20.5703125" style="138" customWidth="1"/>
    <col min="8961" max="8963" width="16.7109375" style="138" customWidth="1"/>
    <col min="8964" max="8964" width="1.7109375" style="138" customWidth="1"/>
    <col min="8965" max="8965" width="3.85546875" style="138" customWidth="1"/>
    <col min="8966" max="8966" width="9.5703125" style="138" customWidth="1"/>
    <col min="8967" max="8967" width="1.7109375" style="138" customWidth="1"/>
    <col min="8968" max="8968" width="3.85546875" style="138" customWidth="1"/>
    <col min="8969" max="8969" width="9.85546875" style="138" customWidth="1"/>
    <col min="8970" max="8970" width="16.7109375" style="138" customWidth="1"/>
    <col min="8971" max="8971" width="0" style="138" hidden="1" customWidth="1"/>
    <col min="8972" max="8975" width="15.28515625" style="138" customWidth="1"/>
    <col min="8976" max="9213" width="15.28515625" style="138"/>
    <col min="9214" max="9214" width="2.7109375" style="138" customWidth="1"/>
    <col min="9215" max="9215" width="3.85546875" style="138" customWidth="1"/>
    <col min="9216" max="9216" width="20.5703125" style="138" customWidth="1"/>
    <col min="9217" max="9219" width="16.7109375" style="138" customWidth="1"/>
    <col min="9220" max="9220" width="1.7109375" style="138" customWidth="1"/>
    <col min="9221" max="9221" width="3.85546875" style="138" customWidth="1"/>
    <col min="9222" max="9222" width="9.5703125" style="138" customWidth="1"/>
    <col min="9223" max="9223" width="1.7109375" style="138" customWidth="1"/>
    <col min="9224" max="9224" width="3.85546875" style="138" customWidth="1"/>
    <col min="9225" max="9225" width="9.85546875" style="138" customWidth="1"/>
    <col min="9226" max="9226" width="16.7109375" style="138" customWidth="1"/>
    <col min="9227" max="9227" width="0" style="138" hidden="1" customWidth="1"/>
    <col min="9228" max="9231" width="15.28515625" style="138" customWidth="1"/>
    <col min="9232" max="9469" width="15.28515625" style="138"/>
    <col min="9470" max="9470" width="2.7109375" style="138" customWidth="1"/>
    <col min="9471" max="9471" width="3.85546875" style="138" customWidth="1"/>
    <col min="9472" max="9472" width="20.5703125" style="138" customWidth="1"/>
    <col min="9473" max="9475" width="16.7109375" style="138" customWidth="1"/>
    <col min="9476" max="9476" width="1.7109375" style="138" customWidth="1"/>
    <col min="9477" max="9477" width="3.85546875" style="138" customWidth="1"/>
    <col min="9478" max="9478" width="9.5703125" style="138" customWidth="1"/>
    <col min="9479" max="9479" width="1.7109375" style="138" customWidth="1"/>
    <col min="9480" max="9480" width="3.85546875" style="138" customWidth="1"/>
    <col min="9481" max="9481" width="9.85546875" style="138" customWidth="1"/>
    <col min="9482" max="9482" width="16.7109375" style="138" customWidth="1"/>
    <col min="9483" max="9483" width="0" style="138" hidden="1" customWidth="1"/>
    <col min="9484" max="9487" width="15.28515625" style="138" customWidth="1"/>
    <col min="9488" max="9725" width="15.28515625" style="138"/>
    <col min="9726" max="9726" width="2.7109375" style="138" customWidth="1"/>
    <col min="9727" max="9727" width="3.85546875" style="138" customWidth="1"/>
    <col min="9728" max="9728" width="20.5703125" style="138" customWidth="1"/>
    <col min="9729" max="9731" width="16.7109375" style="138" customWidth="1"/>
    <col min="9732" max="9732" width="1.7109375" style="138" customWidth="1"/>
    <col min="9733" max="9733" width="3.85546875" style="138" customWidth="1"/>
    <col min="9734" max="9734" width="9.5703125" style="138" customWidth="1"/>
    <col min="9735" max="9735" width="1.7109375" style="138" customWidth="1"/>
    <col min="9736" max="9736" width="3.85546875" style="138" customWidth="1"/>
    <col min="9737" max="9737" width="9.85546875" style="138" customWidth="1"/>
    <col min="9738" max="9738" width="16.7109375" style="138" customWidth="1"/>
    <col min="9739" max="9739" width="0" style="138" hidden="1" customWidth="1"/>
    <col min="9740" max="9743" width="15.28515625" style="138" customWidth="1"/>
    <col min="9744" max="9981" width="15.28515625" style="138"/>
    <col min="9982" max="9982" width="2.7109375" style="138" customWidth="1"/>
    <col min="9983" max="9983" width="3.85546875" style="138" customWidth="1"/>
    <col min="9984" max="9984" width="20.5703125" style="138" customWidth="1"/>
    <col min="9985" max="9987" width="16.7109375" style="138" customWidth="1"/>
    <col min="9988" max="9988" width="1.7109375" style="138" customWidth="1"/>
    <col min="9989" max="9989" width="3.85546875" style="138" customWidth="1"/>
    <col min="9990" max="9990" width="9.5703125" style="138" customWidth="1"/>
    <col min="9991" max="9991" width="1.7109375" style="138" customWidth="1"/>
    <col min="9992" max="9992" width="3.85546875" style="138" customWidth="1"/>
    <col min="9993" max="9993" width="9.85546875" style="138" customWidth="1"/>
    <col min="9994" max="9994" width="16.7109375" style="138" customWidth="1"/>
    <col min="9995" max="9995" width="0" style="138" hidden="1" customWidth="1"/>
    <col min="9996" max="9999" width="15.28515625" style="138" customWidth="1"/>
    <col min="10000" max="10237" width="15.28515625" style="138"/>
    <col min="10238" max="10238" width="2.7109375" style="138" customWidth="1"/>
    <col min="10239" max="10239" width="3.85546875" style="138" customWidth="1"/>
    <col min="10240" max="10240" width="20.5703125" style="138" customWidth="1"/>
    <col min="10241" max="10243" width="16.7109375" style="138" customWidth="1"/>
    <col min="10244" max="10244" width="1.7109375" style="138" customWidth="1"/>
    <col min="10245" max="10245" width="3.85546875" style="138" customWidth="1"/>
    <col min="10246" max="10246" width="9.5703125" style="138" customWidth="1"/>
    <col min="10247" max="10247" width="1.7109375" style="138" customWidth="1"/>
    <col min="10248" max="10248" width="3.85546875" style="138" customWidth="1"/>
    <col min="10249" max="10249" width="9.85546875" style="138" customWidth="1"/>
    <col min="10250" max="10250" width="16.7109375" style="138" customWidth="1"/>
    <col min="10251" max="10251" width="0" style="138" hidden="1" customWidth="1"/>
    <col min="10252" max="10255" width="15.28515625" style="138" customWidth="1"/>
    <col min="10256" max="10493" width="15.28515625" style="138"/>
    <col min="10494" max="10494" width="2.7109375" style="138" customWidth="1"/>
    <col min="10495" max="10495" width="3.85546875" style="138" customWidth="1"/>
    <col min="10496" max="10496" width="20.5703125" style="138" customWidth="1"/>
    <col min="10497" max="10499" width="16.7109375" style="138" customWidth="1"/>
    <col min="10500" max="10500" width="1.7109375" style="138" customWidth="1"/>
    <col min="10501" max="10501" width="3.85546875" style="138" customWidth="1"/>
    <col min="10502" max="10502" width="9.5703125" style="138" customWidth="1"/>
    <col min="10503" max="10503" width="1.7109375" style="138" customWidth="1"/>
    <col min="10504" max="10504" width="3.85546875" style="138" customWidth="1"/>
    <col min="10505" max="10505" width="9.85546875" style="138" customWidth="1"/>
    <col min="10506" max="10506" width="16.7109375" style="138" customWidth="1"/>
    <col min="10507" max="10507" width="0" style="138" hidden="1" customWidth="1"/>
    <col min="10508" max="10511" width="15.28515625" style="138" customWidth="1"/>
    <col min="10512" max="10749" width="15.28515625" style="138"/>
    <col min="10750" max="10750" width="2.7109375" style="138" customWidth="1"/>
    <col min="10751" max="10751" width="3.85546875" style="138" customWidth="1"/>
    <col min="10752" max="10752" width="20.5703125" style="138" customWidth="1"/>
    <col min="10753" max="10755" width="16.7109375" style="138" customWidth="1"/>
    <col min="10756" max="10756" width="1.7109375" style="138" customWidth="1"/>
    <col min="10757" max="10757" width="3.85546875" style="138" customWidth="1"/>
    <col min="10758" max="10758" width="9.5703125" style="138" customWidth="1"/>
    <col min="10759" max="10759" width="1.7109375" style="138" customWidth="1"/>
    <col min="10760" max="10760" width="3.85546875" style="138" customWidth="1"/>
    <col min="10761" max="10761" width="9.85546875" style="138" customWidth="1"/>
    <col min="10762" max="10762" width="16.7109375" style="138" customWidth="1"/>
    <col min="10763" max="10763" width="0" style="138" hidden="1" customWidth="1"/>
    <col min="10764" max="10767" width="15.28515625" style="138" customWidth="1"/>
    <col min="10768" max="11005" width="15.28515625" style="138"/>
    <col min="11006" max="11006" width="2.7109375" style="138" customWidth="1"/>
    <col min="11007" max="11007" width="3.85546875" style="138" customWidth="1"/>
    <col min="11008" max="11008" width="20.5703125" style="138" customWidth="1"/>
    <col min="11009" max="11011" width="16.7109375" style="138" customWidth="1"/>
    <col min="11012" max="11012" width="1.7109375" style="138" customWidth="1"/>
    <col min="11013" max="11013" width="3.85546875" style="138" customWidth="1"/>
    <col min="11014" max="11014" width="9.5703125" style="138" customWidth="1"/>
    <col min="11015" max="11015" width="1.7109375" style="138" customWidth="1"/>
    <col min="11016" max="11016" width="3.85546875" style="138" customWidth="1"/>
    <col min="11017" max="11017" width="9.85546875" style="138" customWidth="1"/>
    <col min="11018" max="11018" width="16.7109375" style="138" customWidth="1"/>
    <col min="11019" max="11019" width="0" style="138" hidden="1" customWidth="1"/>
    <col min="11020" max="11023" width="15.28515625" style="138" customWidth="1"/>
    <col min="11024" max="11261" width="15.28515625" style="138"/>
    <col min="11262" max="11262" width="2.7109375" style="138" customWidth="1"/>
    <col min="11263" max="11263" width="3.85546875" style="138" customWidth="1"/>
    <col min="11264" max="11264" width="20.5703125" style="138" customWidth="1"/>
    <col min="11265" max="11267" width="16.7109375" style="138" customWidth="1"/>
    <col min="11268" max="11268" width="1.7109375" style="138" customWidth="1"/>
    <col min="11269" max="11269" width="3.85546875" style="138" customWidth="1"/>
    <col min="11270" max="11270" width="9.5703125" style="138" customWidth="1"/>
    <col min="11271" max="11271" width="1.7109375" style="138" customWidth="1"/>
    <col min="11272" max="11272" width="3.85546875" style="138" customWidth="1"/>
    <col min="11273" max="11273" width="9.85546875" style="138" customWidth="1"/>
    <col min="11274" max="11274" width="16.7109375" style="138" customWidth="1"/>
    <col min="11275" max="11275" width="0" style="138" hidden="1" customWidth="1"/>
    <col min="11276" max="11279" width="15.28515625" style="138" customWidth="1"/>
    <col min="11280" max="11517" width="15.28515625" style="138"/>
    <col min="11518" max="11518" width="2.7109375" style="138" customWidth="1"/>
    <col min="11519" max="11519" width="3.85546875" style="138" customWidth="1"/>
    <col min="11520" max="11520" width="20.5703125" style="138" customWidth="1"/>
    <col min="11521" max="11523" width="16.7109375" style="138" customWidth="1"/>
    <col min="11524" max="11524" width="1.7109375" style="138" customWidth="1"/>
    <col min="11525" max="11525" width="3.85546875" style="138" customWidth="1"/>
    <col min="11526" max="11526" width="9.5703125" style="138" customWidth="1"/>
    <col min="11527" max="11527" width="1.7109375" style="138" customWidth="1"/>
    <col min="11528" max="11528" width="3.85546875" style="138" customWidth="1"/>
    <col min="11529" max="11529" width="9.85546875" style="138" customWidth="1"/>
    <col min="11530" max="11530" width="16.7109375" style="138" customWidth="1"/>
    <col min="11531" max="11531" width="0" style="138" hidden="1" customWidth="1"/>
    <col min="11532" max="11535" width="15.28515625" style="138" customWidth="1"/>
    <col min="11536" max="11773" width="15.28515625" style="138"/>
    <col min="11774" max="11774" width="2.7109375" style="138" customWidth="1"/>
    <col min="11775" max="11775" width="3.85546875" style="138" customWidth="1"/>
    <col min="11776" max="11776" width="20.5703125" style="138" customWidth="1"/>
    <col min="11777" max="11779" width="16.7109375" style="138" customWidth="1"/>
    <col min="11780" max="11780" width="1.7109375" style="138" customWidth="1"/>
    <col min="11781" max="11781" width="3.85546875" style="138" customWidth="1"/>
    <col min="11782" max="11782" width="9.5703125" style="138" customWidth="1"/>
    <col min="11783" max="11783" width="1.7109375" style="138" customWidth="1"/>
    <col min="11784" max="11784" width="3.85546875" style="138" customWidth="1"/>
    <col min="11785" max="11785" width="9.85546875" style="138" customWidth="1"/>
    <col min="11786" max="11786" width="16.7109375" style="138" customWidth="1"/>
    <col min="11787" max="11787" width="0" style="138" hidden="1" customWidth="1"/>
    <col min="11788" max="11791" width="15.28515625" style="138" customWidth="1"/>
    <col min="11792" max="12029" width="15.28515625" style="138"/>
    <col min="12030" max="12030" width="2.7109375" style="138" customWidth="1"/>
    <col min="12031" max="12031" width="3.85546875" style="138" customWidth="1"/>
    <col min="12032" max="12032" width="20.5703125" style="138" customWidth="1"/>
    <col min="12033" max="12035" width="16.7109375" style="138" customWidth="1"/>
    <col min="12036" max="12036" width="1.7109375" style="138" customWidth="1"/>
    <col min="12037" max="12037" width="3.85546875" style="138" customWidth="1"/>
    <col min="12038" max="12038" width="9.5703125" style="138" customWidth="1"/>
    <col min="12039" max="12039" width="1.7109375" style="138" customWidth="1"/>
    <col min="12040" max="12040" width="3.85546875" style="138" customWidth="1"/>
    <col min="12041" max="12041" width="9.85546875" style="138" customWidth="1"/>
    <col min="12042" max="12042" width="16.7109375" style="138" customWidth="1"/>
    <col min="12043" max="12043" width="0" style="138" hidden="1" customWidth="1"/>
    <col min="12044" max="12047" width="15.28515625" style="138" customWidth="1"/>
    <col min="12048" max="12285" width="15.28515625" style="138"/>
    <col min="12286" max="12286" width="2.7109375" style="138" customWidth="1"/>
    <col min="12287" max="12287" width="3.85546875" style="138" customWidth="1"/>
    <col min="12288" max="12288" width="20.5703125" style="138" customWidth="1"/>
    <col min="12289" max="12291" width="16.7109375" style="138" customWidth="1"/>
    <col min="12292" max="12292" width="1.7109375" style="138" customWidth="1"/>
    <col min="12293" max="12293" width="3.85546875" style="138" customWidth="1"/>
    <col min="12294" max="12294" width="9.5703125" style="138" customWidth="1"/>
    <col min="12295" max="12295" width="1.7109375" style="138" customWidth="1"/>
    <col min="12296" max="12296" width="3.85546875" style="138" customWidth="1"/>
    <col min="12297" max="12297" width="9.85546875" style="138" customWidth="1"/>
    <col min="12298" max="12298" width="16.7109375" style="138" customWidth="1"/>
    <col min="12299" max="12299" width="0" style="138" hidden="1" customWidth="1"/>
    <col min="12300" max="12303" width="15.28515625" style="138" customWidth="1"/>
    <col min="12304" max="12541" width="15.28515625" style="138"/>
    <col min="12542" max="12542" width="2.7109375" style="138" customWidth="1"/>
    <col min="12543" max="12543" width="3.85546875" style="138" customWidth="1"/>
    <col min="12544" max="12544" width="20.5703125" style="138" customWidth="1"/>
    <col min="12545" max="12547" width="16.7109375" style="138" customWidth="1"/>
    <col min="12548" max="12548" width="1.7109375" style="138" customWidth="1"/>
    <col min="12549" max="12549" width="3.85546875" style="138" customWidth="1"/>
    <col min="12550" max="12550" width="9.5703125" style="138" customWidth="1"/>
    <col min="12551" max="12551" width="1.7109375" style="138" customWidth="1"/>
    <col min="12552" max="12552" width="3.85546875" style="138" customWidth="1"/>
    <col min="12553" max="12553" width="9.85546875" style="138" customWidth="1"/>
    <col min="12554" max="12554" width="16.7109375" style="138" customWidth="1"/>
    <col min="12555" max="12555" width="0" style="138" hidden="1" customWidth="1"/>
    <col min="12556" max="12559" width="15.28515625" style="138" customWidth="1"/>
    <col min="12560" max="12797" width="15.28515625" style="138"/>
    <col min="12798" max="12798" width="2.7109375" style="138" customWidth="1"/>
    <col min="12799" max="12799" width="3.85546875" style="138" customWidth="1"/>
    <col min="12800" max="12800" width="20.5703125" style="138" customWidth="1"/>
    <col min="12801" max="12803" width="16.7109375" style="138" customWidth="1"/>
    <col min="12804" max="12804" width="1.7109375" style="138" customWidth="1"/>
    <col min="12805" max="12805" width="3.85546875" style="138" customWidth="1"/>
    <col min="12806" max="12806" width="9.5703125" style="138" customWidth="1"/>
    <col min="12807" max="12807" width="1.7109375" style="138" customWidth="1"/>
    <col min="12808" max="12808" width="3.85546875" style="138" customWidth="1"/>
    <col min="12809" max="12809" width="9.85546875" style="138" customWidth="1"/>
    <col min="12810" max="12810" width="16.7109375" style="138" customWidth="1"/>
    <col min="12811" max="12811" width="0" style="138" hidden="1" customWidth="1"/>
    <col min="12812" max="12815" width="15.28515625" style="138" customWidth="1"/>
    <col min="12816" max="13053" width="15.28515625" style="138"/>
    <col min="13054" max="13054" width="2.7109375" style="138" customWidth="1"/>
    <col min="13055" max="13055" width="3.85546875" style="138" customWidth="1"/>
    <col min="13056" max="13056" width="20.5703125" style="138" customWidth="1"/>
    <col min="13057" max="13059" width="16.7109375" style="138" customWidth="1"/>
    <col min="13060" max="13060" width="1.7109375" style="138" customWidth="1"/>
    <col min="13061" max="13061" width="3.85546875" style="138" customWidth="1"/>
    <col min="13062" max="13062" width="9.5703125" style="138" customWidth="1"/>
    <col min="13063" max="13063" width="1.7109375" style="138" customWidth="1"/>
    <col min="13064" max="13064" width="3.85546875" style="138" customWidth="1"/>
    <col min="13065" max="13065" width="9.85546875" style="138" customWidth="1"/>
    <col min="13066" max="13066" width="16.7109375" style="138" customWidth="1"/>
    <col min="13067" max="13067" width="0" style="138" hidden="1" customWidth="1"/>
    <col min="13068" max="13071" width="15.28515625" style="138" customWidth="1"/>
    <col min="13072" max="13309" width="15.28515625" style="138"/>
    <col min="13310" max="13310" width="2.7109375" style="138" customWidth="1"/>
    <col min="13311" max="13311" width="3.85546875" style="138" customWidth="1"/>
    <col min="13312" max="13312" width="20.5703125" style="138" customWidth="1"/>
    <col min="13313" max="13315" width="16.7109375" style="138" customWidth="1"/>
    <col min="13316" max="13316" width="1.7109375" style="138" customWidth="1"/>
    <col min="13317" max="13317" width="3.85546875" style="138" customWidth="1"/>
    <col min="13318" max="13318" width="9.5703125" style="138" customWidth="1"/>
    <col min="13319" max="13319" width="1.7109375" style="138" customWidth="1"/>
    <col min="13320" max="13320" width="3.85546875" style="138" customWidth="1"/>
    <col min="13321" max="13321" width="9.85546875" style="138" customWidth="1"/>
    <col min="13322" max="13322" width="16.7109375" style="138" customWidth="1"/>
    <col min="13323" max="13323" width="0" style="138" hidden="1" customWidth="1"/>
    <col min="13324" max="13327" width="15.28515625" style="138" customWidth="1"/>
    <col min="13328" max="13565" width="15.28515625" style="138"/>
    <col min="13566" max="13566" width="2.7109375" style="138" customWidth="1"/>
    <col min="13567" max="13567" width="3.85546875" style="138" customWidth="1"/>
    <col min="13568" max="13568" width="20.5703125" style="138" customWidth="1"/>
    <col min="13569" max="13571" width="16.7109375" style="138" customWidth="1"/>
    <col min="13572" max="13572" width="1.7109375" style="138" customWidth="1"/>
    <col min="13573" max="13573" width="3.85546875" style="138" customWidth="1"/>
    <col min="13574" max="13574" width="9.5703125" style="138" customWidth="1"/>
    <col min="13575" max="13575" width="1.7109375" style="138" customWidth="1"/>
    <col min="13576" max="13576" width="3.85546875" style="138" customWidth="1"/>
    <col min="13577" max="13577" width="9.85546875" style="138" customWidth="1"/>
    <col min="13578" max="13578" width="16.7109375" style="138" customWidth="1"/>
    <col min="13579" max="13579" width="0" style="138" hidden="1" customWidth="1"/>
    <col min="13580" max="13583" width="15.28515625" style="138" customWidth="1"/>
    <col min="13584" max="13821" width="15.28515625" style="138"/>
    <col min="13822" max="13822" width="2.7109375" style="138" customWidth="1"/>
    <col min="13823" max="13823" width="3.85546875" style="138" customWidth="1"/>
    <col min="13824" max="13824" width="20.5703125" style="138" customWidth="1"/>
    <col min="13825" max="13827" width="16.7109375" style="138" customWidth="1"/>
    <col min="13828" max="13828" width="1.7109375" style="138" customWidth="1"/>
    <col min="13829" max="13829" width="3.85546875" style="138" customWidth="1"/>
    <col min="13830" max="13830" width="9.5703125" style="138" customWidth="1"/>
    <col min="13831" max="13831" width="1.7109375" style="138" customWidth="1"/>
    <col min="13832" max="13832" width="3.85546875" style="138" customWidth="1"/>
    <col min="13833" max="13833" width="9.85546875" style="138" customWidth="1"/>
    <col min="13834" max="13834" width="16.7109375" style="138" customWidth="1"/>
    <col min="13835" max="13835" width="0" style="138" hidden="1" customWidth="1"/>
    <col min="13836" max="13839" width="15.28515625" style="138" customWidth="1"/>
    <col min="13840" max="14077" width="15.28515625" style="138"/>
    <col min="14078" max="14078" width="2.7109375" style="138" customWidth="1"/>
    <col min="14079" max="14079" width="3.85546875" style="138" customWidth="1"/>
    <col min="14080" max="14080" width="20.5703125" style="138" customWidth="1"/>
    <col min="14081" max="14083" width="16.7109375" style="138" customWidth="1"/>
    <col min="14084" max="14084" width="1.7109375" style="138" customWidth="1"/>
    <col min="14085" max="14085" width="3.85546875" style="138" customWidth="1"/>
    <col min="14086" max="14086" width="9.5703125" style="138" customWidth="1"/>
    <col min="14087" max="14087" width="1.7109375" style="138" customWidth="1"/>
    <col min="14088" max="14088" width="3.85546875" style="138" customWidth="1"/>
    <col min="14089" max="14089" width="9.85546875" style="138" customWidth="1"/>
    <col min="14090" max="14090" width="16.7109375" style="138" customWidth="1"/>
    <col min="14091" max="14091" width="0" style="138" hidden="1" customWidth="1"/>
    <col min="14092" max="14095" width="15.28515625" style="138" customWidth="1"/>
    <col min="14096" max="14333" width="15.28515625" style="138"/>
    <col min="14334" max="14334" width="2.7109375" style="138" customWidth="1"/>
    <col min="14335" max="14335" width="3.85546875" style="138" customWidth="1"/>
    <col min="14336" max="14336" width="20.5703125" style="138" customWidth="1"/>
    <col min="14337" max="14339" width="16.7109375" style="138" customWidth="1"/>
    <col min="14340" max="14340" width="1.7109375" style="138" customWidth="1"/>
    <col min="14341" max="14341" width="3.85546875" style="138" customWidth="1"/>
    <col min="14342" max="14342" width="9.5703125" style="138" customWidth="1"/>
    <col min="14343" max="14343" width="1.7109375" style="138" customWidth="1"/>
    <col min="14344" max="14344" width="3.85546875" style="138" customWidth="1"/>
    <col min="14345" max="14345" width="9.85546875" style="138" customWidth="1"/>
    <col min="14346" max="14346" width="16.7109375" style="138" customWidth="1"/>
    <col min="14347" max="14347" width="0" style="138" hidden="1" customWidth="1"/>
    <col min="14348" max="14351" width="15.28515625" style="138" customWidth="1"/>
    <col min="14352" max="14589" width="15.28515625" style="138"/>
    <col min="14590" max="14590" width="2.7109375" style="138" customWidth="1"/>
    <col min="14591" max="14591" width="3.85546875" style="138" customWidth="1"/>
    <col min="14592" max="14592" width="20.5703125" style="138" customWidth="1"/>
    <col min="14593" max="14595" width="16.7109375" style="138" customWidth="1"/>
    <col min="14596" max="14596" width="1.7109375" style="138" customWidth="1"/>
    <col min="14597" max="14597" width="3.85546875" style="138" customWidth="1"/>
    <col min="14598" max="14598" width="9.5703125" style="138" customWidth="1"/>
    <col min="14599" max="14599" width="1.7109375" style="138" customWidth="1"/>
    <col min="14600" max="14600" width="3.85546875" style="138" customWidth="1"/>
    <col min="14601" max="14601" width="9.85546875" style="138" customWidth="1"/>
    <col min="14602" max="14602" width="16.7109375" style="138" customWidth="1"/>
    <col min="14603" max="14603" width="0" style="138" hidden="1" customWidth="1"/>
    <col min="14604" max="14607" width="15.28515625" style="138" customWidth="1"/>
    <col min="14608" max="14845" width="15.28515625" style="138"/>
    <col min="14846" max="14846" width="2.7109375" style="138" customWidth="1"/>
    <col min="14847" max="14847" width="3.85546875" style="138" customWidth="1"/>
    <col min="14848" max="14848" width="20.5703125" style="138" customWidth="1"/>
    <col min="14849" max="14851" width="16.7109375" style="138" customWidth="1"/>
    <col min="14852" max="14852" width="1.7109375" style="138" customWidth="1"/>
    <col min="14853" max="14853" width="3.85546875" style="138" customWidth="1"/>
    <col min="14854" max="14854" width="9.5703125" style="138" customWidth="1"/>
    <col min="14855" max="14855" width="1.7109375" style="138" customWidth="1"/>
    <col min="14856" max="14856" width="3.85546875" style="138" customWidth="1"/>
    <col min="14857" max="14857" width="9.85546875" style="138" customWidth="1"/>
    <col min="14858" max="14858" width="16.7109375" style="138" customWidth="1"/>
    <col min="14859" max="14859" width="0" style="138" hidden="1" customWidth="1"/>
    <col min="14860" max="14863" width="15.28515625" style="138" customWidth="1"/>
    <col min="14864" max="15101" width="15.28515625" style="138"/>
    <col min="15102" max="15102" width="2.7109375" style="138" customWidth="1"/>
    <col min="15103" max="15103" width="3.85546875" style="138" customWidth="1"/>
    <col min="15104" max="15104" width="20.5703125" style="138" customWidth="1"/>
    <col min="15105" max="15107" width="16.7109375" style="138" customWidth="1"/>
    <col min="15108" max="15108" width="1.7109375" style="138" customWidth="1"/>
    <col min="15109" max="15109" width="3.85546875" style="138" customWidth="1"/>
    <col min="15110" max="15110" width="9.5703125" style="138" customWidth="1"/>
    <col min="15111" max="15111" width="1.7109375" style="138" customWidth="1"/>
    <col min="15112" max="15112" width="3.85546875" style="138" customWidth="1"/>
    <col min="15113" max="15113" width="9.85546875" style="138" customWidth="1"/>
    <col min="15114" max="15114" width="16.7109375" style="138" customWidth="1"/>
    <col min="15115" max="15115" width="0" style="138" hidden="1" customWidth="1"/>
    <col min="15116" max="15119" width="15.28515625" style="138" customWidth="1"/>
    <col min="15120" max="15357" width="15.28515625" style="138"/>
    <col min="15358" max="15358" width="2.7109375" style="138" customWidth="1"/>
    <col min="15359" max="15359" width="3.85546875" style="138" customWidth="1"/>
    <col min="15360" max="15360" width="20.5703125" style="138" customWidth="1"/>
    <col min="15361" max="15363" width="16.7109375" style="138" customWidth="1"/>
    <col min="15364" max="15364" width="1.7109375" style="138" customWidth="1"/>
    <col min="15365" max="15365" width="3.85546875" style="138" customWidth="1"/>
    <col min="15366" max="15366" width="9.5703125" style="138" customWidth="1"/>
    <col min="15367" max="15367" width="1.7109375" style="138" customWidth="1"/>
    <col min="15368" max="15368" width="3.85546875" style="138" customWidth="1"/>
    <col min="15369" max="15369" width="9.85546875" style="138" customWidth="1"/>
    <col min="15370" max="15370" width="16.7109375" style="138" customWidth="1"/>
    <col min="15371" max="15371" width="0" style="138" hidden="1" customWidth="1"/>
    <col min="15372" max="15375" width="15.28515625" style="138" customWidth="1"/>
    <col min="15376" max="15613" width="15.28515625" style="138"/>
    <col min="15614" max="15614" width="2.7109375" style="138" customWidth="1"/>
    <col min="15615" max="15615" width="3.85546875" style="138" customWidth="1"/>
    <col min="15616" max="15616" width="20.5703125" style="138" customWidth="1"/>
    <col min="15617" max="15619" width="16.7109375" style="138" customWidth="1"/>
    <col min="15620" max="15620" width="1.7109375" style="138" customWidth="1"/>
    <col min="15621" max="15621" width="3.85546875" style="138" customWidth="1"/>
    <col min="15622" max="15622" width="9.5703125" style="138" customWidth="1"/>
    <col min="15623" max="15623" width="1.7109375" style="138" customWidth="1"/>
    <col min="15624" max="15624" width="3.85546875" style="138" customWidth="1"/>
    <col min="15625" max="15625" width="9.85546875" style="138" customWidth="1"/>
    <col min="15626" max="15626" width="16.7109375" style="138" customWidth="1"/>
    <col min="15627" max="15627" width="0" style="138" hidden="1" customWidth="1"/>
    <col min="15628" max="15631" width="15.28515625" style="138" customWidth="1"/>
    <col min="15632" max="15869" width="15.28515625" style="138"/>
    <col min="15870" max="15870" width="2.7109375" style="138" customWidth="1"/>
    <col min="15871" max="15871" width="3.85546875" style="138" customWidth="1"/>
    <col min="15872" max="15872" width="20.5703125" style="138" customWidth="1"/>
    <col min="15873" max="15875" width="16.7109375" style="138" customWidth="1"/>
    <col min="15876" max="15876" width="1.7109375" style="138" customWidth="1"/>
    <col min="15877" max="15877" width="3.85546875" style="138" customWidth="1"/>
    <col min="15878" max="15878" width="9.5703125" style="138" customWidth="1"/>
    <col min="15879" max="15879" width="1.7109375" style="138" customWidth="1"/>
    <col min="15880" max="15880" width="3.85546875" style="138" customWidth="1"/>
    <col min="15881" max="15881" width="9.85546875" style="138" customWidth="1"/>
    <col min="15882" max="15882" width="16.7109375" style="138" customWidth="1"/>
    <col min="15883" max="15883" width="0" style="138" hidden="1" customWidth="1"/>
    <col min="15884" max="15887" width="15.28515625" style="138" customWidth="1"/>
    <col min="15888" max="16125" width="15.28515625" style="138"/>
    <col min="16126" max="16126" width="2.7109375" style="138" customWidth="1"/>
    <col min="16127" max="16127" width="3.85546875" style="138" customWidth="1"/>
    <col min="16128" max="16128" width="20.5703125" style="138" customWidth="1"/>
    <col min="16129" max="16131" width="16.7109375" style="138" customWidth="1"/>
    <col min="16132" max="16132" width="1.7109375" style="138" customWidth="1"/>
    <col min="16133" max="16133" width="3.85546875" style="138" customWidth="1"/>
    <col min="16134" max="16134" width="9.5703125" style="138" customWidth="1"/>
    <col min="16135" max="16135" width="1.7109375" style="138" customWidth="1"/>
    <col min="16136" max="16136" width="3.85546875" style="138" customWidth="1"/>
    <col min="16137" max="16137" width="9.85546875" style="138" customWidth="1"/>
    <col min="16138" max="16138" width="16.7109375" style="138" customWidth="1"/>
    <col min="16139" max="16139" width="0" style="138" hidden="1" customWidth="1"/>
    <col min="16140" max="16143" width="15.28515625" style="138" customWidth="1"/>
    <col min="16144" max="16384" width="15.28515625" style="138"/>
  </cols>
  <sheetData>
    <row r="1" spans="1:14" ht="12" customHeight="1">
      <c r="A1" s="135"/>
      <c r="K1" s="133"/>
    </row>
    <row r="2" spans="1:14" ht="15" customHeight="1">
      <c r="B2" s="165" t="s">
        <v>542</v>
      </c>
      <c r="F2" s="131"/>
      <c r="G2" s="131"/>
      <c r="H2" s="132"/>
      <c r="I2" s="132"/>
      <c r="J2" s="134"/>
    </row>
    <row r="3" spans="1:14" ht="12" customHeight="1">
      <c r="B3" s="144" t="s">
        <v>550</v>
      </c>
    </row>
    <row r="4" spans="1:14" ht="12" customHeight="1">
      <c r="B4" s="144"/>
    </row>
    <row r="5" spans="1:14" ht="12" customHeight="1">
      <c r="B5" s="162" t="s">
        <v>0</v>
      </c>
      <c r="H5" s="166"/>
      <c r="I5" s="166"/>
      <c r="K5" s="176" t="s">
        <v>48</v>
      </c>
    </row>
    <row r="6" spans="1:14" ht="12" customHeight="1">
      <c r="B6" s="168"/>
      <c r="C6" s="256" t="s">
        <v>1</v>
      </c>
      <c r="D6" s="248" t="s">
        <v>535</v>
      </c>
      <c r="E6" s="179" t="s">
        <v>536</v>
      </c>
      <c r="F6" s="389" t="s">
        <v>537</v>
      </c>
      <c r="G6" s="391"/>
      <c r="H6" s="391"/>
      <c r="I6" s="391"/>
      <c r="J6" s="392"/>
      <c r="K6" s="213" t="s">
        <v>547</v>
      </c>
      <c r="M6" s="147"/>
    </row>
    <row r="7" spans="1:14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423"/>
      <c r="I7" s="399" t="s">
        <v>539</v>
      </c>
      <c r="J7" s="426"/>
      <c r="K7" s="405" t="s">
        <v>541</v>
      </c>
      <c r="L7" s="131"/>
    </row>
    <row r="8" spans="1:14" ht="26.25" customHeight="1">
      <c r="B8" s="170" t="s">
        <v>3</v>
      </c>
      <c r="C8" s="258"/>
      <c r="D8" s="250"/>
      <c r="E8" s="181"/>
      <c r="F8" s="178"/>
      <c r="G8" s="424"/>
      <c r="H8" s="425"/>
      <c r="I8" s="427"/>
      <c r="J8" s="428"/>
      <c r="K8" s="406"/>
    </row>
    <row r="9" spans="1:14" ht="12" customHeight="1">
      <c r="B9" s="172" t="s">
        <v>6</v>
      </c>
      <c r="C9" s="259"/>
      <c r="D9" s="251"/>
      <c r="E9" s="186"/>
      <c r="F9" s="197"/>
      <c r="G9" s="242"/>
      <c r="H9" s="239"/>
      <c r="J9" s="183"/>
      <c r="K9" s="214"/>
    </row>
    <row r="10" spans="1:14" ht="12" customHeight="1">
      <c r="B10" s="174"/>
      <c r="C10" s="259" t="s">
        <v>7</v>
      </c>
      <c r="D10" s="252">
        <v>354.01</v>
      </c>
      <c r="E10" s="187">
        <v>433.51</v>
      </c>
      <c r="F10" s="198">
        <v>428.83</v>
      </c>
      <c r="G10" s="231" t="str">
        <f>IF((F10/E10)-1&lt;0,"▲","")</f>
        <v>▲</v>
      </c>
      <c r="H10" s="234">
        <f>ABS((+F10/E10)-1)</f>
        <v>1.0795598717445953E-2</v>
      </c>
      <c r="I10" s="163"/>
      <c r="J10" s="184" t="s">
        <v>145</v>
      </c>
      <c r="K10" s="215">
        <f>K16+K22+K34</f>
        <v>335.48199999999997</v>
      </c>
      <c r="M10" s="149"/>
    </row>
    <row r="11" spans="1:14" ht="12" customHeight="1">
      <c r="B11" s="174"/>
      <c r="C11" s="259" t="s">
        <v>8</v>
      </c>
      <c r="D11" s="252">
        <v>318.29000000000002</v>
      </c>
      <c r="E11" s="187">
        <v>349.13</v>
      </c>
      <c r="F11" s="198">
        <v>346.5</v>
      </c>
      <c r="G11" s="231" t="str">
        <f>IF((F11/E11)-1&lt;0,"▲","")</f>
        <v>▲</v>
      </c>
      <c r="H11" s="234">
        <f>ABS((+F11/E11)-1)</f>
        <v>7.5330106264142049E-3</v>
      </c>
      <c r="I11" s="163"/>
      <c r="J11" s="184" t="s">
        <v>145</v>
      </c>
      <c r="K11" s="215">
        <f>K17+K23+K35</f>
        <v>277.839</v>
      </c>
      <c r="L11" s="137"/>
      <c r="M11" s="136"/>
      <c r="N11" s="137"/>
    </row>
    <row r="12" spans="1:14" ht="12" customHeight="1">
      <c r="B12" s="174"/>
      <c r="C12" s="259" t="s">
        <v>543</v>
      </c>
      <c r="D12" s="252">
        <v>51.55</v>
      </c>
      <c r="E12" s="187">
        <v>88.44</v>
      </c>
      <c r="F12" s="198">
        <v>76.62</v>
      </c>
      <c r="G12" s="231" t="str">
        <f>IF((F12/E12)-1&lt;0,"▲","")</f>
        <v>▲</v>
      </c>
      <c r="H12" s="234">
        <f>ABS((+F12/E12)-1)</f>
        <v>0.13364993215739474</v>
      </c>
      <c r="I12" s="163"/>
      <c r="J12" s="184" t="s">
        <v>145</v>
      </c>
      <c r="K12" s="215">
        <f>K18+K24+K36</f>
        <v>85.992000000000004</v>
      </c>
    </row>
    <row r="13" spans="1:14" ht="12" customHeight="1">
      <c r="B13" s="174"/>
      <c r="C13" s="259" t="s">
        <v>9</v>
      </c>
      <c r="D13" s="252">
        <v>44.23</v>
      </c>
      <c r="E13" s="187">
        <v>48.67</v>
      </c>
      <c r="F13" s="198">
        <v>62.62</v>
      </c>
      <c r="G13" s="231" t="str">
        <f>IF((F13/E13)-1&lt;0,"▲","")</f>
        <v/>
      </c>
      <c r="H13" s="234">
        <f>ABS((+F13/E13)-1)</f>
        <v>0.28662420382165599</v>
      </c>
      <c r="I13" s="163"/>
      <c r="J13" s="184" t="s">
        <v>145</v>
      </c>
      <c r="K13" s="215">
        <f>K19+K25+K37</f>
        <v>49.853999999999999</v>
      </c>
    </row>
    <row r="14" spans="1:14" ht="12" customHeight="1">
      <c r="B14" s="190"/>
      <c r="C14" s="260" t="s">
        <v>10</v>
      </c>
      <c r="D14" s="253">
        <f>D13/(D12+D11)</f>
        <v>0.11959225611075057</v>
      </c>
      <c r="E14" s="191">
        <f>E13/(E12+E11)</f>
        <v>0.11122791781886328</v>
      </c>
      <c r="F14" s="199">
        <f>F13/(F12+F11)</f>
        <v>0.14799584042352051</v>
      </c>
      <c r="G14" s="243" t="str">
        <f>IF((F14-E14)&lt;0,"▲","")</f>
        <v/>
      </c>
      <c r="H14" s="240">
        <f>ABS(+F14-E14)*100</f>
        <v>3.6767922604657235</v>
      </c>
      <c r="I14" s="192"/>
      <c r="J14" s="193" t="s">
        <v>145</v>
      </c>
      <c r="K14" s="216">
        <f>K13/(K12+K11)</f>
        <v>0.13702515728456344</v>
      </c>
      <c r="M14" s="139"/>
    </row>
    <row r="15" spans="1:14" ht="12" customHeight="1">
      <c r="B15" s="172" t="s">
        <v>11</v>
      </c>
      <c r="C15" s="259"/>
      <c r="D15" s="254"/>
      <c r="E15" s="188"/>
      <c r="F15" s="200"/>
      <c r="G15" s="244"/>
      <c r="H15" s="241"/>
      <c r="I15" s="164"/>
      <c r="J15" s="184"/>
      <c r="K15" s="217"/>
    </row>
    <row r="16" spans="1:14" ht="12" customHeight="1">
      <c r="B16" s="174"/>
      <c r="C16" s="259" t="s">
        <v>7</v>
      </c>
      <c r="D16" s="252">
        <v>61.67</v>
      </c>
      <c r="E16" s="187">
        <v>57.96</v>
      </c>
      <c r="F16" s="198">
        <v>53.43</v>
      </c>
      <c r="G16" s="231" t="str">
        <f>IF((F16/E16)-1&lt;0,"▲","")</f>
        <v>▲</v>
      </c>
      <c r="H16" s="234">
        <f>ABS((+F16/E16)-1)</f>
        <v>7.8157349896480377E-2</v>
      </c>
      <c r="I16" s="163"/>
      <c r="J16" s="184" t="s">
        <v>145</v>
      </c>
      <c r="K16" s="215">
        <v>49.216999999999999</v>
      </c>
    </row>
    <row r="17" spans="2:14" ht="12" customHeight="1">
      <c r="B17" s="174"/>
      <c r="C17" s="259" t="s">
        <v>8</v>
      </c>
      <c r="D17" s="252">
        <v>38.270000000000003</v>
      </c>
      <c r="E17" s="187">
        <v>34.14</v>
      </c>
      <c r="F17" s="198">
        <v>33.090000000000003</v>
      </c>
      <c r="G17" s="231" t="str">
        <f>IF((F17/E17)-1&lt;0,"▲","")</f>
        <v>▲</v>
      </c>
      <c r="H17" s="234">
        <f>ABS((+F17/E17)-1)</f>
        <v>3.0755711775043881E-2</v>
      </c>
      <c r="I17" s="163"/>
      <c r="J17" s="184" t="s">
        <v>145</v>
      </c>
      <c r="K17" s="215">
        <v>30.94</v>
      </c>
      <c r="L17" s="137"/>
      <c r="M17" s="136"/>
      <c r="N17" s="137"/>
    </row>
    <row r="18" spans="2:14" ht="12" customHeight="1">
      <c r="B18" s="174"/>
      <c r="C18" s="259" t="s">
        <v>543</v>
      </c>
      <c r="D18" s="252">
        <v>27.42</v>
      </c>
      <c r="E18" s="187">
        <v>32.25</v>
      </c>
      <c r="F18" s="198">
        <v>25.86</v>
      </c>
      <c r="G18" s="231" t="str">
        <f>IF((F18/E18)-1&lt;0,"▲","")</f>
        <v>▲</v>
      </c>
      <c r="H18" s="234">
        <f>ABS((+F18/E18)-1)</f>
        <v>0.19813953488372094</v>
      </c>
      <c r="I18" s="163"/>
      <c r="J18" s="184" t="s">
        <v>145</v>
      </c>
      <c r="K18" s="215">
        <v>24.725000000000001</v>
      </c>
    </row>
    <row r="19" spans="2:14" ht="12" customHeight="1">
      <c r="B19" s="174"/>
      <c r="C19" s="259" t="s">
        <v>9</v>
      </c>
      <c r="D19" s="252">
        <v>19.54</v>
      </c>
      <c r="E19" s="187">
        <v>15.87</v>
      </c>
      <c r="F19" s="198">
        <v>14.71</v>
      </c>
      <c r="G19" s="231" t="str">
        <f>IF((F19/E19)-1&lt;0,"▲","")</f>
        <v>▲</v>
      </c>
      <c r="H19" s="234">
        <f>ABS((+F19/E19)-1)</f>
        <v>7.3093887838689198E-2</v>
      </c>
      <c r="I19" s="163"/>
      <c r="J19" s="184" t="s">
        <v>145</v>
      </c>
      <c r="K19" s="215">
        <v>12.414</v>
      </c>
      <c r="N19" s="150"/>
    </row>
    <row r="20" spans="2:14" ht="12" customHeight="1">
      <c r="B20" s="190"/>
      <c r="C20" s="260" t="s">
        <v>10</v>
      </c>
      <c r="D20" s="253">
        <f>D19/(D18+D17)</f>
        <v>0.29745775612726444</v>
      </c>
      <c r="E20" s="191">
        <f>E19/(E18+E17)</f>
        <v>0.23904202440126524</v>
      </c>
      <c r="F20" s="199">
        <f>F19/(F18+F17)</f>
        <v>0.24953350296861748</v>
      </c>
      <c r="G20" s="243" t="str">
        <f>IF((F20-E20)&lt;0,"▲","")</f>
        <v/>
      </c>
      <c r="H20" s="240">
        <f>ABS(+F20-E20)*100</f>
        <v>1.0491478567352246</v>
      </c>
      <c r="I20" s="192"/>
      <c r="J20" s="193" t="s">
        <v>145</v>
      </c>
      <c r="K20" s="216">
        <f>K19/(K18+K17)</f>
        <v>0.22301266504985176</v>
      </c>
      <c r="M20" s="139"/>
    </row>
    <row r="21" spans="2:14" ht="12" customHeight="1">
      <c r="B21" s="172" t="s">
        <v>15</v>
      </c>
      <c r="C21" s="259"/>
      <c r="D21" s="254"/>
      <c r="E21" s="188"/>
      <c r="F21" s="200"/>
      <c r="G21" s="244"/>
      <c r="H21" s="241"/>
      <c r="I21" s="164"/>
      <c r="J21" s="184"/>
      <c r="K21" s="217"/>
    </row>
    <row r="22" spans="2:14" ht="12" customHeight="1">
      <c r="B22" s="174"/>
      <c r="C22" s="259" t="s">
        <v>7</v>
      </c>
      <c r="D22" s="252">
        <v>286.01</v>
      </c>
      <c r="E22" s="187">
        <v>369.43</v>
      </c>
      <c r="F22" s="198">
        <v>368.59</v>
      </c>
      <c r="G22" s="231" t="str">
        <f>IF((F22/E22)-1&lt;0,"▲","")</f>
        <v>▲</v>
      </c>
      <c r="H22" s="234">
        <f>ABS((+F22/E22)-1)</f>
        <v>2.2737731099261582E-3</v>
      </c>
      <c r="I22" s="163"/>
      <c r="J22" s="184" t="s">
        <v>145</v>
      </c>
      <c r="K22" s="215">
        <v>279.99799999999999</v>
      </c>
      <c r="M22" s="151"/>
    </row>
    <row r="23" spans="2:14" ht="12" customHeight="1">
      <c r="B23" s="174"/>
      <c r="C23" s="259" t="s">
        <v>8</v>
      </c>
      <c r="D23" s="252">
        <v>276.27</v>
      </c>
      <c r="E23" s="187">
        <v>311.02</v>
      </c>
      <c r="F23" s="198">
        <v>309.31</v>
      </c>
      <c r="G23" s="231" t="str">
        <f>IF((F23/E23)-1&lt;0,"▲","")</f>
        <v>▲</v>
      </c>
      <c r="H23" s="234">
        <f>ABS((+F23/E23)-1)</f>
        <v>5.4980387113368057E-3</v>
      </c>
      <c r="I23" s="163"/>
      <c r="J23" s="184" t="s">
        <v>145</v>
      </c>
      <c r="K23" s="215">
        <v>242.798</v>
      </c>
      <c r="L23" s="137"/>
      <c r="M23" s="151"/>
      <c r="N23" s="137"/>
    </row>
    <row r="24" spans="2:14" ht="12" customHeight="1">
      <c r="B24" s="174"/>
      <c r="C24" s="259" t="s">
        <v>543</v>
      </c>
      <c r="D24" s="252">
        <v>20.73</v>
      </c>
      <c r="E24" s="187">
        <v>53.13</v>
      </c>
      <c r="F24" s="198">
        <v>47.5</v>
      </c>
      <c r="G24" s="231" t="str">
        <f>IF((F24/E24)-1&lt;0,"▲","")</f>
        <v>▲</v>
      </c>
      <c r="H24" s="234">
        <f>ABS((+F24/E24)-1)</f>
        <v>0.10596649727084517</v>
      </c>
      <c r="I24" s="163"/>
      <c r="J24" s="184" t="s">
        <v>145</v>
      </c>
      <c r="K24" s="215">
        <v>58.344000000000001</v>
      </c>
      <c r="M24" s="151"/>
    </row>
    <row r="25" spans="2:14" ht="12" customHeight="1">
      <c r="B25" s="174"/>
      <c r="C25" s="259" t="s">
        <v>9</v>
      </c>
      <c r="D25" s="252">
        <v>23.53</v>
      </c>
      <c r="E25" s="187">
        <v>31.85</v>
      </c>
      <c r="F25" s="198">
        <v>46.82</v>
      </c>
      <c r="G25" s="231" t="str">
        <f>IF((F25/E25)-1&lt;0,"▲","")</f>
        <v/>
      </c>
      <c r="H25" s="234">
        <f>ABS((+F25/E25)-1)</f>
        <v>0.47001569858712711</v>
      </c>
      <c r="I25" s="163"/>
      <c r="J25" s="184" t="s">
        <v>145</v>
      </c>
      <c r="K25" s="215">
        <v>36.173999999999999</v>
      </c>
      <c r="M25" s="152"/>
    </row>
    <row r="26" spans="2:14" ht="12" customHeight="1">
      <c r="B26" s="174"/>
      <c r="C26" s="260" t="s">
        <v>10</v>
      </c>
      <c r="D26" s="253">
        <f>D25/(D24+D23)</f>
        <v>7.9225589225589227E-2</v>
      </c>
      <c r="E26" s="191">
        <f>E25/(E24+E23)</f>
        <v>8.7463957160510794E-2</v>
      </c>
      <c r="F26" s="199">
        <f>F25/(F24+F23)</f>
        <v>0.13121829545136066</v>
      </c>
      <c r="G26" s="243" t="str">
        <f>IF((F26-E26)&lt;0,"▲","")</f>
        <v/>
      </c>
      <c r="H26" s="240">
        <f>ABS(+F26-E26)*100</f>
        <v>4.3754338290849866</v>
      </c>
      <c r="I26" s="192"/>
      <c r="J26" s="193" t="s">
        <v>145</v>
      </c>
      <c r="K26" s="216">
        <f>K25/(K24+K23)</f>
        <v>0.12012273279715217</v>
      </c>
      <c r="M26" s="139"/>
    </row>
    <row r="27" spans="2:14" ht="12" customHeight="1">
      <c r="B27" s="174"/>
      <c r="C27" s="261" t="s">
        <v>12</v>
      </c>
      <c r="D27" s="254"/>
      <c r="E27" s="188"/>
      <c r="F27" s="200"/>
      <c r="G27" s="244"/>
      <c r="H27" s="241"/>
      <c r="I27" s="164"/>
      <c r="J27" s="184"/>
      <c r="K27" s="217"/>
      <c r="L27" s="182"/>
    </row>
    <row r="28" spans="2:14" ht="12" customHeight="1">
      <c r="B28" s="174"/>
      <c r="C28" s="262" t="s">
        <v>7</v>
      </c>
      <c r="D28" s="254">
        <v>273.83</v>
      </c>
      <c r="E28" s="188">
        <v>353.72</v>
      </c>
      <c r="F28" s="200">
        <v>353.97</v>
      </c>
      <c r="G28" s="231" t="str">
        <f>IF((F28/E28)-1&lt;0,"▲","")</f>
        <v/>
      </c>
      <c r="H28" s="234">
        <f>ABS((+F28/E28)-1)</f>
        <v>7.0677371932603705E-4</v>
      </c>
      <c r="I28" s="163"/>
      <c r="J28" s="184" t="s">
        <v>145</v>
      </c>
      <c r="K28" s="215">
        <v>267.50299999999999</v>
      </c>
    </row>
    <row r="29" spans="2:14" ht="12" customHeight="1">
      <c r="B29" s="174"/>
      <c r="C29" s="262" t="s">
        <v>8</v>
      </c>
      <c r="D29" s="254">
        <v>263.64</v>
      </c>
      <c r="E29" s="188">
        <v>298.08</v>
      </c>
      <c r="F29" s="200">
        <v>296.81</v>
      </c>
      <c r="G29" s="231" t="str">
        <f>IF((F29/E29)-1&lt;0,"▲","")</f>
        <v>▲</v>
      </c>
      <c r="H29" s="234">
        <f>ABS((+F29/E29)-1)</f>
        <v>4.2606011808909994E-3</v>
      </c>
      <c r="I29" s="163"/>
      <c r="J29" s="184" t="s">
        <v>145</v>
      </c>
      <c r="K29" s="215">
        <v>230.67400000000001</v>
      </c>
      <c r="L29" s="137"/>
      <c r="M29" s="136"/>
      <c r="N29" s="137"/>
    </row>
    <row r="30" spans="2:14" ht="12" customHeight="1">
      <c r="B30" s="174"/>
      <c r="C30" s="262" t="s">
        <v>543</v>
      </c>
      <c r="D30" s="254">
        <v>18.579999999999998</v>
      </c>
      <c r="E30" s="188">
        <v>48.26</v>
      </c>
      <c r="F30" s="200">
        <v>43.18</v>
      </c>
      <c r="G30" s="231" t="str">
        <f>IF((F30/E30)-1&lt;0,"▲","")</f>
        <v>▲</v>
      </c>
      <c r="H30" s="234">
        <f>ABS((+F30/E30)-1)</f>
        <v>0.10526315789473684</v>
      </c>
      <c r="I30" s="163"/>
      <c r="J30" s="184" t="s">
        <v>145</v>
      </c>
      <c r="K30" s="215">
        <v>53.987000000000002</v>
      </c>
    </row>
    <row r="31" spans="2:14" ht="12" customHeight="1">
      <c r="B31" s="174"/>
      <c r="C31" s="262" t="s">
        <v>9</v>
      </c>
      <c r="D31" s="254">
        <v>20.86</v>
      </c>
      <c r="E31" s="188">
        <v>29.12</v>
      </c>
      <c r="F31" s="200">
        <v>43.85</v>
      </c>
      <c r="G31" s="231" t="str">
        <f>IF((F31/E31)-1&lt;0,"▲","")</f>
        <v/>
      </c>
      <c r="H31" s="234">
        <f>ABS((+F31/E31)-1)</f>
        <v>0.50583791208791218</v>
      </c>
      <c r="I31" s="163"/>
      <c r="J31" s="184" t="s">
        <v>145</v>
      </c>
      <c r="K31" s="215">
        <v>33.113999999999997</v>
      </c>
    </row>
    <row r="32" spans="2:14" ht="12" customHeight="1">
      <c r="B32" s="190"/>
      <c r="C32" s="263" t="s">
        <v>10</v>
      </c>
      <c r="D32" s="253">
        <f>D31/(D30+D29)</f>
        <v>7.3913967826518323E-2</v>
      </c>
      <c r="E32" s="191">
        <f>E31/(E30+E29)</f>
        <v>8.4079228503782424E-2</v>
      </c>
      <c r="F32" s="199">
        <f>F31/(F30+F29)</f>
        <v>0.12897438159945881</v>
      </c>
      <c r="G32" s="243" t="str">
        <f>IF((F32-E32)&lt;0,"▲","")</f>
        <v/>
      </c>
      <c r="H32" s="240">
        <f>ABS(+F32-E32)*100</f>
        <v>4.489515309567639</v>
      </c>
      <c r="I32" s="192"/>
      <c r="J32" s="193" t="s">
        <v>145</v>
      </c>
      <c r="K32" s="216">
        <f>K31/(K30+K29)</f>
        <v>0.11632784259171434</v>
      </c>
      <c r="M32" s="139"/>
    </row>
    <row r="33" spans="2:14" ht="12" customHeight="1">
      <c r="B33" s="172" t="s">
        <v>13</v>
      </c>
      <c r="C33" s="259"/>
      <c r="D33" s="254"/>
      <c r="E33" s="188"/>
      <c r="F33" s="200"/>
      <c r="G33" s="245"/>
      <c r="H33" s="241"/>
      <c r="I33" s="164"/>
      <c r="J33" s="194"/>
      <c r="K33" s="218"/>
    </row>
    <row r="34" spans="2:14" ht="12" customHeight="1">
      <c r="B34" s="174"/>
      <c r="C34" s="259" t="s">
        <v>7</v>
      </c>
      <c r="D34" s="252">
        <v>6.34</v>
      </c>
      <c r="E34" s="187">
        <v>6.12</v>
      </c>
      <c r="F34" s="198">
        <v>6.81</v>
      </c>
      <c r="G34" s="246"/>
      <c r="H34" s="234">
        <f>ABS((+F34/E34)-1)</f>
        <v>0.11274509803921551</v>
      </c>
      <c r="I34" s="163"/>
      <c r="J34" s="184" t="s">
        <v>145</v>
      </c>
      <c r="K34" s="215">
        <v>6.2670000000000003</v>
      </c>
    </row>
    <row r="35" spans="2:14" ht="12" customHeight="1">
      <c r="B35" s="174"/>
      <c r="C35" s="259" t="s">
        <v>8</v>
      </c>
      <c r="D35" s="252">
        <v>3.75</v>
      </c>
      <c r="E35" s="187">
        <v>3.97</v>
      </c>
      <c r="F35" s="198">
        <v>4.0999999999999996</v>
      </c>
      <c r="G35" s="246"/>
      <c r="H35" s="234">
        <f>ABS((+F35/E35)-1)</f>
        <v>3.2745591939546514E-2</v>
      </c>
      <c r="I35" s="163"/>
      <c r="J35" s="184" t="s">
        <v>145</v>
      </c>
      <c r="K35" s="215">
        <v>4.101</v>
      </c>
      <c r="L35" s="137"/>
      <c r="M35" s="136"/>
      <c r="N35" s="137"/>
    </row>
    <row r="36" spans="2:14" ht="12" customHeight="1">
      <c r="B36" s="174"/>
      <c r="C36" s="259" t="s">
        <v>543</v>
      </c>
      <c r="D36" s="252">
        <v>3.4</v>
      </c>
      <c r="E36" s="187">
        <v>3.06</v>
      </c>
      <c r="F36" s="198">
        <v>3.26</v>
      </c>
      <c r="G36" s="246"/>
      <c r="H36" s="234">
        <f>ABS((+F36/E36)-1)</f>
        <v>6.5359477124182996E-2</v>
      </c>
      <c r="I36" s="163"/>
      <c r="J36" s="184" t="s">
        <v>145</v>
      </c>
      <c r="K36" s="215">
        <v>2.923</v>
      </c>
    </row>
    <row r="37" spans="2:14" ht="12" customHeight="1">
      <c r="B37" s="174"/>
      <c r="C37" s="259" t="s">
        <v>9</v>
      </c>
      <c r="D37" s="252">
        <v>1.1599999999999999</v>
      </c>
      <c r="E37" s="187">
        <v>0.94</v>
      </c>
      <c r="F37" s="198">
        <v>1.1000000000000001</v>
      </c>
      <c r="G37" s="246"/>
      <c r="H37" s="234">
        <f>ABS((+F37/E37)-1)</f>
        <v>0.17021276595744705</v>
      </c>
      <c r="I37" s="163"/>
      <c r="J37" s="184" t="s">
        <v>145</v>
      </c>
      <c r="K37" s="215">
        <v>1.266</v>
      </c>
    </row>
    <row r="38" spans="2:14" ht="12" customHeight="1">
      <c r="B38" s="175"/>
      <c r="C38" s="258" t="s">
        <v>10</v>
      </c>
      <c r="D38" s="255">
        <f>D37/(D36+D35)</f>
        <v>0.16223776223776221</v>
      </c>
      <c r="E38" s="189">
        <f>E37/(E36+E35)</f>
        <v>0.13371266002844948</v>
      </c>
      <c r="F38" s="201">
        <f>F37/(F36+F35)</f>
        <v>0.14945652173913046</v>
      </c>
      <c r="G38" s="247"/>
      <c r="H38" s="235">
        <f>ABS(+F38-E38)*100</f>
        <v>1.5743861710680984</v>
      </c>
      <c r="I38" s="167"/>
      <c r="J38" s="185" t="s">
        <v>145</v>
      </c>
      <c r="K38" s="219">
        <f>K37/(K36+K35)</f>
        <v>0.18023917995444191</v>
      </c>
      <c r="M38" s="153"/>
    </row>
    <row r="39" spans="2:14" ht="12" customHeight="1">
      <c r="B39" s="161"/>
      <c r="C39" s="161"/>
      <c r="D39" s="154"/>
      <c r="E39" s="154"/>
      <c r="F39" s="155"/>
      <c r="G39" s="156"/>
      <c r="H39" s="148"/>
      <c r="I39" s="148"/>
      <c r="J39" s="157"/>
      <c r="K39" s="158"/>
    </row>
    <row r="40" spans="2:14" ht="12" customHeight="1">
      <c r="B40" s="162" t="s">
        <v>14</v>
      </c>
      <c r="C40" s="161"/>
      <c r="D40" s="154"/>
      <c r="E40" s="154"/>
      <c r="F40" s="159"/>
      <c r="G40" s="156"/>
      <c r="H40" s="148"/>
      <c r="I40" s="148"/>
      <c r="J40" s="157"/>
      <c r="K40" s="158"/>
    </row>
    <row r="41" spans="2:14" ht="12" customHeight="1">
      <c r="B41" s="195"/>
      <c r="C41" s="196" t="s">
        <v>1</v>
      </c>
      <c r="D41" s="202" t="s">
        <v>535</v>
      </c>
      <c r="E41" s="203" t="s">
        <v>536</v>
      </c>
      <c r="F41" s="429" t="s">
        <v>537</v>
      </c>
      <c r="G41" s="429"/>
      <c r="H41" s="429"/>
      <c r="I41" s="429"/>
      <c r="J41" s="429"/>
      <c r="K41" s="220" t="s">
        <v>547</v>
      </c>
    </row>
    <row r="42" spans="2:14" ht="12" customHeight="1">
      <c r="B42" s="174"/>
      <c r="C42" s="173"/>
      <c r="D42" s="204"/>
      <c r="E42" s="205" t="s">
        <v>4</v>
      </c>
      <c r="F42" s="208" t="s">
        <v>538</v>
      </c>
      <c r="G42" s="420" t="s">
        <v>540</v>
      </c>
      <c r="H42" s="421"/>
      <c r="I42" s="420" t="s">
        <v>545</v>
      </c>
      <c r="J42" s="421"/>
      <c r="K42" s="413" t="s">
        <v>541</v>
      </c>
      <c r="M42" s="160"/>
    </row>
    <row r="43" spans="2:14" ht="12" customHeight="1">
      <c r="B43" s="175" t="s">
        <v>3</v>
      </c>
      <c r="C43" s="171"/>
      <c r="D43" s="206"/>
      <c r="E43" s="207"/>
      <c r="F43" s="209"/>
      <c r="G43" s="422"/>
      <c r="H43" s="422"/>
      <c r="I43" s="422"/>
      <c r="J43" s="422"/>
      <c r="K43" s="414"/>
      <c r="M43" s="160"/>
    </row>
    <row r="44" spans="2:14" ht="12" customHeight="1">
      <c r="B44" s="174"/>
      <c r="C44" s="173" t="s">
        <v>7</v>
      </c>
      <c r="D44" s="221">
        <v>82.56</v>
      </c>
      <c r="E44" s="222">
        <v>89.51</v>
      </c>
      <c r="F44" s="223">
        <v>98.93</v>
      </c>
      <c r="G44" s="236"/>
      <c r="H44" s="233">
        <f>ABS((+F44/E44)-1)</f>
        <v>0.10523963802927039</v>
      </c>
      <c r="I44" s="230"/>
      <c r="J44" s="184" t="s">
        <v>145</v>
      </c>
      <c r="K44" s="224">
        <v>87.001000000000005</v>
      </c>
    </row>
    <row r="45" spans="2:14" ht="12" customHeight="1">
      <c r="B45" s="174"/>
      <c r="C45" s="173" t="s">
        <v>8</v>
      </c>
      <c r="D45" s="225">
        <v>48.42</v>
      </c>
      <c r="E45" s="226">
        <v>48.71</v>
      </c>
      <c r="F45" s="198">
        <v>49.67</v>
      </c>
      <c r="G45" s="237"/>
      <c r="H45" s="234">
        <f>ABS((+F45/E45)-1)</f>
        <v>1.9708478751796266E-2</v>
      </c>
      <c r="I45" s="231"/>
      <c r="J45" s="184" t="s">
        <v>145</v>
      </c>
      <c r="K45" s="227">
        <v>53.472999999999999</v>
      </c>
      <c r="L45" s="137"/>
      <c r="M45" s="137"/>
      <c r="N45" s="137"/>
    </row>
    <row r="46" spans="2:14" ht="12" customHeight="1">
      <c r="B46" s="174"/>
      <c r="C46" s="173" t="s">
        <v>543</v>
      </c>
      <c r="D46" s="225">
        <v>35.909999999999997</v>
      </c>
      <c r="E46" s="226">
        <v>43.55</v>
      </c>
      <c r="F46" s="198">
        <v>44.23</v>
      </c>
      <c r="G46" s="237"/>
      <c r="H46" s="234">
        <f>ABS((+F46/E46)-1)</f>
        <v>1.5614236509758905E-2</v>
      </c>
      <c r="I46" s="231"/>
      <c r="J46" s="184" t="s">
        <v>145</v>
      </c>
      <c r="K46" s="227">
        <v>30.385999999999999</v>
      </c>
    </row>
    <row r="47" spans="2:14" ht="12" customHeight="1">
      <c r="B47" s="174"/>
      <c r="C47" s="173" t="s">
        <v>9</v>
      </c>
      <c r="D47" s="225">
        <v>3.83</v>
      </c>
      <c r="E47" s="226">
        <v>3.53</v>
      </c>
      <c r="F47" s="198">
        <v>8.98</v>
      </c>
      <c r="G47" s="237"/>
      <c r="H47" s="234">
        <f>ABS((+F47/E47)-1)</f>
        <v>1.5439093484419266</v>
      </c>
      <c r="I47" s="231"/>
      <c r="J47" s="184" t="s">
        <v>145</v>
      </c>
      <c r="K47" s="227">
        <v>15.617000000000001</v>
      </c>
    </row>
    <row r="48" spans="2:14" ht="12" customHeight="1">
      <c r="B48" s="175"/>
      <c r="C48" s="171" t="s">
        <v>10</v>
      </c>
      <c r="D48" s="228">
        <f>D47/(D45+D46)</f>
        <v>4.5416814893869326E-2</v>
      </c>
      <c r="E48" s="229">
        <f>E47/(E45+E46)</f>
        <v>3.8261435074788644E-2</v>
      </c>
      <c r="F48" s="201">
        <f>F47/(F45+F46)</f>
        <v>9.5633652822151222E-2</v>
      </c>
      <c r="G48" s="238"/>
      <c r="H48" s="235">
        <f>ABS(+F48-E48)*100</f>
        <v>5.7372217747362582</v>
      </c>
      <c r="I48" s="232"/>
      <c r="J48" s="185" t="s">
        <v>145</v>
      </c>
      <c r="K48" s="219">
        <f>K47/(K45+K46)</f>
        <v>0.18622926579138796</v>
      </c>
    </row>
    <row r="49" spans="2:13" ht="12" customHeight="1">
      <c r="B49" s="140" t="s">
        <v>552</v>
      </c>
      <c r="C49" s="140"/>
      <c r="D49" s="140"/>
      <c r="E49" s="140"/>
      <c r="F49" s="140"/>
      <c r="G49" s="140"/>
      <c r="H49" s="141"/>
      <c r="I49" s="141"/>
      <c r="J49" s="142"/>
      <c r="K49" s="143"/>
      <c r="L49" s="210"/>
      <c r="M49" s="210"/>
    </row>
    <row r="50" spans="2:13" ht="12" customHeight="1">
      <c r="B50" s="140" t="s">
        <v>544</v>
      </c>
      <c r="C50" s="140"/>
      <c r="D50" s="140"/>
      <c r="E50" s="140"/>
      <c r="F50" s="140"/>
      <c r="G50" s="140"/>
      <c r="H50" s="141"/>
      <c r="I50" s="141"/>
      <c r="J50" s="142"/>
      <c r="K50" s="143"/>
      <c r="L50" s="210"/>
      <c r="M50" s="210"/>
    </row>
    <row r="51" spans="2:13" ht="12" customHeight="1">
      <c r="B51" s="140"/>
      <c r="C51" s="140"/>
      <c r="D51" s="140"/>
      <c r="E51" s="140"/>
      <c r="F51" s="140"/>
      <c r="G51" s="140"/>
      <c r="H51" s="141"/>
      <c r="I51" s="141"/>
      <c r="J51" s="142"/>
      <c r="K51" s="143"/>
      <c r="L51" s="210"/>
      <c r="M51" s="210"/>
    </row>
    <row r="52" spans="2:13" ht="12" customHeight="1"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  <c r="L52" s="9"/>
      <c r="M52" s="9"/>
    </row>
    <row r="53" spans="2:13" ht="12" customHeight="1">
      <c r="B53" s="1" t="s">
        <v>516</v>
      </c>
      <c r="C53" s="1"/>
      <c r="D53" s="1"/>
      <c r="E53" s="1"/>
      <c r="F53" s="1"/>
      <c r="G53" s="3"/>
      <c r="H53" s="4"/>
      <c r="I53" s="3"/>
      <c r="J53" s="5"/>
      <c r="K53" s="6"/>
      <c r="L53" s="9"/>
      <c r="M53" s="9"/>
    </row>
    <row r="54" spans="2:13" ht="12" customHeight="1">
      <c r="B54" s="1" t="s">
        <v>370</v>
      </c>
      <c r="C54" s="1"/>
      <c r="D54" s="1"/>
      <c r="E54" s="1"/>
      <c r="F54" s="1"/>
      <c r="G54" s="3"/>
      <c r="H54" s="4"/>
      <c r="I54" s="3"/>
      <c r="J54" s="5"/>
      <c r="K54" s="6"/>
      <c r="L54" s="9"/>
      <c r="M54" s="9"/>
    </row>
    <row r="55" spans="2:13" s="131" customFormat="1" ht="12" customHeight="1">
      <c r="B55" s="1" t="s">
        <v>517</v>
      </c>
      <c r="C55" s="1"/>
      <c r="D55" s="1"/>
      <c r="E55" s="1"/>
      <c r="F55" s="1"/>
      <c r="G55" s="3"/>
      <c r="H55" s="4"/>
      <c r="I55" s="3"/>
      <c r="J55" s="5"/>
      <c r="K55" s="5"/>
      <c r="L55" s="9"/>
      <c r="M55" s="9"/>
    </row>
    <row r="56" spans="2:13" ht="30.75" customHeight="1">
      <c r="B56" s="417" t="s">
        <v>518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2:13" ht="12" customHeight="1">
      <c r="B57" s="415" t="s">
        <v>546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87"/>
    </row>
    <row r="58" spans="2:13" ht="12" customHeight="1">
      <c r="B58" s="415" t="s">
        <v>520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9"/>
    </row>
    <row r="59" spans="2:13" ht="12" customHeight="1">
      <c r="B59" s="415" t="s">
        <v>521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9"/>
    </row>
    <row r="60" spans="2:13" ht="17.25" customHeight="1">
      <c r="B60" s="418"/>
      <c r="C60" s="419"/>
      <c r="D60" s="419"/>
      <c r="E60" s="419"/>
      <c r="F60" s="419"/>
      <c r="G60" s="419"/>
      <c r="H60" s="419"/>
      <c r="I60" s="419"/>
      <c r="J60" s="419"/>
      <c r="K60" s="419"/>
      <c r="L60" s="210"/>
      <c r="M60" s="210"/>
    </row>
    <row r="61" spans="2:13">
      <c r="B61" s="210"/>
      <c r="C61" s="210"/>
      <c r="D61" s="210"/>
      <c r="E61" s="210"/>
      <c r="F61" s="210"/>
      <c r="G61" s="210"/>
      <c r="H61" s="211"/>
      <c r="I61" s="211"/>
      <c r="J61" s="212"/>
      <c r="K61" s="212"/>
      <c r="L61" s="210"/>
      <c r="M61" s="210"/>
    </row>
  </sheetData>
  <mergeCells count="13">
    <mergeCell ref="F6:J6"/>
    <mergeCell ref="G7:H8"/>
    <mergeCell ref="I7:J8"/>
    <mergeCell ref="B60:K60"/>
    <mergeCell ref="B58:L58"/>
    <mergeCell ref="F41:J41"/>
    <mergeCell ref="K7:K8"/>
    <mergeCell ref="B59:L59"/>
    <mergeCell ref="G42:H43"/>
    <mergeCell ref="I42:J43"/>
    <mergeCell ref="K42:K43"/>
    <mergeCell ref="B56:M56"/>
    <mergeCell ref="B57:L57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3">
    <tabColor theme="1"/>
    <pageSetUpPr fitToPage="1"/>
  </sheetPr>
  <dimension ref="A1:M66"/>
  <sheetViews>
    <sheetView showGridLines="0" defaultGridColor="0" colorId="22" zoomScaleNormal="100" workbookViewId="0">
      <selection activeCell="G7" sqref="G7:H8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9.855468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531</v>
      </c>
    </row>
    <row r="4" spans="2:12" ht="12" customHeight="1"/>
    <row r="5" spans="2:12" ht="12" customHeight="1">
      <c r="B5" s="16" t="s">
        <v>0</v>
      </c>
      <c r="G5" s="17"/>
      <c r="L5" s="8" t="s">
        <v>445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36" t="s">
        <v>687</v>
      </c>
      <c r="H7" s="437"/>
      <c r="I7" s="440" t="s">
        <v>438</v>
      </c>
      <c r="J7" s="441"/>
      <c r="K7" s="444" t="s">
        <v>149</v>
      </c>
      <c r="L7" s="434"/>
    </row>
    <row r="8" spans="2:12" ht="30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354.01</v>
      </c>
      <c r="F10" s="123">
        <v>433.51</v>
      </c>
      <c r="G10" s="94" t="str">
        <f>IF((F10/E10)-1&lt;0,"▲","")</f>
        <v/>
      </c>
      <c r="H10" s="95">
        <f>ABS((+F10/E10)-1)</f>
        <v>0.22456992740318071</v>
      </c>
      <c r="I10" s="33" t="str">
        <f>IF(F10="NA","",IF(L10=0,"",IF((F10-L10)&lt;0,"▲","")))</f>
        <v/>
      </c>
      <c r="J10" s="63">
        <f>ROUND((IF(F10="NA","-",IF(L10=0,"-",ABS(F10-L10)))),4)</f>
        <v>0</v>
      </c>
      <c r="K10" s="60">
        <v>335.48199999999997</v>
      </c>
      <c r="L10" s="55">
        <v>433.51</v>
      </c>
    </row>
    <row r="11" spans="2:12" ht="12" customHeight="1">
      <c r="B11" s="30"/>
      <c r="C11" s="23" t="s">
        <v>8</v>
      </c>
      <c r="D11" s="31">
        <v>325.64999999999998</v>
      </c>
      <c r="E11" s="32">
        <v>318.29000000000002</v>
      </c>
      <c r="F11" s="123">
        <v>348.22</v>
      </c>
      <c r="G11" s="94" t="str">
        <f>IF((F11/E11)-1&lt;0,"▲","")</f>
        <v/>
      </c>
      <c r="H11" s="95">
        <f>ABS((+F11/E11)-1)</f>
        <v>9.4033742813157906E-2</v>
      </c>
      <c r="I11" s="33" t="str">
        <f>IF(F11="NA","",IF(L11=0,"",IF((F11-L11)&lt;0,"▲","")))</f>
        <v>▲</v>
      </c>
      <c r="J11" s="63">
        <f t="shared" ref="J11:J37" si="0">ROUND((IF(F11="NA","-",IF(L11=0,"-",ABS(F11-L11)))),4)</f>
        <v>1.06</v>
      </c>
      <c r="K11" s="60">
        <v>277.839</v>
      </c>
      <c r="L11" s="55">
        <v>349.28</v>
      </c>
    </row>
    <row r="12" spans="2:12" ht="12" customHeight="1">
      <c r="B12" s="30"/>
      <c r="C12" s="23" t="s">
        <v>79</v>
      </c>
      <c r="D12" s="31">
        <v>72.83</v>
      </c>
      <c r="E12" s="32">
        <v>51.55</v>
      </c>
      <c r="F12" s="123">
        <v>84.42</v>
      </c>
      <c r="G12" s="94" t="str">
        <f>IF((F12/E12)-1&lt;0,"▲","")</f>
        <v/>
      </c>
      <c r="H12" s="95">
        <f>ABS((+F12/E12)-1)</f>
        <v>0.63763336566440354</v>
      </c>
      <c r="I12" s="33" t="str">
        <f>IF(F12="NA","",IF(L12=0,"",IF((F12-L12)&lt;0,"▲","")))</f>
        <v/>
      </c>
      <c r="J12" s="63">
        <f t="shared" si="0"/>
        <v>3.63</v>
      </c>
      <c r="K12" s="60">
        <v>85.992000000000004</v>
      </c>
      <c r="L12" s="55">
        <v>80.790000000000006</v>
      </c>
    </row>
    <row r="13" spans="2:12" ht="12" customHeight="1">
      <c r="B13" s="30"/>
      <c r="C13" s="23" t="s">
        <v>9</v>
      </c>
      <c r="D13" s="31">
        <v>49.34</v>
      </c>
      <c r="E13" s="32">
        <v>44.23</v>
      </c>
      <c r="F13" s="123">
        <v>53.19</v>
      </c>
      <c r="G13" s="94" t="str">
        <f>IF((F13/E13)-1&lt;0,"▲","")</f>
        <v/>
      </c>
      <c r="H13" s="95">
        <f>ABS((+F13/E13)-1)</f>
        <v>0.202577436129324</v>
      </c>
      <c r="I13" s="33" t="str">
        <f>IF(F13="NA","",IF(L13=0,"",IF((F13-L13)&lt;0,"▲","")))</f>
        <v>▲</v>
      </c>
      <c r="J13" s="63">
        <f t="shared" si="0"/>
        <v>2.82</v>
      </c>
      <c r="K13" s="60">
        <v>49.853999999999999</v>
      </c>
      <c r="L13" s="55">
        <v>56.01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0.12</v>
      </c>
      <c r="F14" s="69">
        <f>ROUND(F13/(F11+F12),3)</f>
        <v>0.123</v>
      </c>
      <c r="G14" s="94" t="str">
        <f>IF((F14/E14)-1&lt;0,"▲","")</f>
        <v/>
      </c>
      <c r="H14" s="98">
        <f>ABS(+F14-E14)*100</f>
        <v>0.30000000000000027</v>
      </c>
      <c r="I14" s="33" t="str">
        <f>IF(F14="NA","",IF(L14=0,"",IF((F14-L14)&lt;0,"▲","")))</f>
        <v>▲</v>
      </c>
      <c r="J14" s="63">
        <f>IF(F14="NA","-",IF(L14=0,"-",ABS(F14-L14)*100))</f>
        <v>0.70000000000000062</v>
      </c>
      <c r="K14" s="99">
        <f>K13/(K11+K12)</f>
        <v>0.13702515728456344</v>
      </c>
      <c r="L14" s="100">
        <f>ROUND(L13/(L11+L12),3)</f>
        <v>0.13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61.67</v>
      </c>
      <c r="F16" s="123">
        <v>57.96</v>
      </c>
      <c r="G16" s="94" t="str">
        <f>IF((F16/E16)-1&lt;0,"▲","")</f>
        <v>▲</v>
      </c>
      <c r="H16" s="95">
        <f t="shared" ref="H16:H37" si="1">ABS((+F16/E16)-1)</f>
        <v>6.0158910329171422E-2</v>
      </c>
      <c r="I16" s="33" t="str">
        <f>IF(F16="NA","",IF(L16=0,"",IF((F16-L16)&lt;0,"▲","")))</f>
        <v/>
      </c>
      <c r="J16" s="63">
        <f t="shared" si="0"/>
        <v>0</v>
      </c>
      <c r="K16" s="60">
        <v>49.216999999999999</v>
      </c>
      <c r="L16" s="55">
        <v>57.96</v>
      </c>
    </row>
    <row r="17" spans="2:12" ht="12" customHeight="1">
      <c r="B17" s="30"/>
      <c r="C17" s="23" t="s">
        <v>8</v>
      </c>
      <c r="D17" s="31">
        <v>32.11</v>
      </c>
      <c r="E17" s="32">
        <v>38.270000000000003</v>
      </c>
      <c r="F17" s="123">
        <v>34.14</v>
      </c>
      <c r="G17" s="94" t="str">
        <f>IF((F17/E17)-1&lt;0,"▲","")</f>
        <v>▲</v>
      </c>
      <c r="H17" s="95">
        <f t="shared" si="1"/>
        <v>0.10791742879540112</v>
      </c>
      <c r="I17" s="33" t="str">
        <f>IF(F17="NA","",IF(L17=0,"",IF((F17-L17)&lt;0,"▲","")))</f>
        <v>▲</v>
      </c>
      <c r="J17" s="63">
        <f t="shared" si="0"/>
        <v>0.82</v>
      </c>
      <c r="K17" s="60">
        <v>30.94</v>
      </c>
      <c r="L17" s="55">
        <v>34.96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31.98</v>
      </c>
      <c r="G18" s="94" t="str">
        <f>IF((F18/E18)-1&lt;0,"▲","")</f>
        <v/>
      </c>
      <c r="H18" s="95">
        <f t="shared" si="1"/>
        <v>0.16630196936542663</v>
      </c>
      <c r="I18" s="33" t="str">
        <f>IF(F18="NA","",IF(L18=0,"",IF((F18-L18)&lt;0,"▲","")))</f>
        <v/>
      </c>
      <c r="J18" s="63">
        <f t="shared" si="0"/>
        <v>0</v>
      </c>
      <c r="K18" s="60">
        <v>24.725000000000001</v>
      </c>
      <c r="L18" s="55">
        <v>31.98</v>
      </c>
    </row>
    <row r="19" spans="2:12" ht="12" customHeight="1">
      <c r="B19" s="30"/>
      <c r="C19" s="23" t="s">
        <v>9</v>
      </c>
      <c r="D19" s="31">
        <v>20.21</v>
      </c>
      <c r="E19" s="32">
        <v>19.54</v>
      </c>
      <c r="F19" s="123">
        <v>15.87</v>
      </c>
      <c r="G19" s="94" t="str">
        <f>IF((F19/E19)-1&lt;0,"▲","")</f>
        <v>▲</v>
      </c>
      <c r="H19" s="95">
        <f t="shared" si="1"/>
        <v>0.18781985670419654</v>
      </c>
      <c r="I19" s="33" t="str">
        <f>IF(F19="NA","",IF(L19=0,"",IF((F19-L19)&lt;0,"▲","")))</f>
        <v/>
      </c>
      <c r="J19" s="63">
        <f t="shared" si="0"/>
        <v>0.68</v>
      </c>
      <c r="K19" s="60">
        <v>12.414</v>
      </c>
      <c r="L19" s="55">
        <v>15.19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0.24</v>
      </c>
      <c r="G20" s="104" t="str">
        <f>IF((F20/E20)-1&lt;0,"▲","")</f>
        <v>▲</v>
      </c>
      <c r="H20" s="98">
        <f>ABS(+F20-E20)*100</f>
        <v>5.6999999999999993</v>
      </c>
      <c r="I20" s="105" t="str">
        <f>IF(F20="NA","",IF(L20=0,"",IF((F20-L20)&lt;0,"▲","")))</f>
        <v/>
      </c>
      <c r="J20" s="63">
        <f>IF(F20="NA","-",IF(L20=0,"-",ABS(F20-L20)*100))</f>
        <v>1.2999999999999985</v>
      </c>
      <c r="K20" s="99">
        <f>K19/(K17+K18)</f>
        <v>0.22301266504985176</v>
      </c>
      <c r="L20" s="100">
        <f>ROUND(L19/(L17+L18),3)</f>
        <v>0.22700000000000001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369.43</v>
      </c>
      <c r="G22" s="94" t="str">
        <f>IF((F22/E22)-1&lt;0,"▲","")</f>
        <v/>
      </c>
      <c r="H22" s="95">
        <f>ABS((+F22/E22)-1)</f>
        <v>0.29166812349218563</v>
      </c>
      <c r="I22" s="33" t="str">
        <f>IF(F22="NA","",IF(L22=0,"",IF((F22-L22)&lt;0,"▲","")))</f>
        <v/>
      </c>
      <c r="J22" s="63">
        <f t="shared" si="0"/>
        <v>0</v>
      </c>
      <c r="K22" s="60">
        <v>279.99799999999999</v>
      </c>
      <c r="L22" s="55">
        <v>369.43</v>
      </c>
    </row>
    <row r="23" spans="2:12" ht="12" customHeight="1">
      <c r="B23" s="30"/>
      <c r="C23" s="23" t="s">
        <v>8</v>
      </c>
      <c r="D23" s="31">
        <v>290.05</v>
      </c>
      <c r="E23" s="32">
        <v>276.27</v>
      </c>
      <c r="F23" s="123">
        <v>310.12</v>
      </c>
      <c r="G23" s="94" t="str">
        <f>IF((F23/E23)-1&lt;0,"▲","")</f>
        <v/>
      </c>
      <c r="H23" s="95">
        <f t="shared" si="1"/>
        <v>0.12252506605856595</v>
      </c>
      <c r="I23" s="33" t="str">
        <f>IF(F23="NA","",IF(L23=0,"",IF((F23-L23)&lt;0,"▲","")))</f>
        <v>▲</v>
      </c>
      <c r="J23" s="63">
        <f t="shared" si="0"/>
        <v>0.36</v>
      </c>
      <c r="K23" s="60">
        <v>242.798</v>
      </c>
      <c r="L23" s="55">
        <v>310.48</v>
      </c>
    </row>
    <row r="24" spans="2:12" ht="12" customHeight="1">
      <c r="B24" s="30"/>
      <c r="C24" s="23" t="s">
        <v>79</v>
      </c>
      <c r="D24" s="31">
        <v>41.03</v>
      </c>
      <c r="E24" s="32">
        <v>20.73</v>
      </c>
      <c r="F24" s="123">
        <v>49.32</v>
      </c>
      <c r="G24" s="94" t="str">
        <f>IF((F24/E24)-1&lt;0,"▲","")</f>
        <v/>
      </c>
      <c r="H24" s="95">
        <f t="shared" si="1"/>
        <v>1.3791606367583213</v>
      </c>
      <c r="I24" s="33" t="str">
        <f>IF(F24="NA","",IF(L24=0,"",IF((F24-L24)&lt;0,"▲","")))</f>
        <v/>
      </c>
      <c r="J24" s="63">
        <f t="shared" si="0"/>
        <v>3.73</v>
      </c>
      <c r="K24" s="60">
        <v>58.344000000000001</v>
      </c>
      <c r="L24" s="55">
        <v>45.59</v>
      </c>
    </row>
    <row r="25" spans="2:12" ht="12" customHeight="1">
      <c r="B25" s="30"/>
      <c r="C25" s="23" t="s">
        <v>9</v>
      </c>
      <c r="D25" s="31">
        <v>27.82</v>
      </c>
      <c r="E25" s="32">
        <v>23.53</v>
      </c>
      <c r="F25" s="123">
        <v>36.43</v>
      </c>
      <c r="G25" s="94" t="str">
        <f>IF((F25/E25)-1&lt;0,"▲","")</f>
        <v/>
      </c>
      <c r="H25" s="95">
        <f t="shared" si="1"/>
        <v>0.54823629409264751</v>
      </c>
      <c r="I25" s="33" t="str">
        <f>IF(F25="NA","",IF(L25=0,"",IF((F25-L25)&lt;0,"▲","")))</f>
        <v>▲</v>
      </c>
      <c r="J25" s="63">
        <f t="shared" si="0"/>
        <v>3.48</v>
      </c>
      <c r="K25" s="60">
        <v>36.173999999999999</v>
      </c>
      <c r="L25" s="55">
        <v>39.909999999999997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7.9000000000000001E-2</v>
      </c>
      <c r="F26" s="69">
        <f>ROUND(F25/(F23+F24),3)</f>
        <v>0.10100000000000001</v>
      </c>
      <c r="G26" s="104" t="str">
        <f>IF((F26/E26)-1&lt;0,"▲","")</f>
        <v/>
      </c>
      <c r="H26" s="98">
        <f>ABS(+F26-E26)*100</f>
        <v>2.2000000000000006</v>
      </c>
      <c r="I26" s="105" t="str">
        <f>IF(F26="NA","",IF(L26=0,"",IF((F26-L26)&lt;0,"▲","")))</f>
        <v>▲</v>
      </c>
      <c r="J26" s="63">
        <f>IF(F26="NA","-",IF(L26=0,"-",ABS(F26-L26)*100))</f>
        <v>1.0999999999999996</v>
      </c>
      <c r="K26" s="99">
        <f>K25/(K23+K24)</f>
        <v>0.12012273279715217</v>
      </c>
      <c r="L26" s="100">
        <f>ROUND(L25/(L23+L24),3)</f>
        <v>0.112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353.72</v>
      </c>
      <c r="G28" s="94" t="str">
        <f>IF((F28/E28)-1&lt;0,"▲","")</f>
        <v/>
      </c>
      <c r="H28" s="95">
        <f>ABS((+F28/E28)-1)</f>
        <v>0.29175035606032962</v>
      </c>
      <c r="I28" s="33" t="str">
        <f>IF(F28="NA","",IF(L28=0,"",IF((F28-L28)&lt;0,"▲","")))</f>
        <v/>
      </c>
      <c r="J28" s="63">
        <f t="shared" si="0"/>
        <v>0</v>
      </c>
      <c r="K28" s="60">
        <v>267.50299999999999</v>
      </c>
      <c r="L28" s="55">
        <v>353.72</v>
      </c>
    </row>
    <row r="29" spans="2:12" ht="12" customHeight="1">
      <c r="B29" s="41"/>
      <c r="C29" s="23" t="s">
        <v>8</v>
      </c>
      <c r="D29" s="31">
        <v>279.02999999999997</v>
      </c>
      <c r="E29" s="32">
        <v>263.64</v>
      </c>
      <c r="F29" s="123">
        <v>297.19</v>
      </c>
      <c r="G29" s="94" t="str">
        <f>IF((F29/E29)-1&lt;0,"▲","")</f>
        <v/>
      </c>
      <c r="H29" s="95">
        <f t="shared" si="1"/>
        <v>0.12725686542254588</v>
      </c>
      <c r="I29" s="33" t="str">
        <f>IF(F29="NA","",IF(L29=0,"",IF((F29-L29)&lt;0,"▲","")))</f>
        <v/>
      </c>
      <c r="J29" s="63">
        <f t="shared" si="0"/>
        <v>0</v>
      </c>
      <c r="K29" s="60">
        <v>230.67400000000001</v>
      </c>
      <c r="L29" s="55">
        <v>297.19</v>
      </c>
    </row>
    <row r="30" spans="2:12" ht="12" customHeight="1">
      <c r="B30" s="41"/>
      <c r="C30" s="23" t="s">
        <v>79</v>
      </c>
      <c r="D30" s="31">
        <v>39.18</v>
      </c>
      <c r="E30" s="32">
        <v>18.579999999999998</v>
      </c>
      <c r="F30" s="123">
        <v>44.45</v>
      </c>
      <c r="G30" s="94" t="str">
        <f>IF((F30/E30)-1&lt;0,"▲","")</f>
        <v/>
      </c>
      <c r="H30" s="95">
        <f t="shared" si="1"/>
        <v>1.3923573735199142</v>
      </c>
      <c r="I30" s="33" t="str">
        <f>IF(F30="NA","",IF(L30=0,"",IF((F30-L30)&lt;0,"▲","")))</f>
        <v/>
      </c>
      <c r="J30" s="63">
        <f t="shared" si="0"/>
        <v>3.17</v>
      </c>
      <c r="K30" s="60">
        <v>53.987000000000002</v>
      </c>
      <c r="L30" s="55">
        <v>41.28</v>
      </c>
    </row>
    <row r="31" spans="2:12" ht="12" customHeight="1">
      <c r="B31" s="41"/>
      <c r="C31" s="23" t="s">
        <v>9</v>
      </c>
      <c r="D31" s="31">
        <v>25.12</v>
      </c>
      <c r="E31" s="32">
        <v>20.86</v>
      </c>
      <c r="F31" s="123">
        <v>33.82</v>
      </c>
      <c r="G31" s="94" t="str">
        <f>IF((F31/E31)-1&lt;0,"▲","")</f>
        <v/>
      </c>
      <c r="H31" s="95">
        <f t="shared" si="1"/>
        <v>0.62128475551294349</v>
      </c>
      <c r="I31" s="33" t="str">
        <f>IF(F31="NA","",IF(L31=0,"",IF((F31-L31)&lt;0,"▲","")))</f>
        <v>▲</v>
      </c>
      <c r="J31" s="63">
        <f t="shared" si="0"/>
        <v>3.17</v>
      </c>
      <c r="K31" s="60">
        <v>33.113999999999997</v>
      </c>
      <c r="L31" s="55">
        <v>36.99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7.3999999999999996E-2</v>
      </c>
      <c r="F32" s="69">
        <f>ROUND(F31/(F29+F30),3)</f>
        <v>9.9000000000000005E-2</v>
      </c>
      <c r="G32" s="104" t="str">
        <f>IF((F32/E32)-1&lt;0,"▲","")</f>
        <v/>
      </c>
      <c r="H32" s="98">
        <f>ABS(+F32-E32)*100</f>
        <v>2.5000000000000009</v>
      </c>
      <c r="I32" s="105" t="str">
        <f>IF(F32="NA","",IF(L32=0,"",IF((F32-L32)&lt;0,"▲","")))</f>
        <v>▲</v>
      </c>
      <c r="J32" s="63">
        <f>IF(F32="NA","-",IF(L32=0,"-",ABS(F32-L32)*100))</f>
        <v>0.99999999999999956</v>
      </c>
      <c r="K32" s="99">
        <f>K31/(K29+K30)</f>
        <v>0.11632784259171434</v>
      </c>
      <c r="L32" s="100">
        <f>ROUND(L31/(L29+L30),3)</f>
        <v>0.109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6.34</v>
      </c>
      <c r="F34" s="123">
        <v>6.12</v>
      </c>
      <c r="G34" s="94" t="str">
        <f>IF((F34/E34)-1&lt;0,"▲","")</f>
        <v>▲</v>
      </c>
      <c r="H34" s="95">
        <f>ABS((+F34/E34)-1)</f>
        <v>3.4700315457413256E-2</v>
      </c>
      <c r="I34" s="33" t="str">
        <f>IF(F34="NA","",IF(L34=0,"",IF((F34-L34)&lt;0,"▲","")))</f>
        <v/>
      </c>
      <c r="J34" s="63">
        <f t="shared" si="0"/>
        <v>0</v>
      </c>
      <c r="K34" s="60">
        <v>6.2670000000000003</v>
      </c>
      <c r="L34" s="55">
        <v>6.12</v>
      </c>
    </row>
    <row r="35" spans="2:12" ht="12" customHeight="1">
      <c r="B35" s="30"/>
      <c r="C35" s="23" t="s">
        <v>8</v>
      </c>
      <c r="D35" s="31">
        <v>3.49</v>
      </c>
      <c r="E35" s="32">
        <v>3.75</v>
      </c>
      <c r="F35" s="123">
        <v>3.97</v>
      </c>
      <c r="G35" s="94" t="str">
        <f>IF((F35/E35)-1&lt;0,"▲","")</f>
        <v/>
      </c>
      <c r="H35" s="95">
        <f t="shared" si="1"/>
        <v>5.8666666666666645E-2</v>
      </c>
      <c r="I35" s="33" t="str">
        <f>IF(F35="NA","",IF(L35=0,"",IF((F35-L35)&lt;0,"▲","")))</f>
        <v/>
      </c>
      <c r="J35" s="63">
        <f t="shared" si="0"/>
        <v>0.13</v>
      </c>
      <c r="K35" s="60">
        <v>4.101</v>
      </c>
      <c r="L35" s="55">
        <v>3.84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3.12</v>
      </c>
      <c r="G36" s="94" t="str">
        <f>IF((F36/E36)-1&lt;0,"▲","")</f>
        <v>▲</v>
      </c>
      <c r="H36" s="95">
        <f t="shared" si="1"/>
        <v>8.2352941176470518E-2</v>
      </c>
      <c r="I36" s="33" t="str">
        <f>IF(F36="NA","",IF(L36=0,"",IF((F36-L36)&lt;0,"▲","")))</f>
        <v>▲</v>
      </c>
      <c r="J36" s="63">
        <f t="shared" si="0"/>
        <v>0.1</v>
      </c>
      <c r="K36" s="60">
        <v>2.923</v>
      </c>
      <c r="L36" s="55">
        <v>3.22</v>
      </c>
    </row>
    <row r="37" spans="2:12" ht="12" customHeight="1">
      <c r="B37" s="30"/>
      <c r="C37" s="23" t="s">
        <v>9</v>
      </c>
      <c r="D37" s="31">
        <v>1.3</v>
      </c>
      <c r="E37" s="32">
        <v>1.1599999999999999</v>
      </c>
      <c r="F37" s="123">
        <v>0.88</v>
      </c>
      <c r="G37" s="94" t="str">
        <f>IF((F37/E37)-1&lt;0,"▲","")</f>
        <v>▲</v>
      </c>
      <c r="H37" s="95">
        <f t="shared" si="1"/>
        <v>0.24137931034482751</v>
      </c>
      <c r="I37" s="33" t="str">
        <f>IF(F37="NA","",IF(L37=0,"",IF((F37-L37)&lt;0,"▲","")))</f>
        <v>▲</v>
      </c>
      <c r="J37" s="63">
        <f t="shared" si="0"/>
        <v>0.03</v>
      </c>
      <c r="K37" s="60">
        <v>1.266</v>
      </c>
      <c r="L37" s="55">
        <v>0.91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0.16200000000000001</v>
      </c>
      <c r="F38" s="74">
        <f>ROUND(F37/(F35+F36),3)</f>
        <v>0.124</v>
      </c>
      <c r="G38" s="107" t="str">
        <f>IF((F38/E38)-1&lt;0,"▲","")</f>
        <v>▲</v>
      </c>
      <c r="H38" s="108">
        <f>ABS(+F38-E38)*100</f>
        <v>3.8000000000000007</v>
      </c>
      <c r="I38" s="109" t="str">
        <f>IF(F38="NA","",IF(L38=0,"",IF((F38-L38)&lt;0,"▲","")))</f>
        <v>▲</v>
      </c>
      <c r="J38" s="64">
        <f>IF(F38="NA","-",IF(L38=0,"-",ABS(F38-L38)*100))</f>
        <v>0.50000000000000044</v>
      </c>
      <c r="K38" s="110">
        <f>K37/(K35+K36)</f>
        <v>0.18023917995444191</v>
      </c>
      <c r="L38" s="56">
        <f>ROUND(L37/(L35+L36),3)</f>
        <v>0.129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221</v>
      </c>
      <c r="G42" s="446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30">
        <v>82.56</v>
      </c>
      <c r="F44" s="129">
        <v>89.51</v>
      </c>
      <c r="G44" s="113" t="str">
        <f>IF((F44/E44)-1&lt;0,"▲","")</f>
        <v/>
      </c>
      <c r="H44" s="95">
        <f>ABS((+F44/E44)-1)</f>
        <v>8.4181201550387552E-2</v>
      </c>
      <c r="I44" s="54" t="str">
        <f>IF(F44="NA","",IF(L44=0,"",IF((F44-L44)&lt;0,"▲","")))</f>
        <v/>
      </c>
      <c r="J44" s="63">
        <f>ROUND((IF(F44="NA","-",IF(L44=0,"-",ABS(F44-L44)))),4)</f>
        <v>0</v>
      </c>
      <c r="K44" s="60">
        <v>87.001000000000005</v>
      </c>
      <c r="L44" s="78">
        <v>89.51</v>
      </c>
    </row>
    <row r="45" spans="2:12" ht="12" customHeight="1">
      <c r="B45" s="30"/>
      <c r="C45" s="23" t="s">
        <v>8</v>
      </c>
      <c r="D45" s="111">
        <v>48.72</v>
      </c>
      <c r="E45" s="130">
        <v>48.42</v>
      </c>
      <c r="F45" s="129">
        <v>48.43</v>
      </c>
      <c r="G45" s="114" t="str">
        <f>IF((F45/E45)-1&lt;0,"▲","")</f>
        <v/>
      </c>
      <c r="H45" s="95">
        <f>ABS((+F45/E45)-1)</f>
        <v>2.0652622883110539E-4</v>
      </c>
      <c r="I45" s="33" t="str">
        <f>IF(F45="NA","",IF(L45=0,"",IF((F45-L45)&lt;0,"▲","")))</f>
        <v>▲</v>
      </c>
      <c r="J45" s="63">
        <f>ROUND((IF(F45="NA","-",IF(L45=0,"-",ABS(F45-L45)))),4)</f>
        <v>0.26</v>
      </c>
      <c r="K45" s="60">
        <v>53.472999999999999</v>
      </c>
      <c r="L45" s="55">
        <v>48.69</v>
      </c>
    </row>
    <row r="46" spans="2:12" ht="12" customHeight="1">
      <c r="B46" s="30"/>
      <c r="C46" s="23" t="s">
        <v>79</v>
      </c>
      <c r="D46" s="111">
        <v>37.15</v>
      </c>
      <c r="E46" s="130">
        <v>35.909999999999997</v>
      </c>
      <c r="F46" s="129">
        <v>43</v>
      </c>
      <c r="G46" s="114" t="str">
        <f>IF((F46/E46)-1&lt;0,"▲","")</f>
        <v/>
      </c>
      <c r="H46" s="95">
        <f>ABS((+F46/E46)-1)</f>
        <v>0.19743803954330286</v>
      </c>
      <c r="I46" s="33" t="str">
        <f>IF(F46="NA","",IF(L46=0,"",IF((F46-L46)&lt;0,"▲","")))</f>
        <v/>
      </c>
      <c r="J46" s="63">
        <f>ROUND((IF(F46="NA","-",IF(L46=0,"-",ABS(F46-L46)))),4)</f>
        <v>1.36</v>
      </c>
      <c r="K46" s="60">
        <v>30.385999999999999</v>
      </c>
      <c r="L46" s="55">
        <v>41.64</v>
      </c>
    </row>
    <row r="47" spans="2:12" ht="12" customHeight="1">
      <c r="B47" s="30"/>
      <c r="C47" s="23" t="s">
        <v>9</v>
      </c>
      <c r="D47" s="111">
        <v>4.6100000000000003</v>
      </c>
      <c r="E47" s="130">
        <v>3.83</v>
      </c>
      <c r="F47" s="129">
        <v>3.67</v>
      </c>
      <c r="G47" s="114" t="str">
        <f>IF((F47/E47)-1&lt;0,"▲","")</f>
        <v>▲</v>
      </c>
      <c r="H47" s="95">
        <f>ABS((+F47/E47)-1)</f>
        <v>4.1775456919060039E-2</v>
      </c>
      <c r="I47" s="33" t="str">
        <f>IF(F47="NA","",IF(L47=0,"",IF((F47-L47)&lt;0,"▲","")))</f>
        <v>▲</v>
      </c>
      <c r="J47" s="63">
        <f>ROUND((IF(F47="NA","-",IF(L47=0,"-",ABS(F47-L47)))),4)</f>
        <v>0.28000000000000003</v>
      </c>
      <c r="K47" s="60">
        <v>15.617000000000001</v>
      </c>
      <c r="L47" s="55">
        <v>3.95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4.4999999999999998E-2</v>
      </c>
      <c r="F48" s="75">
        <f>F47/(F45+F46)</f>
        <v>4.0139997812534176E-2</v>
      </c>
      <c r="G48" s="117" t="str">
        <f>IF(F48-D48&lt;0,"▲","")</f>
        <v>▲</v>
      </c>
      <c r="H48" s="108">
        <f>ABS(+F48-E48)*100</f>
        <v>0.48600021874658228</v>
      </c>
      <c r="I48" s="45" t="str">
        <f>IF(F48="NA","",IF(L48=0,"",IF((F48-L48)&lt;0,"▲","")))</f>
        <v>▲</v>
      </c>
      <c r="J48" s="64">
        <f>IF(F48="NA","-",IF(L48=0,"-",ABS(F48-L48)*100))</f>
        <v>0.38600021874658219</v>
      </c>
      <c r="K48" s="110">
        <f>K47/(K45+K46)</f>
        <v>0.18622926579138796</v>
      </c>
      <c r="L48" s="118">
        <f>ROUND(L47/(L45+L46),3)</f>
        <v>4.3999999999999997E-2</v>
      </c>
    </row>
    <row r="49" spans="1:13" ht="12" customHeight="1">
      <c r="B49" s="1" t="s">
        <v>532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3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3" ht="12" customHeight="1">
      <c r="A52" s="8"/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</row>
    <row r="53" spans="1:13" ht="12" customHeight="1">
      <c r="B53" s="1" t="s">
        <v>516</v>
      </c>
      <c r="C53" s="1"/>
      <c r="D53" s="1"/>
      <c r="E53" s="1"/>
      <c r="F53" s="1"/>
      <c r="G53" s="3"/>
      <c r="H53" s="4"/>
      <c r="I53" s="3"/>
      <c r="J53" s="5"/>
      <c r="K53" s="6"/>
    </row>
    <row r="54" spans="1:13" ht="12" customHeight="1">
      <c r="B54" s="1" t="s">
        <v>370</v>
      </c>
      <c r="C54" s="1"/>
      <c r="D54" s="1"/>
      <c r="E54" s="1"/>
      <c r="F54" s="1"/>
      <c r="G54" s="3"/>
      <c r="H54" s="4"/>
      <c r="I54" s="3"/>
      <c r="J54" s="5"/>
      <c r="K54" s="6"/>
    </row>
    <row r="55" spans="1:13" ht="12" customHeight="1">
      <c r="B55" s="1" t="s">
        <v>517</v>
      </c>
      <c r="C55" s="1"/>
      <c r="D55" s="1"/>
      <c r="E55" s="1"/>
      <c r="F55" s="1"/>
      <c r="G55" s="3"/>
      <c r="H55" s="4"/>
      <c r="I55" s="3"/>
      <c r="J55" s="5"/>
      <c r="K55" s="5"/>
    </row>
    <row r="56" spans="1:13" ht="30.75" customHeight="1">
      <c r="B56" s="417" t="s">
        <v>518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1:13" s="87" customFormat="1" ht="12" customHeight="1">
      <c r="A57" s="10"/>
      <c r="B57" s="415" t="s">
        <v>519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</row>
    <row r="58" spans="1:13" ht="12.75" customHeight="1">
      <c r="B58" s="415" t="s">
        <v>520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3" ht="12" customHeight="1">
      <c r="B59" s="415" t="s">
        <v>521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3" ht="12" customHeight="1">
      <c r="B60" s="84"/>
      <c r="G60" s="9"/>
      <c r="H60" s="9"/>
      <c r="I60" s="84"/>
      <c r="J60" s="84"/>
      <c r="K60" s="84"/>
    </row>
    <row r="61" spans="1:13" ht="12" customHeight="1">
      <c r="B61" s="10"/>
      <c r="I61" s="10"/>
      <c r="J61" s="10"/>
      <c r="K61" s="10"/>
      <c r="L61" s="82"/>
    </row>
    <row r="62" spans="1:13" ht="12" customHeight="1">
      <c r="B62" s="1"/>
      <c r="G62" s="9"/>
      <c r="H62" s="9"/>
      <c r="I62" s="9"/>
      <c r="J62" s="9"/>
      <c r="K62" s="9"/>
      <c r="L62" s="82" t="s">
        <v>533</v>
      </c>
    </row>
    <row r="63" spans="1:13">
      <c r="B63" s="1"/>
      <c r="G63" s="9"/>
      <c r="H63" s="9"/>
    </row>
    <row r="64" spans="1:13">
      <c r="B64" s="1"/>
      <c r="G64" s="9"/>
      <c r="H64" s="9"/>
      <c r="I64" s="9"/>
      <c r="J64" s="9"/>
      <c r="K64" s="9"/>
    </row>
    <row r="65" spans="2:11">
      <c r="B65" s="57"/>
      <c r="I65" s="9"/>
      <c r="J65" s="9"/>
      <c r="K65" s="9"/>
    </row>
    <row r="66" spans="2:11">
      <c r="I66" s="9"/>
      <c r="J66" s="9"/>
      <c r="K66" s="9"/>
    </row>
  </sheetData>
  <mergeCells count="14">
    <mergeCell ref="B56:M56"/>
    <mergeCell ref="B57:L57"/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4">
    <tabColor theme="1"/>
    <pageSetUpPr fitToPage="1"/>
  </sheetPr>
  <dimension ref="A1:M66"/>
  <sheetViews>
    <sheetView showGridLines="0" defaultGridColor="0" colorId="22" zoomScaleNormal="100" workbookViewId="0">
      <selection activeCell="B4" sqref="B4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10.14062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529</v>
      </c>
    </row>
    <row r="4" spans="2:12" ht="12" customHeight="1"/>
    <row r="5" spans="2:12" ht="12" customHeight="1">
      <c r="B5" s="16" t="s">
        <v>0</v>
      </c>
      <c r="G5" s="17"/>
      <c r="L5" s="8" t="s">
        <v>48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68</v>
      </c>
      <c r="G7" s="436" t="s">
        <v>687</v>
      </c>
      <c r="H7" s="437"/>
      <c r="I7" s="440" t="s">
        <v>54</v>
      </c>
      <c r="J7" s="441"/>
      <c r="K7" s="444" t="s">
        <v>149</v>
      </c>
      <c r="L7" s="434"/>
    </row>
    <row r="8" spans="2:12" ht="28.5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354.01</v>
      </c>
      <c r="F10" s="123">
        <v>433.51</v>
      </c>
      <c r="G10" s="94" t="str">
        <f>IF((F10/E10)-1&lt;0,"▲","")</f>
        <v/>
      </c>
      <c r="H10" s="95">
        <f>ABS((+F10/E10)-1)</f>
        <v>0.22456992740318071</v>
      </c>
      <c r="I10" s="33" t="str">
        <f>IF(F10="NA","",IF(L10=0,"",IF((F10-L10)&lt;0,"▲","")))</f>
        <v/>
      </c>
      <c r="J10" s="63">
        <f>ROUND((IF(F10="NA","-",IF(L10=0,"-",ABS(F10-L10)))),4)</f>
        <v>0</v>
      </c>
      <c r="K10" s="60">
        <v>335.48199999999997</v>
      </c>
      <c r="L10" s="55">
        <v>433.51</v>
      </c>
    </row>
    <row r="11" spans="2:12" ht="12" customHeight="1">
      <c r="B11" s="30"/>
      <c r="C11" s="23" t="s">
        <v>8</v>
      </c>
      <c r="D11" s="31">
        <v>325.64999999999998</v>
      </c>
      <c r="E11" s="32">
        <v>318.29000000000002</v>
      </c>
      <c r="F11" s="123">
        <v>349.28</v>
      </c>
      <c r="G11" s="94" t="str">
        <f>IF((F11/E11)-1&lt;0,"▲","")</f>
        <v/>
      </c>
      <c r="H11" s="95">
        <f>ABS((+F11/E11)-1)</f>
        <v>9.7364039083854159E-2</v>
      </c>
      <c r="I11" s="33" t="str">
        <f>IF(F11="NA","",IF(L11=0,"",IF((F11-L11)&lt;0,"▲","")))</f>
        <v>▲</v>
      </c>
      <c r="J11" s="63">
        <f t="shared" ref="J11:J37" si="0">ROUND((IF(F11="NA","-",IF(L11=0,"-",ABS(F11-L11)))),4)</f>
        <v>0.13</v>
      </c>
      <c r="K11" s="60">
        <v>277.839</v>
      </c>
      <c r="L11" s="55">
        <v>349.41</v>
      </c>
    </row>
    <row r="12" spans="2:12" ht="12" customHeight="1">
      <c r="B12" s="30"/>
      <c r="C12" s="23" t="s">
        <v>79</v>
      </c>
      <c r="D12" s="31">
        <v>72.83</v>
      </c>
      <c r="E12" s="32">
        <v>51.55</v>
      </c>
      <c r="F12" s="123">
        <v>80.790000000000006</v>
      </c>
      <c r="G12" s="94" t="str">
        <f>IF((F12/E12)-1&lt;0,"▲","")</f>
        <v/>
      </c>
      <c r="H12" s="95">
        <f>ABS((+F12/E12)-1)</f>
        <v>0.56721629485935998</v>
      </c>
      <c r="I12" s="33" t="str">
        <f>IF(F12="NA","",IF(L12=0,"",IF((F12-L12)&lt;0,"▲","")))</f>
        <v/>
      </c>
      <c r="J12" s="63">
        <f t="shared" si="0"/>
        <v>0.63</v>
      </c>
      <c r="K12" s="60">
        <v>85.992000000000004</v>
      </c>
      <c r="L12" s="55">
        <v>80.16</v>
      </c>
    </row>
    <row r="13" spans="2:12" ht="12" customHeight="1">
      <c r="B13" s="30"/>
      <c r="C13" s="23" t="s">
        <v>9</v>
      </c>
      <c r="D13" s="31">
        <v>49.34</v>
      </c>
      <c r="E13" s="32">
        <v>44.23</v>
      </c>
      <c r="F13" s="123">
        <v>56.01</v>
      </c>
      <c r="G13" s="94" t="str">
        <f>IF((F13/E13)-1&lt;0,"▲","")</f>
        <v/>
      </c>
      <c r="H13" s="95">
        <f>ABS((+F13/E13)-1)</f>
        <v>0.26633506669681206</v>
      </c>
      <c r="I13" s="33" t="str">
        <f>IF(F13="NA","",IF(L13=0,"",IF((F13-L13)&lt;0,"▲","")))</f>
        <v>▲</v>
      </c>
      <c r="J13" s="63">
        <f t="shared" si="0"/>
        <v>0.64</v>
      </c>
      <c r="K13" s="60">
        <v>49.853999999999999</v>
      </c>
      <c r="L13" s="55">
        <v>56.65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0.12</v>
      </c>
      <c r="F14" s="69">
        <f>ROUND(F13/(F11+F12),3)</f>
        <v>0.13</v>
      </c>
      <c r="G14" s="94" t="str">
        <f>IF((F14/E14)-1&lt;0,"▲","")</f>
        <v/>
      </c>
      <c r="H14" s="98">
        <f>ABS(+F14-E14)*100</f>
        <v>1.0000000000000009</v>
      </c>
      <c r="I14" s="33" t="str">
        <f>IF(F14="NA","",IF(L14=0,"",IF((F14-L14)&lt;0,"▲","")))</f>
        <v>▲</v>
      </c>
      <c r="J14" s="63">
        <f t="shared" si="0"/>
        <v>2E-3</v>
      </c>
      <c r="K14" s="99">
        <f>K13/(K11+K12)</f>
        <v>0.13702515728456344</v>
      </c>
      <c r="L14" s="100">
        <f>ROUND(L13/(L11+L12),3)</f>
        <v>0.13200000000000001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61.67</v>
      </c>
      <c r="F16" s="123">
        <v>57.96</v>
      </c>
      <c r="G16" s="94" t="str">
        <f>IF((F16/E16)-1&lt;0,"▲","")</f>
        <v>▲</v>
      </c>
      <c r="H16" s="95">
        <f t="shared" ref="H16:H37" si="1">ABS((+F16/E16)-1)</f>
        <v>6.0158910329171422E-2</v>
      </c>
      <c r="I16" s="33" t="str">
        <f>IF(F16="NA","",IF(L16=0,"",IF((F16-L16)&lt;0,"▲","")))</f>
        <v/>
      </c>
      <c r="J16" s="63">
        <f t="shared" si="0"/>
        <v>0</v>
      </c>
      <c r="K16" s="60">
        <v>49.216999999999999</v>
      </c>
      <c r="L16" s="55">
        <v>57.96</v>
      </c>
    </row>
    <row r="17" spans="2:12" ht="12" customHeight="1">
      <c r="B17" s="30"/>
      <c r="C17" s="23" t="s">
        <v>8</v>
      </c>
      <c r="D17" s="31">
        <v>32.11</v>
      </c>
      <c r="E17" s="32">
        <v>38.270000000000003</v>
      </c>
      <c r="F17" s="123">
        <v>34.96</v>
      </c>
      <c r="G17" s="94" t="str">
        <f>IF((F17/E17)-1&lt;0,"▲","")</f>
        <v>▲</v>
      </c>
      <c r="H17" s="95">
        <f t="shared" si="1"/>
        <v>8.6490723804546699E-2</v>
      </c>
      <c r="I17" s="33" t="str">
        <f>IF(F17="NA","",IF(L17=0,"",IF((F17-L17)&lt;0,"▲","")))</f>
        <v/>
      </c>
      <c r="J17" s="63">
        <f t="shared" si="0"/>
        <v>0</v>
      </c>
      <c r="K17" s="60">
        <v>30.94</v>
      </c>
      <c r="L17" s="55">
        <v>34.96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31.98</v>
      </c>
      <c r="G18" s="94" t="str">
        <f>IF((F18/E18)-1&lt;0,"▲","")</f>
        <v/>
      </c>
      <c r="H18" s="95">
        <f t="shared" si="1"/>
        <v>0.16630196936542663</v>
      </c>
      <c r="I18" s="33" t="str">
        <f>IF(F18="NA","",IF(L18=0,"",IF((F18-L18)&lt;0,"▲","")))</f>
        <v/>
      </c>
      <c r="J18" s="63">
        <f t="shared" si="0"/>
        <v>0</v>
      </c>
      <c r="K18" s="60">
        <v>24.725000000000001</v>
      </c>
      <c r="L18" s="55">
        <v>31.98</v>
      </c>
    </row>
    <row r="19" spans="2:12" ht="12" customHeight="1">
      <c r="B19" s="30"/>
      <c r="C19" s="23" t="s">
        <v>9</v>
      </c>
      <c r="D19" s="31">
        <v>20.21</v>
      </c>
      <c r="E19" s="32">
        <v>19.54</v>
      </c>
      <c r="F19" s="123">
        <v>15.19</v>
      </c>
      <c r="G19" s="94" t="str">
        <f>IF((F19/E19)-1&lt;0,"▲","")</f>
        <v>▲</v>
      </c>
      <c r="H19" s="95">
        <f t="shared" si="1"/>
        <v>0.2226202661207779</v>
      </c>
      <c r="I19" s="33" t="str">
        <f>IF(F19="NA","",IF(L19=0,"",IF((F19-L19)&lt;0,"▲","")))</f>
        <v/>
      </c>
      <c r="J19" s="63">
        <f t="shared" si="0"/>
        <v>0</v>
      </c>
      <c r="K19" s="60">
        <v>12.414</v>
      </c>
      <c r="L19" s="55">
        <v>15.19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0.22700000000000001</v>
      </c>
      <c r="G20" s="104" t="str">
        <f>IF((F20/E20)-1&lt;0,"▲","")</f>
        <v>▲</v>
      </c>
      <c r="H20" s="98">
        <f>ABS(+F20-E20)*100</f>
        <v>6.9999999999999982</v>
      </c>
      <c r="I20" s="105" t="str">
        <f>IF(F20="NA","",IF(L20=0,"",IF((F20-L20)&lt;0,"▲","")))</f>
        <v/>
      </c>
      <c r="J20" s="63">
        <f t="shared" si="0"/>
        <v>0</v>
      </c>
      <c r="K20" s="99">
        <f>K19/(K17+K18)</f>
        <v>0.22301266504985176</v>
      </c>
      <c r="L20" s="100">
        <f>ROUND(L19/(L17+L18),3)</f>
        <v>0.22700000000000001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369.43</v>
      </c>
      <c r="G22" s="94" t="str">
        <f>IF((F22/E22)-1&lt;0,"▲","")</f>
        <v/>
      </c>
      <c r="H22" s="95">
        <f>ABS((+F22/E22)-1)</f>
        <v>0.29166812349218563</v>
      </c>
      <c r="I22" s="33" t="str">
        <f>IF(F22="NA","",IF(L22=0,"",IF((F22-L22)&lt;0,"▲","")))</f>
        <v/>
      </c>
      <c r="J22" s="63">
        <f t="shared" si="0"/>
        <v>0</v>
      </c>
      <c r="K22" s="60">
        <v>279.99799999999999</v>
      </c>
      <c r="L22" s="55">
        <v>369.43</v>
      </c>
    </row>
    <row r="23" spans="2:12" ht="12" customHeight="1">
      <c r="B23" s="30"/>
      <c r="C23" s="23" t="s">
        <v>8</v>
      </c>
      <c r="D23" s="31">
        <v>290.05</v>
      </c>
      <c r="E23" s="32">
        <v>276.27</v>
      </c>
      <c r="F23" s="123">
        <v>310.48</v>
      </c>
      <c r="G23" s="94" t="str">
        <f>IF((F23/E23)-1&lt;0,"▲","")</f>
        <v/>
      </c>
      <c r="H23" s="95">
        <f t="shared" si="1"/>
        <v>0.12382813913924795</v>
      </c>
      <c r="I23" s="33" t="str">
        <f>IF(F23="NA","",IF(L23=0,"",IF((F23-L23)&lt;0,"▲","")))</f>
        <v>▲</v>
      </c>
      <c r="J23" s="63">
        <f t="shared" si="0"/>
        <v>0.13</v>
      </c>
      <c r="K23" s="60">
        <v>242.798</v>
      </c>
      <c r="L23" s="55">
        <v>310.61</v>
      </c>
    </row>
    <row r="24" spans="2:12" ht="12" customHeight="1">
      <c r="B24" s="30"/>
      <c r="C24" s="23" t="s">
        <v>79</v>
      </c>
      <c r="D24" s="31">
        <v>41.03</v>
      </c>
      <c r="E24" s="32">
        <v>20.73</v>
      </c>
      <c r="F24" s="123">
        <v>45.59</v>
      </c>
      <c r="G24" s="94" t="str">
        <f>IF((F24/E24)-1&lt;0,"▲","")</f>
        <v/>
      </c>
      <c r="H24" s="95">
        <f t="shared" si="1"/>
        <v>1.1992281717317899</v>
      </c>
      <c r="I24" s="33" t="str">
        <f>IF(F24="NA","",IF(L24=0,"",IF((F24-L24)&lt;0,"▲","")))</f>
        <v/>
      </c>
      <c r="J24" s="63">
        <f t="shared" si="0"/>
        <v>0.63</v>
      </c>
      <c r="K24" s="60">
        <v>58.344000000000001</v>
      </c>
      <c r="L24" s="55">
        <v>44.96</v>
      </c>
    </row>
    <row r="25" spans="2:12" ht="12" customHeight="1">
      <c r="B25" s="30"/>
      <c r="C25" s="23" t="s">
        <v>9</v>
      </c>
      <c r="D25" s="31">
        <v>27.82</v>
      </c>
      <c r="E25" s="32">
        <v>23.53</v>
      </c>
      <c r="F25" s="123">
        <v>39.909999999999997</v>
      </c>
      <c r="G25" s="94" t="str">
        <f>IF((F25/E25)-1&lt;0,"▲","")</f>
        <v/>
      </c>
      <c r="H25" s="95">
        <f t="shared" si="1"/>
        <v>0.69613259668508265</v>
      </c>
      <c r="I25" s="33" t="str">
        <f>IF(F25="NA","",IF(L25=0,"",IF((F25-L25)&lt;0,"▲","")))</f>
        <v>▲</v>
      </c>
      <c r="J25" s="63">
        <f t="shared" si="0"/>
        <v>0.68</v>
      </c>
      <c r="K25" s="60">
        <v>36.173999999999999</v>
      </c>
      <c r="L25" s="55">
        <v>40.590000000000003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7.9000000000000001E-2</v>
      </c>
      <c r="F26" s="69">
        <f>ROUND(F25/(F23+F24),3)</f>
        <v>0.112</v>
      </c>
      <c r="G26" s="104" t="str">
        <f>IF((F26/E26)-1&lt;0,"▲","")</f>
        <v/>
      </c>
      <c r="H26" s="98">
        <f>ABS(+F26-E26)*100</f>
        <v>3.3000000000000003</v>
      </c>
      <c r="I26" s="105" t="str">
        <f>IF(F26="NA","",IF(L26=0,"",IF((F26-L26)&lt;0,"▲","")))</f>
        <v>▲</v>
      </c>
      <c r="J26" s="63">
        <f t="shared" si="0"/>
        <v>2E-3</v>
      </c>
      <c r="K26" s="99">
        <f>K25/(K23+K24)</f>
        <v>0.12012273279715217</v>
      </c>
      <c r="L26" s="100">
        <f>ROUND(L25/(L23+L24),3)</f>
        <v>0.114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353.72</v>
      </c>
      <c r="G28" s="94" t="str">
        <f>IF((F28/E28)-1&lt;0,"▲","")</f>
        <v/>
      </c>
      <c r="H28" s="95">
        <f>ABS((+F28/E28)-1)</f>
        <v>0.29175035606032962</v>
      </c>
      <c r="I28" s="33" t="str">
        <f>IF(F28="NA","",IF(L28=0,"",IF((F28-L28)&lt;0,"▲","")))</f>
        <v/>
      </c>
      <c r="J28" s="63">
        <f t="shared" si="0"/>
        <v>0</v>
      </c>
      <c r="K28" s="60">
        <v>267.50299999999999</v>
      </c>
      <c r="L28" s="55">
        <v>353.72</v>
      </c>
    </row>
    <row r="29" spans="2:12" ht="12" customHeight="1">
      <c r="B29" s="41"/>
      <c r="C29" s="23" t="s">
        <v>8</v>
      </c>
      <c r="D29" s="31">
        <v>279.02999999999997</v>
      </c>
      <c r="E29" s="32">
        <v>263.64</v>
      </c>
      <c r="F29" s="123">
        <v>297.19</v>
      </c>
      <c r="G29" s="94" t="str">
        <f>IF((F29/E29)-1&lt;0,"▲","")</f>
        <v/>
      </c>
      <c r="H29" s="95">
        <f t="shared" si="1"/>
        <v>0.12725686542254588</v>
      </c>
      <c r="I29" s="33" t="str">
        <f>IF(F29="NA","",IF(L29=0,"",IF((F29-L29)&lt;0,"▲","")))</f>
        <v/>
      </c>
      <c r="J29" s="63">
        <f t="shared" si="0"/>
        <v>0</v>
      </c>
      <c r="K29" s="60">
        <v>230.67400000000001</v>
      </c>
      <c r="L29" s="55">
        <v>297.19</v>
      </c>
    </row>
    <row r="30" spans="2:12" ht="12" customHeight="1">
      <c r="B30" s="41"/>
      <c r="C30" s="23" t="s">
        <v>79</v>
      </c>
      <c r="D30" s="31">
        <v>39.18</v>
      </c>
      <c r="E30" s="32">
        <v>18.579999999999998</v>
      </c>
      <c r="F30" s="123">
        <v>41.28</v>
      </c>
      <c r="G30" s="94" t="str">
        <f>IF((F30/E30)-1&lt;0,"▲","")</f>
        <v/>
      </c>
      <c r="H30" s="95">
        <f t="shared" si="1"/>
        <v>1.2217438105489777</v>
      </c>
      <c r="I30" s="33" t="str">
        <f>IF(F30="NA","",IF(L30=0,"",IF((F30-L30)&lt;0,"▲","")))</f>
        <v/>
      </c>
      <c r="J30" s="63">
        <f t="shared" si="0"/>
        <v>0.64</v>
      </c>
      <c r="K30" s="60">
        <v>53.987000000000002</v>
      </c>
      <c r="L30" s="55">
        <v>40.64</v>
      </c>
    </row>
    <row r="31" spans="2:12" ht="12" customHeight="1">
      <c r="B31" s="41"/>
      <c r="C31" s="23" t="s">
        <v>9</v>
      </c>
      <c r="D31" s="31">
        <v>25.12</v>
      </c>
      <c r="E31" s="32">
        <v>20.86</v>
      </c>
      <c r="F31" s="123">
        <v>36.99</v>
      </c>
      <c r="G31" s="94" t="str">
        <f>IF((F31/E31)-1&lt;0,"▲","")</f>
        <v/>
      </c>
      <c r="H31" s="95">
        <f t="shared" si="1"/>
        <v>0.77325023969319284</v>
      </c>
      <c r="I31" s="33" t="str">
        <f>IF(F31="NA","",IF(L31=0,"",IF((F31-L31)&lt;0,"▲","")))</f>
        <v>▲</v>
      </c>
      <c r="J31" s="63">
        <f t="shared" si="0"/>
        <v>0.64</v>
      </c>
      <c r="K31" s="60">
        <v>33.113999999999997</v>
      </c>
      <c r="L31" s="55">
        <v>37.630000000000003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7.3999999999999996E-2</v>
      </c>
      <c r="F32" s="69">
        <f>ROUND(F31/(F29+F30),3)</f>
        <v>0.109</v>
      </c>
      <c r="G32" s="104" t="str">
        <f>IF((F32/E32)-1&lt;0,"▲","")</f>
        <v/>
      </c>
      <c r="H32" s="98">
        <f>ABS(+F32-E32)*100</f>
        <v>3.5000000000000004</v>
      </c>
      <c r="I32" s="105" t="str">
        <f>IF(F32="NA","",IF(L32=0,"",IF((F32-L32)&lt;0,"▲","")))</f>
        <v>▲</v>
      </c>
      <c r="J32" s="63">
        <f>IF(F32="NA","-",IF(L32=0,"-",ABS(F32-L32)*100))</f>
        <v>0.20000000000000018</v>
      </c>
      <c r="K32" s="99">
        <f>K31/(K29+K30)</f>
        <v>0.11632784259171434</v>
      </c>
      <c r="L32" s="100">
        <f>ROUND(L31/(L29+L30),3)</f>
        <v>0.111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6.34</v>
      </c>
      <c r="F34" s="123">
        <v>6.12</v>
      </c>
      <c r="G34" s="94" t="str">
        <f>IF((F34/E34)-1&lt;0,"▲","")</f>
        <v>▲</v>
      </c>
      <c r="H34" s="95">
        <f>ABS((+F34/E34)-1)</f>
        <v>3.4700315457413256E-2</v>
      </c>
      <c r="I34" s="33" t="str">
        <f>IF(F34="NA","",IF(L34=0,"",IF((F34-L34)&lt;0,"▲","")))</f>
        <v/>
      </c>
      <c r="J34" s="63">
        <f t="shared" si="0"/>
        <v>0</v>
      </c>
      <c r="K34" s="60">
        <v>6.2670000000000003</v>
      </c>
      <c r="L34" s="55">
        <v>6.12</v>
      </c>
    </row>
    <row r="35" spans="2:12" ht="12" customHeight="1">
      <c r="B35" s="30"/>
      <c r="C35" s="23" t="s">
        <v>8</v>
      </c>
      <c r="D35" s="31">
        <v>3.49</v>
      </c>
      <c r="E35" s="32">
        <v>3.75</v>
      </c>
      <c r="F35" s="123">
        <v>3.84</v>
      </c>
      <c r="G35" s="94" t="str">
        <f>IF((F35/E35)-1&lt;0,"▲","")</f>
        <v/>
      </c>
      <c r="H35" s="95">
        <f t="shared" si="1"/>
        <v>2.4000000000000021E-2</v>
      </c>
      <c r="I35" s="33" t="str">
        <f>IF(F35="NA","",IF(L35=0,"",IF((F35-L35)&lt;0,"▲","")))</f>
        <v/>
      </c>
      <c r="J35" s="63">
        <f t="shared" si="0"/>
        <v>0</v>
      </c>
      <c r="K35" s="60">
        <v>4.101</v>
      </c>
      <c r="L35" s="55">
        <v>3.84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3.22</v>
      </c>
      <c r="G36" s="94" t="str">
        <f>IF((F36/E36)-1&lt;0,"▲","")</f>
        <v>▲</v>
      </c>
      <c r="H36" s="95">
        <f t="shared" si="1"/>
        <v>5.2941176470588158E-2</v>
      </c>
      <c r="I36" s="33" t="str">
        <f>IF(F36="NA","",IF(L36=0,"",IF((F36-L36)&lt;0,"▲","")))</f>
        <v/>
      </c>
      <c r="J36" s="63">
        <f t="shared" si="0"/>
        <v>0</v>
      </c>
      <c r="K36" s="60">
        <v>2.923</v>
      </c>
      <c r="L36" s="55">
        <v>3.22</v>
      </c>
    </row>
    <row r="37" spans="2:12" ht="12" customHeight="1">
      <c r="B37" s="30"/>
      <c r="C37" s="23" t="s">
        <v>9</v>
      </c>
      <c r="D37" s="31">
        <v>1.3</v>
      </c>
      <c r="E37" s="32">
        <v>1.1599999999999999</v>
      </c>
      <c r="F37" s="123">
        <v>0.91</v>
      </c>
      <c r="G37" s="94" t="str">
        <f>IF((F37/E37)-1&lt;0,"▲","")</f>
        <v>▲</v>
      </c>
      <c r="H37" s="95">
        <f t="shared" si="1"/>
        <v>0.21551724137931028</v>
      </c>
      <c r="I37" s="33" t="str">
        <f>IF(F37="NA","",IF(L37=0,"",IF((F37-L37)&lt;0,"▲","")))</f>
        <v/>
      </c>
      <c r="J37" s="63">
        <f t="shared" si="0"/>
        <v>0.03</v>
      </c>
      <c r="K37" s="60">
        <v>1.266</v>
      </c>
      <c r="L37" s="55">
        <v>0.88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0.16200000000000001</v>
      </c>
      <c r="F38" s="74">
        <f>ROUND(F37/(F35+F36),3)</f>
        <v>0.129</v>
      </c>
      <c r="G38" s="107" t="str">
        <f>IF((F38/E38)-1&lt;0,"▲","")</f>
        <v>▲</v>
      </c>
      <c r="H38" s="108">
        <f>ABS(+F38-E38)*100</f>
        <v>3.3000000000000003</v>
      </c>
      <c r="I38" s="109" t="str">
        <f>IF(F38="NA","",IF(L38=0,"",IF((F38-L38)&lt;0,"▲","")))</f>
        <v/>
      </c>
      <c r="J38" s="64">
        <f>IF(F38="NA","-",IF(L38=0,"-",ABS(F38-L38)*100))</f>
        <v>0.40000000000000036</v>
      </c>
      <c r="K38" s="110">
        <f>K37/(K35+K36)</f>
        <v>0.18023917995444191</v>
      </c>
      <c r="L38" s="56">
        <f>ROUND(L37/(L35+L36),3)</f>
        <v>0.125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68</v>
      </c>
      <c r="G42" s="446" t="s">
        <v>55</v>
      </c>
      <c r="H42" s="437"/>
      <c r="I42" s="440" t="s">
        <v>54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30">
        <v>82.56</v>
      </c>
      <c r="F44" s="129">
        <v>89.51</v>
      </c>
      <c r="G44" s="113" t="str">
        <f>IF((F44/E44)-1&lt;0,"▲","")</f>
        <v/>
      </c>
      <c r="H44" s="95">
        <f>ABS((+F44/E44)-1)</f>
        <v>8.4181201550387552E-2</v>
      </c>
      <c r="I44" s="54" t="str">
        <f>IF(F44="NA","",IF(L44=0,"",IF((F44-L44)&lt;0,"▲","")))</f>
        <v/>
      </c>
      <c r="J44" s="63">
        <f>ROUND((IF(F44="NA","-",IF(L44=0,"-",ABS(F44-L44)))),4)</f>
        <v>0</v>
      </c>
      <c r="K44" s="60">
        <v>87.001000000000005</v>
      </c>
      <c r="L44" s="78">
        <v>89.51</v>
      </c>
    </row>
    <row r="45" spans="2:12" ht="12" customHeight="1">
      <c r="B45" s="30"/>
      <c r="C45" s="23" t="s">
        <v>8</v>
      </c>
      <c r="D45" s="111">
        <v>48.72</v>
      </c>
      <c r="E45" s="130">
        <v>48.42</v>
      </c>
      <c r="F45" s="129">
        <v>48.69</v>
      </c>
      <c r="G45" s="114" t="str">
        <f>IF((F45/E45)-1&lt;0,"▲","")</f>
        <v/>
      </c>
      <c r="H45" s="95">
        <f>ABS((+F45/E45)-1)</f>
        <v>5.5762081784385131E-3</v>
      </c>
      <c r="I45" s="33" t="str">
        <f>IF(F45="NA","",IF(L45=0,"",IF((F45-L45)&lt;0,"▲","")))</f>
        <v>▲</v>
      </c>
      <c r="J45" s="63">
        <f>ROUND((IF(F45="NA","-",IF(L45=0,"-",ABS(F45-L45)))),4)</f>
        <v>0.27</v>
      </c>
      <c r="K45" s="60">
        <v>53.472999999999999</v>
      </c>
      <c r="L45" s="55">
        <v>48.96</v>
      </c>
    </row>
    <row r="46" spans="2:12" ht="12" customHeight="1">
      <c r="B46" s="30"/>
      <c r="C46" s="23" t="s">
        <v>79</v>
      </c>
      <c r="D46" s="111">
        <v>37.15</v>
      </c>
      <c r="E46" s="130">
        <v>35.909999999999997</v>
      </c>
      <c r="F46" s="129">
        <v>41.64</v>
      </c>
      <c r="G46" s="114" t="str">
        <f>IF((F46/E46)-1&lt;0,"▲","")</f>
        <v/>
      </c>
      <c r="H46" s="95">
        <f>ABS((+F46/E46)-1)</f>
        <v>0.15956558061821235</v>
      </c>
      <c r="I46" s="33" t="str">
        <f>IF(F46="NA","",IF(L46=0,"",IF((F46-L46)&lt;0,"▲","")))</f>
        <v/>
      </c>
      <c r="J46" s="63">
        <f>ROUND((IF(F46="NA","-",IF(L46=0,"-",ABS(F46-L46)))),4)</f>
        <v>0.54</v>
      </c>
      <c r="K46" s="60">
        <v>30.385999999999999</v>
      </c>
      <c r="L46" s="55">
        <v>41.1</v>
      </c>
    </row>
    <row r="47" spans="2:12" ht="12" customHeight="1">
      <c r="B47" s="30"/>
      <c r="C47" s="23" t="s">
        <v>9</v>
      </c>
      <c r="D47" s="111">
        <v>4.6100000000000003</v>
      </c>
      <c r="E47" s="130">
        <v>3.83</v>
      </c>
      <c r="F47" s="129">
        <v>3.95</v>
      </c>
      <c r="G47" s="114" t="str">
        <f>IF((F47/E47)-1&lt;0,"▲","")</f>
        <v/>
      </c>
      <c r="H47" s="95">
        <f>ABS((+F47/E47)-1)</f>
        <v>3.1331592689294974E-2</v>
      </c>
      <c r="I47" s="33" t="str">
        <f>IF(F47="NA","",IF(L47=0,"",IF((F47-L47)&lt;0,"▲","")))</f>
        <v>▲</v>
      </c>
      <c r="J47" s="63">
        <f>ROUND((IF(F47="NA","-",IF(L47=0,"-",ABS(F47-L47)))),4)</f>
        <v>0.14000000000000001</v>
      </c>
      <c r="K47" s="60">
        <v>15.617000000000001</v>
      </c>
      <c r="L47" s="55">
        <v>4.09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4.4999999999999998E-2</v>
      </c>
      <c r="F48" s="75">
        <f>F47/(F45+F46)</f>
        <v>4.3728550869035758E-2</v>
      </c>
      <c r="G48" s="117" t="str">
        <f>IF(F48-D48&lt;0,"▲","")</f>
        <v>▲</v>
      </c>
      <c r="H48" s="108">
        <f>ABS(+F48-E48)*100</f>
        <v>0.12714491309642403</v>
      </c>
      <c r="I48" s="45" t="str">
        <f>IF(F48="NA","",IF(L48=0,"",IF((F48-L48)&lt;0,"▲","")))</f>
        <v>▲</v>
      </c>
      <c r="J48" s="64">
        <f>IF(F48="NA","-",IF(L48=0,"-",ABS(F48-L48)*100))</f>
        <v>0.12714491309642403</v>
      </c>
      <c r="K48" s="110">
        <f>K47/(K45+K46)</f>
        <v>0.18622926579138796</v>
      </c>
      <c r="L48" s="118">
        <f>ROUND(L47/(L45+L46),3)</f>
        <v>4.4999999999999998E-2</v>
      </c>
    </row>
    <row r="49" spans="1:13" ht="12" customHeight="1">
      <c r="B49" s="1" t="s">
        <v>530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3" ht="12" customHeight="1">
      <c r="B50" s="1" t="s">
        <v>75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3" ht="12" customHeight="1">
      <c r="A52" s="8"/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</row>
    <row r="53" spans="1:13" ht="12" customHeight="1">
      <c r="B53" s="1" t="s">
        <v>512</v>
      </c>
      <c r="C53" s="1"/>
      <c r="D53" s="1"/>
      <c r="E53" s="1"/>
      <c r="F53" s="1"/>
      <c r="G53" s="3"/>
      <c r="H53" s="4"/>
      <c r="I53" s="3"/>
      <c r="J53" s="5"/>
      <c r="K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</row>
    <row r="55" spans="1:13" ht="12" customHeight="1">
      <c r="B55" s="1" t="s">
        <v>517</v>
      </c>
      <c r="C55" s="1"/>
      <c r="D55" s="1"/>
      <c r="E55" s="1"/>
      <c r="F55" s="1"/>
      <c r="G55" s="3"/>
      <c r="H55" s="4"/>
      <c r="I55" s="3"/>
      <c r="J55" s="5"/>
      <c r="K55" s="5"/>
    </row>
    <row r="56" spans="1:13" ht="30.75" customHeight="1">
      <c r="B56" s="417" t="s">
        <v>518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1:13" s="87" customFormat="1" ht="12" customHeight="1">
      <c r="A57" s="10"/>
      <c r="B57" s="415" t="s">
        <v>519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</row>
    <row r="58" spans="1:13" ht="12.75" customHeight="1">
      <c r="B58" s="415" t="s">
        <v>520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3" ht="12" customHeight="1">
      <c r="B59" s="415" t="s">
        <v>521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3" ht="12" customHeight="1">
      <c r="B60" s="84"/>
      <c r="G60" s="9"/>
      <c r="H60" s="9"/>
      <c r="I60" s="84"/>
      <c r="J60" s="84"/>
      <c r="K60" s="84"/>
    </row>
    <row r="61" spans="1:13" ht="12" customHeight="1">
      <c r="B61" s="10"/>
      <c r="I61" s="10"/>
      <c r="J61" s="10"/>
      <c r="K61" s="10"/>
      <c r="L61" s="82"/>
    </row>
    <row r="62" spans="1:13" ht="12" customHeight="1">
      <c r="B62" s="1"/>
      <c r="G62" s="9"/>
      <c r="H62" s="9"/>
      <c r="I62" s="9"/>
      <c r="J62" s="9"/>
      <c r="K62" s="9"/>
      <c r="L62" s="82" t="s">
        <v>534</v>
      </c>
    </row>
    <row r="63" spans="1:13">
      <c r="B63" s="1"/>
      <c r="G63" s="9"/>
      <c r="H63" s="9"/>
    </row>
    <row r="64" spans="1:13">
      <c r="B64" s="1"/>
      <c r="G64" s="9"/>
      <c r="H64" s="9"/>
      <c r="I64" s="9"/>
      <c r="J64" s="9"/>
      <c r="K64" s="9"/>
    </row>
    <row r="65" spans="2:11">
      <c r="B65" s="57"/>
      <c r="I65" s="9"/>
      <c r="J65" s="9"/>
      <c r="K65" s="9"/>
    </row>
    <row r="66" spans="2:11">
      <c r="I66" s="9"/>
      <c r="J66" s="9"/>
      <c r="K66" s="9"/>
    </row>
  </sheetData>
  <mergeCells count="14">
    <mergeCell ref="B56:M56"/>
    <mergeCell ref="B57:L57"/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5">
    <tabColor theme="1"/>
    <pageSetUpPr fitToPage="1"/>
  </sheetPr>
  <dimension ref="A1:M66"/>
  <sheetViews>
    <sheetView showGridLines="0" defaultGridColor="0" colorId="22" zoomScaleNormal="100" workbookViewId="0">
      <selection activeCell="G7" sqref="G7:H8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9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523</v>
      </c>
    </row>
    <row r="4" spans="2:12" ht="12" customHeight="1"/>
    <row r="5" spans="2:12" ht="12" customHeight="1">
      <c r="B5" s="16" t="s">
        <v>0</v>
      </c>
      <c r="G5" s="17"/>
      <c r="L5" s="8" t="s">
        <v>445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36" t="s">
        <v>686</v>
      </c>
      <c r="H7" s="437"/>
      <c r="I7" s="440" t="s">
        <v>438</v>
      </c>
      <c r="J7" s="441"/>
      <c r="K7" s="444" t="s">
        <v>149</v>
      </c>
      <c r="L7" s="434"/>
    </row>
    <row r="8" spans="2:12" ht="27.75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354.01</v>
      </c>
      <c r="F10" s="123">
        <v>433.51</v>
      </c>
      <c r="G10" s="94" t="str">
        <f>IF((F10/E10)-1&lt;0,"▲","")</f>
        <v/>
      </c>
      <c r="H10" s="95">
        <f>ABS((+F10/E10)-1)</f>
        <v>0.22456992740318071</v>
      </c>
      <c r="I10" s="33" t="str">
        <f>IF(F10="NA","",IF(L10=0,"",IF((F10-L10)&lt;0,"▲","")))</f>
        <v/>
      </c>
      <c r="J10" s="63">
        <f>ROUND((IF(F10="NA","-",IF(L10=0,"-",ABS(F10-L10)))),4)</f>
        <v>7.0000000000000007E-2</v>
      </c>
      <c r="K10" s="60">
        <v>335.48199999999997</v>
      </c>
      <c r="L10" s="55">
        <v>433.44</v>
      </c>
    </row>
    <row r="11" spans="2:12" ht="12" customHeight="1">
      <c r="B11" s="30"/>
      <c r="C11" s="23" t="s">
        <v>8</v>
      </c>
      <c r="D11" s="31">
        <v>325.64999999999998</v>
      </c>
      <c r="E11" s="32">
        <v>318.29000000000002</v>
      </c>
      <c r="F11" s="123">
        <v>349.41</v>
      </c>
      <c r="G11" s="94" t="str">
        <f>IF((F11/E11)-1&lt;0,"▲","")</f>
        <v/>
      </c>
      <c r="H11" s="95">
        <f>ABS((+F11/E11)-1)</f>
        <v>9.7772471645354964E-2</v>
      </c>
      <c r="I11" s="33" t="str">
        <f>IF(F11="NA","",IF(L11=0,"",IF((F11-L11)&lt;0,"▲","")))</f>
        <v/>
      </c>
      <c r="J11" s="63">
        <f t="shared" ref="J11:J38" si="0">ROUND((IF(F11="NA","-",IF(L11=0,"-",ABS(F11-L11)))),4)</f>
        <v>0.24</v>
      </c>
      <c r="K11" s="60">
        <v>277.839</v>
      </c>
      <c r="L11" s="55">
        <v>349.17</v>
      </c>
    </row>
    <row r="12" spans="2:12" ht="12" customHeight="1">
      <c r="B12" s="30"/>
      <c r="C12" s="23" t="s">
        <v>79</v>
      </c>
      <c r="D12" s="31">
        <v>72.83</v>
      </c>
      <c r="E12" s="32">
        <v>51.55</v>
      </c>
      <c r="F12" s="123">
        <v>80.16</v>
      </c>
      <c r="G12" s="94" t="str">
        <f>IF((F12/E12)-1&lt;0,"▲","")</f>
        <v/>
      </c>
      <c r="H12" s="95">
        <f>ABS((+F12/E12)-1)</f>
        <v>0.55499515033947633</v>
      </c>
      <c r="I12" s="33" t="str">
        <f>IF(F12="NA","",IF(L12=0,"",IF((F12-L12)&lt;0,"▲","")))</f>
        <v/>
      </c>
      <c r="J12" s="63">
        <f t="shared" si="0"/>
        <v>5.24</v>
      </c>
      <c r="K12" s="60">
        <v>85.992000000000004</v>
      </c>
      <c r="L12" s="55">
        <v>74.92</v>
      </c>
    </row>
    <row r="13" spans="2:12" ht="12" customHeight="1">
      <c r="B13" s="30"/>
      <c r="C13" s="23" t="s">
        <v>9</v>
      </c>
      <c r="D13" s="31">
        <v>49.34</v>
      </c>
      <c r="E13" s="32">
        <v>44.23</v>
      </c>
      <c r="F13" s="123">
        <v>56.65</v>
      </c>
      <c r="G13" s="94" t="str">
        <f>IF((F13/E13)-1&lt;0,"▲","")</f>
        <v/>
      </c>
      <c r="H13" s="95">
        <f>ABS((+F13/E13)-1)</f>
        <v>0.28080488356319244</v>
      </c>
      <c r="I13" s="33" t="str">
        <f>IF(F13="NA","",IF(L13=0,"",IF((F13-L13)&lt;0,"▲","")))</f>
        <v>▲</v>
      </c>
      <c r="J13" s="63">
        <f t="shared" si="0"/>
        <v>5.2</v>
      </c>
      <c r="K13" s="60">
        <v>49.853999999999999</v>
      </c>
      <c r="L13" s="55">
        <v>61.85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0.12</v>
      </c>
      <c r="F14" s="69">
        <f>ROUND(F13/(F11+F12),3)</f>
        <v>0.13200000000000001</v>
      </c>
      <c r="G14" s="94" t="str">
        <f>IF((F14/E14)-1&lt;0,"▲","")</f>
        <v/>
      </c>
      <c r="H14" s="98">
        <f>ABS(+F14-E14)*100</f>
        <v>1.2000000000000011</v>
      </c>
      <c r="I14" s="33" t="str">
        <f>IF(F14="NA","",IF(L14=0,"",IF((F14-L14)&lt;0,"▲","")))</f>
        <v>▲</v>
      </c>
      <c r="J14" s="63">
        <f t="shared" si="0"/>
        <v>1.4E-2</v>
      </c>
      <c r="K14" s="99">
        <f>K13/(K11+K12)</f>
        <v>0.13702515728456344</v>
      </c>
      <c r="L14" s="100">
        <f>ROUND(L13/(L11+L12),3)</f>
        <v>0.14599999999999999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61.67</v>
      </c>
      <c r="F16" s="123">
        <v>57.96</v>
      </c>
      <c r="G16" s="94" t="str">
        <f>IF((F16/E16)-1&lt;0,"▲","")</f>
        <v>▲</v>
      </c>
      <c r="H16" s="95">
        <f t="shared" ref="H16:H37" si="1">ABS((+F16/E16)-1)</f>
        <v>6.0158910329171422E-2</v>
      </c>
      <c r="I16" s="33" t="str">
        <f>IF(F16="NA","",IF(L16=0,"",IF((F16-L16)&lt;0,"▲","")))</f>
        <v/>
      </c>
      <c r="J16" s="63">
        <f t="shared" si="0"/>
        <v>0</v>
      </c>
      <c r="K16" s="60">
        <v>49.216999999999999</v>
      </c>
      <c r="L16" s="55">
        <v>57.96</v>
      </c>
    </row>
    <row r="17" spans="2:12" ht="12" customHeight="1">
      <c r="B17" s="30"/>
      <c r="C17" s="23" t="s">
        <v>8</v>
      </c>
      <c r="D17" s="31">
        <v>32.11</v>
      </c>
      <c r="E17" s="32">
        <v>38.270000000000003</v>
      </c>
      <c r="F17" s="123">
        <v>34.96</v>
      </c>
      <c r="G17" s="94" t="str">
        <f>IF((F17/E17)-1&lt;0,"▲","")</f>
        <v>▲</v>
      </c>
      <c r="H17" s="95">
        <f t="shared" si="1"/>
        <v>8.6490723804546699E-2</v>
      </c>
      <c r="I17" s="33" t="str">
        <f>IF(F17="NA","",IF(L17=0,"",IF((F17-L17)&lt;0,"▲","")))</f>
        <v/>
      </c>
      <c r="J17" s="63">
        <f t="shared" si="0"/>
        <v>0.27</v>
      </c>
      <c r="K17" s="60">
        <v>30.94</v>
      </c>
      <c r="L17" s="55">
        <v>34.69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31.98</v>
      </c>
      <c r="G18" s="94" t="str">
        <f>IF((F18/E18)-1&lt;0,"▲","")</f>
        <v/>
      </c>
      <c r="H18" s="95">
        <f t="shared" si="1"/>
        <v>0.16630196936542663</v>
      </c>
      <c r="I18" s="33" t="str">
        <f>IF(F18="NA","",IF(L18=0,"",IF((F18-L18)&lt;0,"▲","")))</f>
        <v/>
      </c>
      <c r="J18" s="63">
        <f t="shared" si="0"/>
        <v>1.36</v>
      </c>
      <c r="K18" s="60">
        <v>24.725000000000001</v>
      </c>
      <c r="L18" s="55">
        <v>30.62</v>
      </c>
    </row>
    <row r="19" spans="2:12" ht="12" customHeight="1">
      <c r="B19" s="30"/>
      <c r="C19" s="23" t="s">
        <v>9</v>
      </c>
      <c r="D19" s="31">
        <v>20.21</v>
      </c>
      <c r="E19" s="32">
        <v>19.54</v>
      </c>
      <c r="F19" s="123">
        <v>15.19</v>
      </c>
      <c r="G19" s="94" t="str">
        <f>IF((F19/E19)-1&lt;0,"▲","")</f>
        <v>▲</v>
      </c>
      <c r="H19" s="95">
        <f t="shared" si="1"/>
        <v>0.2226202661207779</v>
      </c>
      <c r="I19" s="33" t="str">
        <f>IF(F19="NA","",IF(L19=0,"",IF((F19-L19)&lt;0,"▲","")))</f>
        <v>▲</v>
      </c>
      <c r="J19" s="63">
        <f t="shared" si="0"/>
        <v>1.36</v>
      </c>
      <c r="K19" s="60">
        <v>12.414</v>
      </c>
      <c r="L19" s="55">
        <v>16.55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0.22700000000000001</v>
      </c>
      <c r="G20" s="104" t="str">
        <f>IF((F20/E20)-1&lt;0,"▲","")</f>
        <v>▲</v>
      </c>
      <c r="H20" s="98">
        <f>ABS(+F20-E20)*100</f>
        <v>6.9999999999999982</v>
      </c>
      <c r="I20" s="105" t="str">
        <f>IF(F20="NA","",IF(L20=0,"",IF((F20-L20)&lt;0,"▲","")))</f>
        <v>▲</v>
      </c>
      <c r="J20" s="63">
        <f t="shared" si="0"/>
        <v>2.5999999999999999E-2</v>
      </c>
      <c r="K20" s="99">
        <f>K19/(K17+K18)</f>
        <v>0.22301266504985176</v>
      </c>
      <c r="L20" s="100">
        <f>ROUND(L19/(L17+L18),3)</f>
        <v>0.253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369.43</v>
      </c>
      <c r="G22" s="94" t="str">
        <f>IF((F22/E22)-1&lt;0,"▲","")</f>
        <v/>
      </c>
      <c r="H22" s="95">
        <f>ABS((+F22/E22)-1)</f>
        <v>0.29166812349218563</v>
      </c>
      <c r="I22" s="33" t="str">
        <f>IF(F22="NA","",IF(L22=0,"",IF((F22-L22)&lt;0,"▲","")))</f>
        <v/>
      </c>
      <c r="J22" s="63">
        <f t="shared" si="0"/>
        <v>0</v>
      </c>
      <c r="K22" s="60">
        <v>279.99799999999999</v>
      </c>
      <c r="L22" s="55">
        <v>369.43</v>
      </c>
    </row>
    <row r="23" spans="2:12" ht="12" customHeight="1">
      <c r="B23" s="30"/>
      <c r="C23" s="23" t="s">
        <v>8</v>
      </c>
      <c r="D23" s="31">
        <v>290.05</v>
      </c>
      <c r="E23" s="32">
        <v>276.27</v>
      </c>
      <c r="F23" s="123">
        <v>310.61</v>
      </c>
      <c r="G23" s="94" t="str">
        <f>IF((F23/E23)-1&lt;0,"▲","")</f>
        <v/>
      </c>
      <c r="H23" s="95">
        <f t="shared" si="1"/>
        <v>0.12429869330727206</v>
      </c>
      <c r="I23" s="33" t="str">
        <f>IF(F23="NA","",IF(L23=0,"",IF((F23-L23)&lt;0,"▲","")))</f>
        <v>▲</v>
      </c>
      <c r="J23" s="63">
        <f t="shared" si="0"/>
        <v>0.06</v>
      </c>
      <c r="K23" s="60">
        <v>242.798</v>
      </c>
      <c r="L23" s="55">
        <v>310.67</v>
      </c>
    </row>
    <row r="24" spans="2:12" ht="12" customHeight="1">
      <c r="B24" s="30"/>
      <c r="C24" s="23" t="s">
        <v>79</v>
      </c>
      <c r="D24" s="31">
        <v>41.03</v>
      </c>
      <c r="E24" s="32">
        <v>20.73</v>
      </c>
      <c r="F24" s="123">
        <v>44.96</v>
      </c>
      <c r="G24" s="94" t="str">
        <f>IF((F24/E24)-1&lt;0,"▲","")</f>
        <v/>
      </c>
      <c r="H24" s="95">
        <f t="shared" si="1"/>
        <v>1.1688374336710083</v>
      </c>
      <c r="I24" s="33" t="str">
        <f>IF(F24="NA","",IF(L24=0,"",IF((F24-L24)&lt;0,"▲","")))</f>
        <v/>
      </c>
      <c r="J24" s="63">
        <f t="shared" si="0"/>
        <v>3.81</v>
      </c>
      <c r="K24" s="60">
        <v>58.344000000000001</v>
      </c>
      <c r="L24" s="55">
        <v>41.15</v>
      </c>
    </row>
    <row r="25" spans="2:12" ht="12" customHeight="1">
      <c r="B25" s="30"/>
      <c r="C25" s="23" t="s">
        <v>9</v>
      </c>
      <c r="D25" s="31">
        <v>27.82</v>
      </c>
      <c r="E25" s="32">
        <v>23.53</v>
      </c>
      <c r="F25" s="123">
        <v>40.590000000000003</v>
      </c>
      <c r="G25" s="94" t="str">
        <f>IF((F25/E25)-1&lt;0,"▲","")</f>
        <v/>
      </c>
      <c r="H25" s="95">
        <f t="shared" si="1"/>
        <v>0.72503187420314497</v>
      </c>
      <c r="I25" s="33" t="str">
        <f>IF(F25="NA","",IF(L25=0,"",IF((F25-L25)&lt;0,"▲","")))</f>
        <v>▲</v>
      </c>
      <c r="J25" s="63">
        <f t="shared" si="0"/>
        <v>3.81</v>
      </c>
      <c r="K25" s="60">
        <v>36.173999999999999</v>
      </c>
      <c r="L25" s="55">
        <v>44.4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7.9000000000000001E-2</v>
      </c>
      <c r="F26" s="69">
        <f>ROUND(F25/(F23+F24),3)</f>
        <v>0.114</v>
      </c>
      <c r="G26" s="104" t="str">
        <f>IF((F26/E26)-1&lt;0,"▲","")</f>
        <v/>
      </c>
      <c r="H26" s="98">
        <f>ABS(+F26-E26)*100</f>
        <v>3.5000000000000004</v>
      </c>
      <c r="I26" s="105" t="str">
        <f>IF(F26="NA","",IF(L26=0,"",IF((F26-L26)&lt;0,"▲","")))</f>
        <v>▲</v>
      </c>
      <c r="J26" s="63">
        <f t="shared" si="0"/>
        <v>1.2E-2</v>
      </c>
      <c r="K26" s="99">
        <f>K25/(K23+K24)</f>
        <v>0.12012273279715217</v>
      </c>
      <c r="L26" s="100">
        <f>ROUND(L25/(L23+L24),3)</f>
        <v>0.126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353.72</v>
      </c>
      <c r="G28" s="94" t="str">
        <f>IF((F28/E28)-1&lt;0,"▲","")</f>
        <v/>
      </c>
      <c r="H28" s="95">
        <f>ABS((+F28/E28)-1)</f>
        <v>0.29175035606032962</v>
      </c>
      <c r="I28" s="33" t="str">
        <f>IF(F28="NA","",IF(L28=0,"",IF((F28-L28)&lt;0,"▲","")))</f>
        <v/>
      </c>
      <c r="J28" s="63">
        <f t="shared" si="0"/>
        <v>0</v>
      </c>
      <c r="K28" s="60">
        <v>267.50299999999999</v>
      </c>
      <c r="L28" s="55">
        <v>353.72</v>
      </c>
    </row>
    <row r="29" spans="2:12" ht="12" customHeight="1">
      <c r="B29" s="41"/>
      <c r="C29" s="23" t="s">
        <v>8</v>
      </c>
      <c r="D29" s="31">
        <v>279.02999999999997</v>
      </c>
      <c r="E29" s="32">
        <v>263.64</v>
      </c>
      <c r="F29" s="123">
        <v>297.19</v>
      </c>
      <c r="G29" s="94" t="str">
        <f>IF((F29/E29)-1&lt;0,"▲","")</f>
        <v/>
      </c>
      <c r="H29" s="95">
        <f t="shared" si="1"/>
        <v>0.12725686542254588</v>
      </c>
      <c r="I29" s="33" t="str">
        <f>IF(F29="NA","",IF(L29=0,"",IF((F29-L29)&lt;0,"▲","")))</f>
        <v/>
      </c>
      <c r="J29" s="63">
        <f t="shared" si="0"/>
        <v>0</v>
      </c>
      <c r="K29" s="60">
        <v>230.67400000000001</v>
      </c>
      <c r="L29" s="55">
        <v>297.19</v>
      </c>
    </row>
    <row r="30" spans="2:12" ht="12" customHeight="1">
      <c r="B30" s="41"/>
      <c r="C30" s="23" t="s">
        <v>79</v>
      </c>
      <c r="D30" s="31">
        <v>39.18</v>
      </c>
      <c r="E30" s="32">
        <v>18.579999999999998</v>
      </c>
      <c r="F30" s="123">
        <v>40.64</v>
      </c>
      <c r="G30" s="94" t="str">
        <f>IF((F30/E30)-1&lt;0,"▲","")</f>
        <v/>
      </c>
      <c r="H30" s="95">
        <f t="shared" si="1"/>
        <v>1.18729817007535</v>
      </c>
      <c r="I30" s="33" t="str">
        <f>IF(F30="NA","",IF(L30=0,"",IF((F30-L30)&lt;0,"▲","")))</f>
        <v/>
      </c>
      <c r="J30" s="63">
        <f t="shared" si="0"/>
        <v>3.81</v>
      </c>
      <c r="K30" s="60">
        <v>53.987000000000002</v>
      </c>
      <c r="L30" s="55">
        <v>36.83</v>
      </c>
    </row>
    <row r="31" spans="2:12" ht="12" customHeight="1">
      <c r="B31" s="41"/>
      <c r="C31" s="23" t="s">
        <v>9</v>
      </c>
      <c r="D31" s="31">
        <v>25.12</v>
      </c>
      <c r="E31" s="32">
        <v>20.86</v>
      </c>
      <c r="F31" s="123">
        <v>37.630000000000003</v>
      </c>
      <c r="G31" s="94" t="str">
        <f>IF((F31/E31)-1&lt;0,"▲","")</f>
        <v/>
      </c>
      <c r="H31" s="95">
        <f t="shared" si="1"/>
        <v>0.80393096836049871</v>
      </c>
      <c r="I31" s="33" t="str">
        <f>IF(F31="NA","",IF(L31=0,"",IF((F31-L31)&lt;0,"▲","")))</f>
        <v>▲</v>
      </c>
      <c r="J31" s="63">
        <f t="shared" si="0"/>
        <v>3.81</v>
      </c>
      <c r="K31" s="60">
        <v>33.113999999999997</v>
      </c>
      <c r="L31" s="55">
        <v>41.44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7.3999999999999996E-2</v>
      </c>
      <c r="F32" s="69">
        <f>ROUND(F31/(F29+F30),3)</f>
        <v>0.111</v>
      </c>
      <c r="G32" s="104" t="str">
        <f>IF((F32/E32)-1&lt;0,"▲","")</f>
        <v/>
      </c>
      <c r="H32" s="98">
        <f>ABS(+F32-E32)*100</f>
        <v>3.7000000000000006</v>
      </c>
      <c r="I32" s="105" t="str">
        <f>IF(F32="NA","",IF(L32=0,"",IF((F32-L32)&lt;0,"▲","")))</f>
        <v>▲</v>
      </c>
      <c r="J32" s="63">
        <f t="shared" si="0"/>
        <v>1.2999999999999999E-2</v>
      </c>
      <c r="K32" s="99">
        <f>K31/(K29+K30)</f>
        <v>0.11632784259171434</v>
      </c>
      <c r="L32" s="100">
        <f>ROUND(L31/(L29+L30),3)</f>
        <v>0.124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6.34</v>
      </c>
      <c r="F34" s="123">
        <v>6.12</v>
      </c>
      <c r="G34" s="94" t="str">
        <f>IF((F34/E34)-1&lt;0,"▲","")</f>
        <v>▲</v>
      </c>
      <c r="H34" s="95">
        <f>ABS((+F34/E34)-1)</f>
        <v>3.4700315457413256E-2</v>
      </c>
      <c r="I34" s="33" t="str">
        <f>IF(F34="NA","",IF(L34=0,"",IF((F34-L34)&lt;0,"▲","")))</f>
        <v/>
      </c>
      <c r="J34" s="63">
        <f t="shared" si="0"/>
        <v>7.0000000000000007E-2</v>
      </c>
      <c r="K34" s="60">
        <v>6.2670000000000003</v>
      </c>
      <c r="L34" s="55">
        <v>6.05</v>
      </c>
    </row>
    <row r="35" spans="2:12" ht="12" customHeight="1">
      <c r="B35" s="30"/>
      <c r="C35" s="23" t="s">
        <v>8</v>
      </c>
      <c r="D35" s="31">
        <v>3.49</v>
      </c>
      <c r="E35" s="32">
        <v>3.75</v>
      </c>
      <c r="F35" s="123">
        <v>3.84</v>
      </c>
      <c r="G35" s="94" t="str">
        <f>IF((F35/E35)-1&lt;0,"▲","")</f>
        <v/>
      </c>
      <c r="H35" s="95">
        <f t="shared" si="1"/>
        <v>2.4000000000000021E-2</v>
      </c>
      <c r="I35" s="33" t="str">
        <f>IF(F35="NA","",IF(L35=0,"",IF((F35-L35)&lt;0,"▲","")))</f>
        <v/>
      </c>
      <c r="J35" s="63">
        <f t="shared" si="0"/>
        <v>0.02</v>
      </c>
      <c r="K35" s="60">
        <v>4.101</v>
      </c>
      <c r="L35" s="55">
        <v>3.82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3.22</v>
      </c>
      <c r="G36" s="94" t="str">
        <f>IF((F36/E36)-1&lt;0,"▲","")</f>
        <v>▲</v>
      </c>
      <c r="H36" s="95">
        <f t="shared" si="1"/>
        <v>5.2941176470588158E-2</v>
      </c>
      <c r="I36" s="33" t="str">
        <f>IF(F36="NA","",IF(L36=0,"",IF((F36-L36)&lt;0,"▲","")))</f>
        <v/>
      </c>
      <c r="J36" s="63">
        <f t="shared" si="0"/>
        <v>0.06</v>
      </c>
      <c r="K36" s="60">
        <v>2.923</v>
      </c>
      <c r="L36" s="55">
        <v>3.16</v>
      </c>
    </row>
    <row r="37" spans="2:12" ht="12" customHeight="1">
      <c r="B37" s="30"/>
      <c r="C37" s="23" t="s">
        <v>9</v>
      </c>
      <c r="D37" s="31">
        <v>1.3</v>
      </c>
      <c r="E37" s="32">
        <v>1.1599999999999999</v>
      </c>
      <c r="F37" s="123">
        <v>0.88</v>
      </c>
      <c r="G37" s="94" t="str">
        <f>IF((F37/E37)-1&lt;0,"▲","")</f>
        <v>▲</v>
      </c>
      <c r="H37" s="95">
        <f t="shared" si="1"/>
        <v>0.24137931034482751</v>
      </c>
      <c r="I37" s="33" t="str">
        <f>IF(F37="NA","",IF(L37=0,"",IF((F37-L37)&lt;0,"▲","")))</f>
        <v>▲</v>
      </c>
      <c r="J37" s="63">
        <f t="shared" si="0"/>
        <v>0.02</v>
      </c>
      <c r="K37" s="60">
        <v>1.266</v>
      </c>
      <c r="L37" s="55">
        <v>0.9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0.16200000000000001</v>
      </c>
      <c r="F38" s="74">
        <f>ROUND(F37/(F35+F36),3)</f>
        <v>0.125</v>
      </c>
      <c r="G38" s="107" t="str">
        <f>IF((F38/E38)-1&lt;0,"▲","")</f>
        <v>▲</v>
      </c>
      <c r="H38" s="108">
        <f>ABS(+F38-E38)*100</f>
        <v>3.7000000000000006</v>
      </c>
      <c r="I38" s="109" t="str">
        <f>IF(F38="NA","",IF(L38=0,"",IF((F38-L38)&lt;0,"▲","")))</f>
        <v>▲</v>
      </c>
      <c r="J38" s="64">
        <f t="shared" si="0"/>
        <v>4.0000000000000001E-3</v>
      </c>
      <c r="K38" s="110">
        <f>K37/(K35+K36)</f>
        <v>0.18023917995444191</v>
      </c>
      <c r="L38" s="56">
        <f>ROUND(L37/(L35+L36),3)</f>
        <v>0.129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46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82.56</v>
      </c>
      <c r="F44" s="125">
        <v>89.51</v>
      </c>
      <c r="G44" s="113" t="str">
        <f>IF((F44/E44)-1&lt;0,"▲","")</f>
        <v/>
      </c>
      <c r="H44" s="95">
        <f>ABS((+F44/E44)-1)</f>
        <v>8.4181201550387552E-2</v>
      </c>
      <c r="I44" s="54" t="str">
        <f>IF(F44="NA","",IF(L44=0,"",IF((F44-L44)&lt;0,"▲","")))</f>
        <v/>
      </c>
      <c r="J44" s="63">
        <f>ROUND((IF(F44="NA","-",IF(L44=0,"-",ABS(F44-L44)))),4)</f>
        <v>0</v>
      </c>
      <c r="K44" s="60">
        <v>87.001000000000005</v>
      </c>
      <c r="L44" s="78">
        <v>89.51</v>
      </c>
    </row>
    <row r="45" spans="2:12" ht="12" customHeight="1">
      <c r="B45" s="30"/>
      <c r="C45" s="23" t="s">
        <v>8</v>
      </c>
      <c r="D45" s="111">
        <v>48.72</v>
      </c>
      <c r="E45" s="112">
        <v>48.42</v>
      </c>
      <c r="F45" s="125">
        <v>48.96</v>
      </c>
      <c r="G45" s="114" t="str">
        <f>IF((F45/E45)-1&lt;0,"▲","")</f>
        <v/>
      </c>
      <c r="H45" s="95">
        <f>ABS((+F45/E45)-1)</f>
        <v>1.1152416356877248E-2</v>
      </c>
      <c r="I45" s="33" t="str">
        <f>IF(F45="NA","",IF(L45=0,"",IF((F45-L45)&lt;0,"▲","")))</f>
        <v>▲</v>
      </c>
      <c r="J45" s="63">
        <f>ROUND((IF(F45="NA","-",IF(L45=0,"-",ABS(F45-L45)))),4)</f>
        <v>0.28000000000000003</v>
      </c>
      <c r="K45" s="60">
        <v>53.472999999999999</v>
      </c>
      <c r="L45" s="55">
        <v>49.24</v>
      </c>
    </row>
    <row r="46" spans="2:12" ht="12" customHeight="1">
      <c r="B46" s="30"/>
      <c r="C46" s="23" t="s">
        <v>79</v>
      </c>
      <c r="D46" s="111">
        <v>37.15</v>
      </c>
      <c r="E46" s="112">
        <v>35.909999999999997</v>
      </c>
      <c r="F46" s="125">
        <v>41.1</v>
      </c>
      <c r="G46" s="114" t="str">
        <f>IF((F46/E46)-1&lt;0,"▲","")</f>
        <v/>
      </c>
      <c r="H46" s="95">
        <f>ABS((+F46/E46)-1)</f>
        <v>0.14452798663324984</v>
      </c>
      <c r="I46" s="33" t="str">
        <f>IF(F46="NA","",IF(L46=0,"",IF((F46-L46)&lt;0,"▲","")))</f>
        <v/>
      </c>
      <c r="J46" s="63">
        <f>ROUND((IF(F46="NA","-",IF(L46=0,"-",ABS(F46-L46)))),4)</f>
        <v>0.41</v>
      </c>
      <c r="K46" s="60">
        <v>30.385999999999999</v>
      </c>
      <c r="L46" s="55">
        <v>40.69</v>
      </c>
    </row>
    <row r="47" spans="2:12" ht="12" customHeight="1">
      <c r="B47" s="30"/>
      <c r="C47" s="23" t="s">
        <v>9</v>
      </c>
      <c r="D47" s="111">
        <v>4.6100000000000003</v>
      </c>
      <c r="E47" s="112">
        <v>3.83</v>
      </c>
      <c r="F47" s="125">
        <v>4.09</v>
      </c>
      <c r="G47" s="114" t="str">
        <f>IF((F47/E47)-1&lt;0,"▲","")</f>
        <v/>
      </c>
      <c r="H47" s="95">
        <f>ABS((+F47/E47)-1)</f>
        <v>6.788511749347248E-2</v>
      </c>
      <c r="I47" s="33" t="str">
        <f>IF(F47="NA","",IF(L47=0,"",IF((F47-L47)&lt;0,"▲","")))</f>
        <v/>
      </c>
      <c r="J47" s="63">
        <f>ROUND((IF(F47="NA","-",IF(L47=0,"-",ABS(F47-L47)))),4)</f>
        <v>0</v>
      </c>
      <c r="K47" s="60">
        <v>15.617000000000001</v>
      </c>
      <c r="L47" s="55">
        <v>4.09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4.4999999999999998E-2</v>
      </c>
      <c r="F48" s="75">
        <f>ROUND(F47/(F45+F46),3)</f>
        <v>4.4999999999999998E-2</v>
      </c>
      <c r="G48" s="117" t="str">
        <f>IF(F48-D48&lt;0,"▲","")</f>
        <v>▲</v>
      </c>
      <c r="H48" s="108">
        <f>ABS(+F48-E48)*100</f>
        <v>0</v>
      </c>
      <c r="I48" s="45" t="str">
        <f>IF(F48="NA","",IF(L48=0,"",IF((F48-L48)&lt;0,"▲","")))</f>
        <v/>
      </c>
      <c r="J48" s="64">
        <f>ROUND((IF(F48="NA","-",IF(L48=0,"-",ABS(F48-L48)))),4)</f>
        <v>0</v>
      </c>
      <c r="K48" s="110">
        <f>K47/(K45+K46)</f>
        <v>0.18622926579138796</v>
      </c>
      <c r="L48" s="118">
        <f>ROUND(L47/(L45+L46),3)</f>
        <v>4.4999999999999998E-2</v>
      </c>
    </row>
    <row r="49" spans="1:13" ht="12" customHeight="1">
      <c r="B49" s="1" t="s">
        <v>527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3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3" ht="12" customHeight="1">
      <c r="A52" s="8"/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</row>
    <row r="53" spans="1:13" ht="12" customHeight="1">
      <c r="B53" s="1" t="s">
        <v>516</v>
      </c>
      <c r="C53" s="1"/>
      <c r="D53" s="1"/>
      <c r="E53" s="1"/>
      <c r="F53" s="1"/>
      <c r="G53" s="3"/>
      <c r="H53" s="4"/>
      <c r="I53" s="3"/>
      <c r="J53" s="5"/>
      <c r="K53" s="6"/>
    </row>
    <row r="54" spans="1:13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3" ht="12" customHeight="1">
      <c r="B55" s="1" t="s">
        <v>517</v>
      </c>
      <c r="C55" s="1"/>
      <c r="D55" s="1"/>
      <c r="E55" s="1"/>
      <c r="F55" s="1"/>
      <c r="G55" s="3"/>
      <c r="H55" s="4"/>
      <c r="I55" s="3"/>
      <c r="J55" s="5"/>
      <c r="K55" s="5"/>
    </row>
    <row r="56" spans="1:13" ht="30.75" customHeight="1">
      <c r="B56" s="417" t="s">
        <v>518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1:13" s="87" customFormat="1" ht="12" customHeight="1">
      <c r="A57" s="10"/>
      <c r="B57" s="415" t="s">
        <v>519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</row>
    <row r="58" spans="1:13" ht="12.75" customHeight="1">
      <c r="B58" s="415" t="s">
        <v>520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3" ht="12" customHeight="1">
      <c r="B59" s="415" t="s">
        <v>521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3" ht="12" customHeight="1">
      <c r="B60" s="84"/>
      <c r="G60" s="9"/>
      <c r="H60" s="9"/>
      <c r="I60" s="84"/>
      <c r="J60" s="84"/>
      <c r="K60" s="84"/>
    </row>
    <row r="61" spans="1:13" ht="12" customHeight="1">
      <c r="B61" s="10"/>
      <c r="I61" s="10"/>
      <c r="J61" s="10"/>
      <c r="K61" s="10"/>
      <c r="L61" s="82"/>
    </row>
    <row r="62" spans="1:13" ht="12" customHeight="1">
      <c r="B62" s="1"/>
      <c r="G62" s="9"/>
      <c r="H62" s="9"/>
      <c r="I62" s="9"/>
      <c r="J62" s="9"/>
      <c r="K62" s="9"/>
      <c r="L62" s="82" t="s">
        <v>522</v>
      </c>
    </row>
    <row r="63" spans="1:13">
      <c r="B63" s="1"/>
      <c r="G63" s="9"/>
      <c r="H63" s="9"/>
    </row>
    <row r="64" spans="1:13">
      <c r="B64" s="1"/>
      <c r="G64" s="9"/>
      <c r="H64" s="9"/>
      <c r="I64" s="9"/>
      <c r="J64" s="9"/>
      <c r="K64" s="9"/>
    </row>
    <row r="65" spans="2:11">
      <c r="B65" s="57"/>
      <c r="I65" s="9"/>
      <c r="J65" s="9"/>
      <c r="K65" s="9"/>
    </row>
    <row r="66" spans="2:11">
      <c r="I66" s="9"/>
      <c r="J66" s="9"/>
      <c r="K66" s="9"/>
    </row>
  </sheetData>
  <mergeCells count="14">
    <mergeCell ref="B56:M56"/>
    <mergeCell ref="B57:L57"/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6">
    <tabColor theme="1"/>
    <pageSetUpPr fitToPage="1"/>
  </sheetPr>
  <dimension ref="A1:M66"/>
  <sheetViews>
    <sheetView showGridLines="0" defaultGridColor="0" colorId="22" zoomScaleNormal="100" workbookViewId="0">
      <selection activeCell="J3" sqref="J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10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44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36" t="s">
        <v>687</v>
      </c>
      <c r="H7" s="437"/>
      <c r="I7" s="440" t="s">
        <v>438</v>
      </c>
      <c r="J7" s="441"/>
      <c r="K7" s="444" t="s">
        <v>149</v>
      </c>
      <c r="L7" s="434"/>
    </row>
    <row r="8" spans="2:12" ht="29.25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354.01</v>
      </c>
      <c r="F10" s="123">
        <v>433.44</v>
      </c>
      <c r="G10" s="94" t="str">
        <f>IF((F10/E10)-1&lt;0,"▲","")</f>
        <v/>
      </c>
      <c r="H10" s="95">
        <f>ABS((+F10/E10)-1)</f>
        <v>0.22437219287590748</v>
      </c>
      <c r="I10" s="33" t="str">
        <f>IF(F10="NA","",IF(L10=0,"",IF((F10-L10)&lt;0,"▲","")))</f>
        <v>▲</v>
      </c>
      <c r="J10" s="63">
        <f>ROUND((IF(F10="NA","-",IF(L10=0,"-",ABS(F10-L10)))),4)</f>
        <v>2.25</v>
      </c>
      <c r="K10" s="60">
        <v>335.48199999999997</v>
      </c>
      <c r="L10" s="55">
        <v>435.69</v>
      </c>
    </row>
    <row r="11" spans="2:12" ht="12" customHeight="1">
      <c r="B11" s="30"/>
      <c r="C11" s="23" t="s">
        <v>8</v>
      </c>
      <c r="D11" s="31">
        <v>325.64999999999998</v>
      </c>
      <c r="E11" s="32">
        <v>318.29000000000002</v>
      </c>
      <c r="F11" s="123">
        <v>349.17</v>
      </c>
      <c r="G11" s="94" t="str">
        <f>IF((F11/E11)-1&lt;0,"▲","")</f>
        <v/>
      </c>
      <c r="H11" s="95">
        <f>ABS((+F11/E11)-1)</f>
        <v>9.7018442301046282E-2</v>
      </c>
      <c r="I11" s="33" t="str">
        <f>IF(F11="NA","",IF(L11=0,"",IF((F11-L11)&lt;0,"▲","")))</f>
        <v/>
      </c>
      <c r="J11" s="63">
        <f t="shared" ref="J11:J38" si="0">ROUND((IF(F11="NA","-",IF(L11=0,"-",ABS(F11-L11)))),4)</f>
        <v>1.06</v>
      </c>
      <c r="K11" s="60">
        <v>277.839</v>
      </c>
      <c r="L11" s="55">
        <v>348.11</v>
      </c>
    </row>
    <row r="12" spans="2:12" ht="12" customHeight="1">
      <c r="B12" s="30"/>
      <c r="C12" s="23" t="s">
        <v>79</v>
      </c>
      <c r="D12" s="31">
        <v>72.83</v>
      </c>
      <c r="E12" s="32">
        <v>51.55</v>
      </c>
      <c r="F12" s="123">
        <v>74.92</v>
      </c>
      <c r="G12" s="94" t="str">
        <f>IF((F12/E12)-1&lt;0,"▲","")</f>
        <v/>
      </c>
      <c r="H12" s="95">
        <f>ABS((+F12/E12)-1)</f>
        <v>0.45334626576139692</v>
      </c>
      <c r="I12" s="33" t="str">
        <f>IF(F12="NA","",IF(L12=0,"",IF((F12-L12)&lt;0,"▲","")))</f>
        <v/>
      </c>
      <c r="J12" s="63">
        <f t="shared" si="0"/>
        <v>0.14000000000000001</v>
      </c>
      <c r="K12" s="60">
        <v>85.992000000000004</v>
      </c>
      <c r="L12" s="55">
        <v>74.78</v>
      </c>
    </row>
    <row r="13" spans="2:12" ht="12" customHeight="1">
      <c r="B13" s="30"/>
      <c r="C13" s="23" t="s">
        <v>9</v>
      </c>
      <c r="D13" s="31">
        <v>49.34</v>
      </c>
      <c r="E13" s="32">
        <v>44.23</v>
      </c>
      <c r="F13" s="123">
        <v>61.85</v>
      </c>
      <c r="G13" s="94" t="str">
        <f>IF((F13/E13)-1&lt;0,"▲","")</f>
        <v/>
      </c>
      <c r="H13" s="95">
        <f>ABS((+F13/E13)-1)</f>
        <v>0.39837214560253242</v>
      </c>
      <c r="I13" s="33" t="str">
        <f>IF(F13="NA","",IF(L13=0,"",IF((F13-L13)&lt;0,"▲","")))</f>
        <v>▲</v>
      </c>
      <c r="J13" s="63">
        <f t="shared" si="0"/>
        <v>3.38</v>
      </c>
      <c r="K13" s="60">
        <v>49.853999999999999</v>
      </c>
      <c r="L13" s="55">
        <v>65.23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0.12</v>
      </c>
      <c r="F14" s="69">
        <f>ROUND(F13/(F11+F12),3)</f>
        <v>0.14599999999999999</v>
      </c>
      <c r="G14" s="94" t="str">
        <f>IF((F14/E14)-1&lt;0,"▲","")</f>
        <v/>
      </c>
      <c r="H14" s="98">
        <f>ABS(+F14-E14)*100</f>
        <v>2.5999999999999996</v>
      </c>
      <c r="I14" s="33" t="str">
        <f>IF(F14="NA","",IF(L14=0,"",IF((F14-L14)&lt;0,"▲","")))</f>
        <v>▲</v>
      </c>
      <c r="J14" s="63">
        <f t="shared" si="0"/>
        <v>8.0000000000000002E-3</v>
      </c>
      <c r="K14" s="99">
        <f>K13/(K11+K12)</f>
        <v>0.13702515728456344</v>
      </c>
      <c r="L14" s="100">
        <f>ROUND(L13/(L11+L12),3)</f>
        <v>0.154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61.67</v>
      </c>
      <c r="F16" s="123">
        <v>57.96</v>
      </c>
      <c r="G16" s="94" t="str">
        <f>IF((F16/E16)-1&lt;0,"▲","")</f>
        <v>▲</v>
      </c>
      <c r="H16" s="95">
        <f t="shared" ref="H16:H37" si="1">ABS((+F16/E16)-1)</f>
        <v>6.0158910329171422E-2</v>
      </c>
      <c r="I16" s="33" t="str">
        <f>IF(F16="NA","",IF(L16=0,"",IF((F16-L16)&lt;0,"▲","")))</f>
        <v/>
      </c>
      <c r="J16" s="63">
        <f t="shared" si="0"/>
        <v>0</v>
      </c>
      <c r="K16" s="60">
        <v>49.216999999999999</v>
      </c>
      <c r="L16" s="55">
        <v>57.96</v>
      </c>
    </row>
    <row r="17" spans="2:12" ht="12" customHeight="1">
      <c r="B17" s="30"/>
      <c r="C17" s="23" t="s">
        <v>8</v>
      </c>
      <c r="D17" s="31">
        <v>32.11</v>
      </c>
      <c r="E17" s="32">
        <v>38.270000000000003</v>
      </c>
      <c r="F17" s="123">
        <v>34.69</v>
      </c>
      <c r="G17" s="94" t="str">
        <f>IF((F17/E17)-1&lt;0,"▲","")</f>
        <v>▲</v>
      </c>
      <c r="H17" s="95">
        <f t="shared" si="1"/>
        <v>9.3545858374706192E-2</v>
      </c>
      <c r="I17" s="33" t="str">
        <f>IF(F17="NA","",IF(L17=0,"",IF((F17-L17)&lt;0,"▲","")))</f>
        <v>▲</v>
      </c>
      <c r="J17" s="63">
        <f t="shared" si="0"/>
        <v>1.59</v>
      </c>
      <c r="K17" s="60">
        <v>30.94</v>
      </c>
      <c r="L17" s="55">
        <v>36.28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30.62</v>
      </c>
      <c r="G18" s="94" t="str">
        <f>IF((F18/E18)-1&lt;0,"▲","")</f>
        <v/>
      </c>
      <c r="H18" s="95">
        <f t="shared" si="1"/>
        <v>0.11670313639679053</v>
      </c>
      <c r="I18" s="33" t="str">
        <f>IF(F18="NA","",IF(L18=0,"",IF((F18-L18)&lt;0,"▲","")))</f>
        <v/>
      </c>
      <c r="J18" s="63">
        <f t="shared" si="0"/>
        <v>0.68</v>
      </c>
      <c r="K18" s="60">
        <v>24.725000000000001</v>
      </c>
      <c r="L18" s="55">
        <v>29.94</v>
      </c>
    </row>
    <row r="19" spans="2:12" ht="12" customHeight="1">
      <c r="B19" s="30"/>
      <c r="C19" s="23" t="s">
        <v>9</v>
      </c>
      <c r="D19" s="31">
        <v>20.21</v>
      </c>
      <c r="E19" s="32">
        <v>19.54</v>
      </c>
      <c r="F19" s="123">
        <v>16.55</v>
      </c>
      <c r="G19" s="94" t="str">
        <f>IF((F19/E19)-1&lt;0,"▲","")</f>
        <v>▲</v>
      </c>
      <c r="H19" s="95">
        <f t="shared" si="1"/>
        <v>0.15301944728761507</v>
      </c>
      <c r="I19" s="33" t="str">
        <f>IF(F19="NA","",IF(L19=0,"",IF((F19-L19)&lt;0,"▲","")))</f>
        <v/>
      </c>
      <c r="J19" s="63">
        <f t="shared" si="0"/>
        <v>0.91</v>
      </c>
      <c r="K19" s="60">
        <v>12.414</v>
      </c>
      <c r="L19" s="55">
        <v>15.64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0.253</v>
      </c>
      <c r="G20" s="104" t="str">
        <f>IF((F20/E20)-1&lt;0,"▲","")</f>
        <v>▲</v>
      </c>
      <c r="H20" s="98">
        <f>ABS(+F20-E20)*100</f>
        <v>4.3999999999999986</v>
      </c>
      <c r="I20" s="105" t="str">
        <f>IF(F20="NA","",IF(L20=0,"",IF((F20-L20)&lt;0,"▲","")))</f>
        <v/>
      </c>
      <c r="J20" s="63">
        <f t="shared" si="0"/>
        <v>1.7000000000000001E-2</v>
      </c>
      <c r="K20" s="99">
        <f>K19/(K17+K18)</f>
        <v>0.22301266504985176</v>
      </c>
      <c r="L20" s="100">
        <f>ROUND(L19/(L17+L18),3)</f>
        <v>0.23599999999999999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369.43</v>
      </c>
      <c r="G22" s="94" t="str">
        <f>IF((F22/E22)-1&lt;0,"▲","")</f>
        <v/>
      </c>
      <c r="H22" s="95">
        <f>ABS((+F22/E22)-1)</f>
        <v>0.29166812349218563</v>
      </c>
      <c r="I22" s="33" t="str">
        <f>IF(F22="NA","",IF(L22=0,"",IF((F22-L22)&lt;0,"▲","")))</f>
        <v>▲</v>
      </c>
      <c r="J22" s="63">
        <f t="shared" si="0"/>
        <v>2.29</v>
      </c>
      <c r="K22" s="60">
        <v>279.99799999999999</v>
      </c>
      <c r="L22" s="55">
        <v>371.72</v>
      </c>
    </row>
    <row r="23" spans="2:12" ht="12" customHeight="1">
      <c r="B23" s="30"/>
      <c r="C23" s="23" t="s">
        <v>8</v>
      </c>
      <c r="D23" s="31">
        <v>290.05</v>
      </c>
      <c r="E23" s="32">
        <v>276.27</v>
      </c>
      <c r="F23" s="123">
        <v>310.67</v>
      </c>
      <c r="G23" s="94" t="str">
        <f>IF((F23/E23)-1&lt;0,"▲","")</f>
        <v/>
      </c>
      <c r="H23" s="95">
        <f t="shared" si="1"/>
        <v>0.12451587215405224</v>
      </c>
      <c r="I23" s="33" t="str">
        <f>IF(F23="NA","",IF(L23=0,"",IF((F23-L23)&lt;0,"▲","")))</f>
        <v/>
      </c>
      <c r="J23" s="63">
        <f t="shared" si="0"/>
        <v>2.52</v>
      </c>
      <c r="K23" s="60">
        <v>242.798</v>
      </c>
      <c r="L23" s="55">
        <v>308.14999999999998</v>
      </c>
    </row>
    <row r="24" spans="2:12" ht="12" customHeight="1">
      <c r="B24" s="30"/>
      <c r="C24" s="23" t="s">
        <v>79</v>
      </c>
      <c r="D24" s="31">
        <v>41.03</v>
      </c>
      <c r="E24" s="32">
        <v>20.73</v>
      </c>
      <c r="F24" s="123">
        <v>41.15</v>
      </c>
      <c r="G24" s="94" t="str">
        <f>IF((F24/E24)-1&lt;0,"▲","")</f>
        <v/>
      </c>
      <c r="H24" s="95">
        <f t="shared" si="1"/>
        <v>0.98504582730342483</v>
      </c>
      <c r="I24" s="33" t="str">
        <f>IF(F24="NA","",IF(L24=0,"",IF((F24-L24)&lt;0,"▲","")))</f>
        <v>▲</v>
      </c>
      <c r="J24" s="63">
        <f t="shared" si="0"/>
        <v>0.51</v>
      </c>
      <c r="K24" s="60">
        <v>58.344000000000001</v>
      </c>
      <c r="L24" s="55">
        <v>41.66</v>
      </c>
    </row>
    <row r="25" spans="2:12" ht="12" customHeight="1">
      <c r="B25" s="30"/>
      <c r="C25" s="23" t="s">
        <v>9</v>
      </c>
      <c r="D25" s="31">
        <v>27.82</v>
      </c>
      <c r="E25" s="32">
        <v>23.53</v>
      </c>
      <c r="F25" s="123">
        <v>44.4</v>
      </c>
      <c r="G25" s="94" t="str">
        <f>IF((F25/E25)-1&lt;0,"▲","")</f>
        <v/>
      </c>
      <c r="H25" s="95">
        <f t="shared" si="1"/>
        <v>0.88695282617934534</v>
      </c>
      <c r="I25" s="33" t="str">
        <f>IF(F25="NA","",IF(L25=0,"",IF((F25-L25)&lt;0,"▲","")))</f>
        <v>▲</v>
      </c>
      <c r="J25" s="63">
        <f t="shared" si="0"/>
        <v>4.2300000000000004</v>
      </c>
      <c r="K25" s="60">
        <v>36.173999999999999</v>
      </c>
      <c r="L25" s="55">
        <v>48.63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7.9000000000000001E-2</v>
      </c>
      <c r="F26" s="69">
        <f>ROUND(F25/(F23+F24),3)</f>
        <v>0.126</v>
      </c>
      <c r="G26" s="104" t="str">
        <f>IF((F26/E26)-1&lt;0,"▲","")</f>
        <v/>
      </c>
      <c r="H26" s="98">
        <f>ABS(+F26-E26)*100</f>
        <v>4.7</v>
      </c>
      <c r="I26" s="105" t="str">
        <f>IF(F26="NA","",IF(L26=0,"",IF((F26-L26)&lt;0,"▲","")))</f>
        <v>▲</v>
      </c>
      <c r="J26" s="63">
        <f t="shared" si="0"/>
        <v>1.2999999999999999E-2</v>
      </c>
      <c r="K26" s="99">
        <f>K25/(K23+K24)</f>
        <v>0.12012273279715217</v>
      </c>
      <c r="L26" s="100">
        <f>ROUND(L25/(L23+L24),3)</f>
        <v>0.13900000000000001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353.72</v>
      </c>
      <c r="G28" s="94" t="str">
        <f>IF((F28/E28)-1&lt;0,"▲","")</f>
        <v/>
      </c>
      <c r="H28" s="95">
        <f>ABS((+F28/E28)-1)</f>
        <v>0.29175035606032962</v>
      </c>
      <c r="I28" s="33" t="str">
        <f>IF(F28="NA","",IF(L28=0,"",IF((F28-L28)&lt;0,"▲","")))</f>
        <v>▲</v>
      </c>
      <c r="J28" s="63">
        <f t="shared" si="0"/>
        <v>1.61</v>
      </c>
      <c r="K28" s="60">
        <v>267.50299999999999</v>
      </c>
      <c r="L28" s="55">
        <v>355.33</v>
      </c>
    </row>
    <row r="29" spans="2:12" ht="12" customHeight="1">
      <c r="B29" s="41"/>
      <c r="C29" s="23" t="s">
        <v>8</v>
      </c>
      <c r="D29" s="31">
        <v>279.02999999999997</v>
      </c>
      <c r="E29" s="32">
        <v>263.64</v>
      </c>
      <c r="F29" s="123">
        <v>297.19</v>
      </c>
      <c r="G29" s="94" t="str">
        <f>IF((F29/E29)-1&lt;0,"▲","")</f>
        <v/>
      </c>
      <c r="H29" s="95">
        <f t="shared" si="1"/>
        <v>0.12725686542254588</v>
      </c>
      <c r="I29" s="33" t="str">
        <f>IF(F29="NA","",IF(L29=0,"",IF((F29-L29)&lt;0,"▲","")))</f>
        <v/>
      </c>
      <c r="J29" s="63">
        <f t="shared" si="0"/>
        <v>2.54</v>
      </c>
      <c r="K29" s="60">
        <v>230.67400000000001</v>
      </c>
      <c r="L29" s="55">
        <v>294.64999999999998</v>
      </c>
    </row>
    <row r="30" spans="2:12" ht="12" customHeight="1">
      <c r="B30" s="41"/>
      <c r="C30" s="23" t="s">
        <v>79</v>
      </c>
      <c r="D30" s="31">
        <v>39.18</v>
      </c>
      <c r="E30" s="32">
        <v>18.579999999999998</v>
      </c>
      <c r="F30" s="123">
        <v>36.83</v>
      </c>
      <c r="G30" s="94" t="str">
        <f>IF((F30/E30)-1&lt;0,"▲","")</f>
        <v/>
      </c>
      <c r="H30" s="95">
        <f t="shared" si="1"/>
        <v>0.9822389666307858</v>
      </c>
      <c r="I30" s="33" t="str">
        <f>IF(F30="NA","",IF(L30=0,"",IF((F30-L30)&lt;0,"▲","")))</f>
        <v/>
      </c>
      <c r="J30" s="63">
        <f t="shared" si="0"/>
        <v>0</v>
      </c>
      <c r="K30" s="60">
        <v>53.987000000000002</v>
      </c>
      <c r="L30" s="55">
        <v>36.83</v>
      </c>
    </row>
    <row r="31" spans="2:12" ht="12" customHeight="1">
      <c r="B31" s="41"/>
      <c r="C31" s="23" t="s">
        <v>9</v>
      </c>
      <c r="D31" s="31">
        <v>25.12</v>
      </c>
      <c r="E31" s="32">
        <v>20.86</v>
      </c>
      <c r="F31" s="123">
        <v>41.44</v>
      </c>
      <c r="G31" s="94" t="str">
        <f>IF((F31/E31)-1&lt;0,"▲","")</f>
        <v/>
      </c>
      <c r="H31" s="95">
        <f t="shared" si="1"/>
        <v>0.98657718120805371</v>
      </c>
      <c r="I31" s="33" t="str">
        <f>IF(F31="NA","",IF(L31=0,"",IF((F31-L31)&lt;0,"▲","")))</f>
        <v>▲</v>
      </c>
      <c r="J31" s="63">
        <f t="shared" si="0"/>
        <v>4.09</v>
      </c>
      <c r="K31" s="60">
        <v>33.113999999999997</v>
      </c>
      <c r="L31" s="55">
        <v>45.53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7.3999999999999996E-2</v>
      </c>
      <c r="F32" s="69">
        <f>ROUND(F31/(F29+F30),3)</f>
        <v>0.124</v>
      </c>
      <c r="G32" s="104" t="str">
        <f>IF((F32/E32)-1&lt;0,"▲","")</f>
        <v/>
      </c>
      <c r="H32" s="98">
        <f>ABS(+F32-E32)*100</f>
        <v>5</v>
      </c>
      <c r="I32" s="105" t="str">
        <f>IF(F32="NA","",IF(L32=0,"",IF((F32-L32)&lt;0,"▲","")))</f>
        <v>▲</v>
      </c>
      <c r="J32" s="63">
        <f t="shared" si="0"/>
        <v>1.2999999999999999E-2</v>
      </c>
      <c r="K32" s="99">
        <f>K31/(K29+K30)</f>
        <v>0.11632784259171434</v>
      </c>
      <c r="L32" s="100">
        <f>ROUND(L31/(L29+L30),3)</f>
        <v>0.13700000000000001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6.34</v>
      </c>
      <c r="F34" s="123">
        <v>6.05</v>
      </c>
      <c r="G34" s="94" t="str">
        <f>IF((F34/E34)-1&lt;0,"▲","")</f>
        <v>▲</v>
      </c>
      <c r="H34" s="95">
        <f>ABS((+F34/E34)-1)</f>
        <v>4.5741324921135695E-2</v>
      </c>
      <c r="I34" s="33" t="str">
        <f>IF(F34="NA","",IF(L34=0,"",IF((F34-L34)&lt;0,"▲","")))</f>
        <v/>
      </c>
      <c r="J34" s="63">
        <f t="shared" si="0"/>
        <v>0.04</v>
      </c>
      <c r="K34" s="60">
        <v>6.2670000000000003</v>
      </c>
      <c r="L34" s="55">
        <v>6.01</v>
      </c>
    </row>
    <row r="35" spans="2:12" ht="12" customHeight="1">
      <c r="B35" s="30"/>
      <c r="C35" s="23" t="s">
        <v>8</v>
      </c>
      <c r="D35" s="31">
        <v>3.49</v>
      </c>
      <c r="E35" s="32">
        <v>3.75</v>
      </c>
      <c r="F35" s="123">
        <v>3.82</v>
      </c>
      <c r="G35" s="94" t="str">
        <f>IF((F35/E35)-1&lt;0,"▲","")</f>
        <v/>
      </c>
      <c r="H35" s="95">
        <f t="shared" si="1"/>
        <v>1.8666666666666609E-2</v>
      </c>
      <c r="I35" s="33" t="str">
        <f>IF(F35="NA","",IF(L35=0,"",IF((F35-L35)&lt;0,"▲","")))</f>
        <v/>
      </c>
      <c r="J35" s="63">
        <f t="shared" si="0"/>
        <v>0.13</v>
      </c>
      <c r="K35" s="60">
        <v>4.101</v>
      </c>
      <c r="L35" s="55">
        <v>3.69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3.16</v>
      </c>
      <c r="G36" s="94" t="str">
        <f>IF((F36/E36)-1&lt;0,"▲","")</f>
        <v>▲</v>
      </c>
      <c r="H36" s="95">
        <f t="shared" si="1"/>
        <v>7.0588235294117618E-2</v>
      </c>
      <c r="I36" s="33" t="str">
        <f>IF(F36="NA","",IF(L36=0,"",IF((F36-L36)&lt;0,"▲","")))</f>
        <v>▲</v>
      </c>
      <c r="J36" s="63">
        <f t="shared" si="0"/>
        <v>0.03</v>
      </c>
      <c r="K36" s="60">
        <v>2.923</v>
      </c>
      <c r="L36" s="55">
        <v>3.19</v>
      </c>
    </row>
    <row r="37" spans="2:12" ht="12" customHeight="1">
      <c r="B37" s="30"/>
      <c r="C37" s="23" t="s">
        <v>9</v>
      </c>
      <c r="D37" s="31">
        <v>1.3</v>
      </c>
      <c r="E37" s="32">
        <v>1.1599999999999999</v>
      </c>
      <c r="F37" s="123">
        <v>0.9</v>
      </c>
      <c r="G37" s="94" t="str">
        <f>IF((F37/E37)-1&lt;0,"▲","")</f>
        <v>▲</v>
      </c>
      <c r="H37" s="95">
        <f t="shared" si="1"/>
        <v>0.22413793103448265</v>
      </c>
      <c r="I37" s="33" t="str">
        <f>IF(F37="NA","",IF(L37=0,"",IF((F37-L37)&lt;0,"▲","")))</f>
        <v>▲</v>
      </c>
      <c r="J37" s="63">
        <f t="shared" si="0"/>
        <v>0.06</v>
      </c>
      <c r="K37" s="60">
        <v>1.266</v>
      </c>
      <c r="L37" s="55">
        <v>0.96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0.16200000000000001</v>
      </c>
      <c r="F38" s="74">
        <f>ROUND(F37/(F35+F36),3)</f>
        <v>0.129</v>
      </c>
      <c r="G38" s="107" t="str">
        <f>IF((F38/E38)-1&lt;0,"▲","")</f>
        <v>▲</v>
      </c>
      <c r="H38" s="108">
        <f>ABS(+F38-E38)*100</f>
        <v>3.3000000000000003</v>
      </c>
      <c r="I38" s="109" t="str">
        <f>IF(F38="NA","",IF(L38=0,"",IF((F38-L38)&lt;0,"▲","")))</f>
        <v>▲</v>
      </c>
      <c r="J38" s="64">
        <f t="shared" si="0"/>
        <v>1.0999999999999999E-2</v>
      </c>
      <c r="K38" s="110">
        <f>K37/(K35+K36)</f>
        <v>0.18023917995444191</v>
      </c>
      <c r="L38" s="56">
        <f>ROUND(L37/(L35+L36),3)</f>
        <v>0.14000000000000001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450</v>
      </c>
      <c r="G42" s="446" t="s">
        <v>524</v>
      </c>
      <c r="H42" s="437"/>
      <c r="I42" s="440" t="s">
        <v>525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82.56</v>
      </c>
      <c r="F44" s="125">
        <v>89.51</v>
      </c>
      <c r="G44" s="113" t="str">
        <f>IF((F44/E44)-1&lt;0,"▲","")</f>
        <v/>
      </c>
      <c r="H44" s="95">
        <f>ABS((+F44/E44)-1)</f>
        <v>8.4181201550387552E-2</v>
      </c>
      <c r="I44" s="54" t="str">
        <f>IF(F44="NA","",IF(L44=0,"",IF((F44-L44)&lt;0,"▲","")))</f>
        <v/>
      </c>
      <c r="J44" s="63">
        <f>ROUND((IF(F44="NA","-",IF(L44=0,"-",ABS(F44-L44)))),4)</f>
        <v>0.85</v>
      </c>
      <c r="K44" s="60">
        <v>87.001000000000005</v>
      </c>
      <c r="L44" s="78">
        <v>88.66</v>
      </c>
    </row>
    <row r="45" spans="2:12" ht="12" customHeight="1">
      <c r="B45" s="30"/>
      <c r="C45" s="23" t="s">
        <v>8</v>
      </c>
      <c r="D45" s="111">
        <v>48.72</v>
      </c>
      <c r="E45" s="112">
        <v>48.42</v>
      </c>
      <c r="F45" s="125">
        <v>49.24</v>
      </c>
      <c r="G45" s="114" t="str">
        <f>IF((F45/E45)-1&lt;0,"▲","")</f>
        <v/>
      </c>
      <c r="H45" s="95">
        <f>ABS((+F45/E45)-1)</f>
        <v>1.6935150764147089E-2</v>
      </c>
      <c r="I45" s="33" t="str">
        <f>IF(F45="NA","",IF(L45=0,"",IF((F45-L45)&lt;0,"▲","")))</f>
        <v/>
      </c>
      <c r="J45" s="63">
        <f>ROUND((IF(F45="NA","-",IF(L45=0,"-",ABS(F45-L45)))),4)</f>
        <v>0.28000000000000003</v>
      </c>
      <c r="K45" s="60">
        <v>53.472999999999999</v>
      </c>
      <c r="L45" s="55">
        <v>48.96</v>
      </c>
    </row>
    <row r="46" spans="2:12" ht="12" customHeight="1">
      <c r="B46" s="30"/>
      <c r="C46" s="23" t="s">
        <v>79</v>
      </c>
      <c r="D46" s="111">
        <v>37.15</v>
      </c>
      <c r="E46" s="112">
        <v>35.909999999999997</v>
      </c>
      <c r="F46" s="125">
        <v>40.69</v>
      </c>
      <c r="G46" s="114" t="str">
        <f>IF((F46/E46)-1&lt;0,"▲","")</f>
        <v/>
      </c>
      <c r="H46" s="95">
        <f>ABS((+F46/E46)-1)</f>
        <v>0.13311055416318585</v>
      </c>
      <c r="I46" s="33" t="str">
        <f>IF(F46="NA","",IF(L46=0,"",IF((F46-L46)&lt;0,"▲","")))</f>
        <v/>
      </c>
      <c r="J46" s="63">
        <f>ROUND((IF(F46="NA","-",IF(L46=0,"-",ABS(F46-L46)))),4)</f>
        <v>0.55000000000000004</v>
      </c>
      <c r="K46" s="60">
        <v>30.385999999999999</v>
      </c>
      <c r="L46" s="55">
        <v>40.14</v>
      </c>
    </row>
    <row r="47" spans="2:12" ht="12" customHeight="1">
      <c r="B47" s="30"/>
      <c r="C47" s="23" t="s">
        <v>9</v>
      </c>
      <c r="D47" s="111">
        <v>4.6100000000000003</v>
      </c>
      <c r="E47" s="112">
        <v>3.83</v>
      </c>
      <c r="F47" s="125">
        <v>4.09</v>
      </c>
      <c r="G47" s="114" t="str">
        <f>IF((F47/E47)-1&lt;0,"▲","")</f>
        <v/>
      </c>
      <c r="H47" s="95">
        <f>ABS((+F47/E47)-1)</f>
        <v>6.788511749347248E-2</v>
      </c>
      <c r="I47" s="33" t="str">
        <f>IF(F47="NA","",IF(L47=0,"",IF((F47-L47)&lt;0,"▲","")))</f>
        <v/>
      </c>
      <c r="J47" s="63">
        <f>ROUND((IF(F47="NA","-",IF(L47=0,"-",ABS(F47-L47)))),4)</f>
        <v>0.02</v>
      </c>
      <c r="K47" s="60">
        <v>15.617000000000001</v>
      </c>
      <c r="L47" s="55">
        <v>4.07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4.4999999999999998E-2</v>
      </c>
      <c r="F48" s="75">
        <f>ROUND(F47/(F45+F46),3)</f>
        <v>4.4999999999999998E-2</v>
      </c>
      <c r="G48" s="117" t="str">
        <f>IF(F48-D48&lt;0,"▲","")</f>
        <v>▲</v>
      </c>
      <c r="H48" s="108">
        <f>ABS(+F48-E48)*100</f>
        <v>0</v>
      </c>
      <c r="I48" s="45" t="str">
        <f>IF(F48="NA","",IF(L48=0,"",IF((F48-L48)&lt;0,"▲","")))</f>
        <v>▲</v>
      </c>
      <c r="J48" s="64">
        <f>ROUND((IF(F48="NA","-",IF(L48=0,"-",ABS(F48-L48)))),4)</f>
        <v>1E-3</v>
      </c>
      <c r="K48" s="110">
        <f>K47/(K45+K46)</f>
        <v>0.18622926579138796</v>
      </c>
      <c r="L48" s="118">
        <f>ROUND(L47/(L45+L46),3)</f>
        <v>4.5999999999999999E-2</v>
      </c>
    </row>
    <row r="49" spans="1:13" ht="12" customHeight="1">
      <c r="B49" s="1" t="s">
        <v>526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3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3" ht="12" customHeight="1">
      <c r="A52" s="8"/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</row>
    <row r="53" spans="1:13" ht="12" customHeight="1">
      <c r="B53" s="1" t="s">
        <v>516</v>
      </c>
      <c r="C53" s="1"/>
      <c r="D53" s="1"/>
      <c r="E53" s="1"/>
      <c r="F53" s="1"/>
      <c r="G53" s="3"/>
      <c r="H53" s="4"/>
      <c r="I53" s="3"/>
      <c r="J53" s="5"/>
      <c r="K53" s="6"/>
    </row>
    <row r="54" spans="1:13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3" ht="12" customHeight="1">
      <c r="B55" s="1" t="s">
        <v>517</v>
      </c>
      <c r="C55" s="1"/>
      <c r="D55" s="1"/>
      <c r="E55" s="1"/>
      <c r="F55" s="1"/>
      <c r="G55" s="3"/>
      <c r="H55" s="4"/>
      <c r="I55" s="3"/>
      <c r="J55" s="5"/>
      <c r="K55" s="5"/>
    </row>
    <row r="56" spans="1:13" ht="30.75" customHeight="1">
      <c r="B56" s="417" t="s">
        <v>518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1:13" s="87" customFormat="1" ht="12" customHeight="1">
      <c r="A57" s="10"/>
      <c r="B57" s="415" t="s">
        <v>519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</row>
    <row r="58" spans="1:13" ht="12.75" customHeight="1">
      <c r="B58" s="415" t="s">
        <v>520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3" ht="12" customHeight="1">
      <c r="B59" s="415" t="s">
        <v>521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3" ht="12" customHeight="1">
      <c r="B60" s="84"/>
      <c r="G60" s="9"/>
      <c r="H60" s="9"/>
      <c r="I60" s="84"/>
      <c r="J60" s="84"/>
      <c r="K60" s="84"/>
    </row>
    <row r="61" spans="1:13" ht="12" customHeight="1">
      <c r="B61" s="10"/>
      <c r="I61" s="10"/>
      <c r="J61" s="10"/>
      <c r="K61" s="10"/>
      <c r="L61" s="82"/>
    </row>
    <row r="62" spans="1:13" ht="12" customHeight="1">
      <c r="B62" s="1"/>
      <c r="G62" s="9"/>
      <c r="H62" s="9"/>
      <c r="I62" s="9"/>
      <c r="J62" s="9"/>
      <c r="K62" s="9"/>
    </row>
    <row r="63" spans="1:13">
      <c r="B63" s="1"/>
      <c r="G63" s="9"/>
      <c r="H63" s="9"/>
    </row>
    <row r="64" spans="1:13" ht="42">
      <c r="B64" s="1"/>
      <c r="G64" s="9"/>
      <c r="H64" s="9"/>
      <c r="I64" s="9"/>
      <c r="J64" s="9"/>
      <c r="K64" s="9"/>
      <c r="L64" s="91" t="s">
        <v>528</v>
      </c>
    </row>
    <row r="65" spans="2:11">
      <c r="B65" s="57"/>
      <c r="I65" s="9"/>
      <c r="J65" s="9"/>
      <c r="K65" s="9"/>
    </row>
    <row r="66" spans="2:11">
      <c r="I66" s="9"/>
      <c r="J66" s="9"/>
      <c r="K66" s="9"/>
    </row>
  </sheetData>
  <mergeCells count="14">
    <mergeCell ref="B56:M56"/>
    <mergeCell ref="B57:L57"/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7">
    <tabColor theme="1"/>
    <pageSetUpPr fitToPage="1"/>
  </sheetPr>
  <dimension ref="A1:M66"/>
  <sheetViews>
    <sheetView showGridLines="0" defaultGridColor="0" colorId="22" zoomScaleNormal="100" workbookViewId="0">
      <selection activeCell="O13" sqref="O1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10.570312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42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48" t="s">
        <v>687</v>
      </c>
      <c r="H7" s="449"/>
      <c r="I7" s="440" t="s">
        <v>438</v>
      </c>
      <c r="J7" s="441"/>
      <c r="K7" s="444" t="s">
        <v>149</v>
      </c>
      <c r="L7" s="434"/>
    </row>
    <row r="8" spans="2:12" ht="30.75" customHeight="1">
      <c r="B8" s="22" t="s">
        <v>3</v>
      </c>
      <c r="C8" s="23"/>
      <c r="D8" s="24"/>
      <c r="E8" s="66"/>
      <c r="F8" s="65"/>
      <c r="G8" s="450"/>
      <c r="H8" s="451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354.01</v>
      </c>
      <c r="F10" s="123">
        <v>435.69</v>
      </c>
      <c r="G10" s="94" t="str">
        <f>IF((F10/E10)-1&lt;0,"▲","")</f>
        <v/>
      </c>
      <c r="H10" s="95">
        <f>ABS((+F10/E10)-1)</f>
        <v>0.23072794553826159</v>
      </c>
      <c r="I10" s="33" t="str">
        <f>IF(F10="NA","",IF(L10=0,"",IF((F10-L10)&lt;0,"▲","")))</f>
        <v/>
      </c>
      <c r="J10" s="63">
        <f>IF(F10="NA","-",IF(L10=0,"-",ABS(F10-L10)))</f>
        <v>0</v>
      </c>
      <c r="K10" s="60">
        <v>335.48199999999997</v>
      </c>
      <c r="L10" s="55">
        <v>435.69</v>
      </c>
    </row>
    <row r="11" spans="2:12" ht="12" customHeight="1">
      <c r="B11" s="30"/>
      <c r="C11" s="23" t="s">
        <v>8</v>
      </c>
      <c r="D11" s="31">
        <v>325.64999999999998</v>
      </c>
      <c r="E11" s="32">
        <v>318.23</v>
      </c>
      <c r="F11" s="123">
        <v>348.11</v>
      </c>
      <c r="G11" s="94" t="str">
        <f>IF((F11/E11)-1&lt;0,"▲","")</f>
        <v/>
      </c>
      <c r="H11" s="95">
        <f>ABS((+F11/E11)-1)</f>
        <v>9.3894353140810072E-2</v>
      </c>
      <c r="I11" s="33" t="str">
        <f>IF(F11="NA","",IF(L11=0,"",IF((F11-L11)&lt;0,"▲","")))</f>
        <v/>
      </c>
      <c r="J11" s="63">
        <f>IF(F11="NA","-",IF(L11=0,"-",ABS(F11-L11)))</f>
        <v>1.2700000000000387</v>
      </c>
      <c r="K11" s="60">
        <v>277.839</v>
      </c>
      <c r="L11" s="55">
        <v>346.84</v>
      </c>
    </row>
    <row r="12" spans="2:12" ht="12" customHeight="1">
      <c r="B12" s="30"/>
      <c r="C12" s="23" t="s">
        <v>79</v>
      </c>
      <c r="D12" s="31">
        <v>72.83</v>
      </c>
      <c r="E12" s="32">
        <v>51.55</v>
      </c>
      <c r="F12" s="123">
        <v>74.78</v>
      </c>
      <c r="G12" s="94" t="str">
        <f>IF((F12/E12)-1&lt;0,"▲","")</f>
        <v/>
      </c>
      <c r="H12" s="95">
        <f>ABS((+F12/E12)-1)</f>
        <v>0.45063045586808936</v>
      </c>
      <c r="I12" s="33" t="str">
        <f>IF(F12="NA","",IF(L12=0,"",IF((F12-L12)&lt;0,"▲","")))</f>
        <v/>
      </c>
      <c r="J12" s="63">
        <f>IF(F12="NA","-",IF(L12=0,"-",ABS(F12-L12)))</f>
        <v>1.269999999999996</v>
      </c>
      <c r="K12" s="60">
        <v>85.992000000000004</v>
      </c>
      <c r="L12" s="55">
        <v>73.510000000000005</v>
      </c>
    </row>
    <row r="13" spans="2:12" ht="12" customHeight="1">
      <c r="B13" s="30"/>
      <c r="C13" s="23" t="s">
        <v>9</v>
      </c>
      <c r="D13" s="31">
        <v>49.34</v>
      </c>
      <c r="E13" s="32">
        <v>44.29</v>
      </c>
      <c r="F13" s="123">
        <v>65.23</v>
      </c>
      <c r="G13" s="94" t="str">
        <f>IF((F13/E13)-1&lt;0,"▲","")</f>
        <v/>
      </c>
      <c r="H13" s="95">
        <f>ABS((+F13/E13)-1)</f>
        <v>0.47279295552043354</v>
      </c>
      <c r="I13" s="33" t="str">
        <f>IF(F13="NA","",IF(L13=0,"",IF((F13-L13)&lt;0,"▲","")))</f>
        <v>▲</v>
      </c>
      <c r="J13" s="63">
        <f>IF(F13="NA","-",IF(L13=0,"-",ABS(F13-L13)))</f>
        <v>2.1700000000000017</v>
      </c>
      <c r="K13" s="60">
        <v>49.853999999999999</v>
      </c>
      <c r="L13" s="55">
        <v>67.400000000000006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0.12</v>
      </c>
      <c r="F14" s="69">
        <f>ROUND(F13/(F11+F12),3)</f>
        <v>0.154</v>
      </c>
      <c r="G14" s="94" t="str">
        <f>IF((F14/E14)-1&lt;0,"▲","")</f>
        <v/>
      </c>
      <c r="H14" s="98">
        <f>ABS(+F14-E14)*100</f>
        <v>3.4000000000000004</v>
      </c>
      <c r="I14" s="33" t="str">
        <f>IF(F14="NA","",IF(L14=0,"",IF((F14-L14)&lt;0,"▲","")))</f>
        <v>▲</v>
      </c>
      <c r="J14" s="63">
        <f>IF(F14="NA","-",IF(L14=0,"-",ABS(F14-L14)*100))</f>
        <v>0.60000000000000053</v>
      </c>
      <c r="K14" s="99">
        <f>K13/(K11+K12)</f>
        <v>0.13702515728456344</v>
      </c>
      <c r="L14" s="100">
        <f>ROUND(L13/(L11+L12),3)</f>
        <v>0.16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61.67</v>
      </c>
      <c r="F16" s="123">
        <v>57.96</v>
      </c>
      <c r="G16" s="94" t="str">
        <f>IF((F16/E16)-1&lt;0,"▲","")</f>
        <v>▲</v>
      </c>
      <c r="H16" s="95">
        <f t="shared" ref="H16:H37" si="0">ABS((+F16/E16)-1)</f>
        <v>6.0158910329171422E-2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57.96</v>
      </c>
    </row>
    <row r="17" spans="2:12" ht="12" customHeight="1">
      <c r="B17" s="30"/>
      <c r="C17" s="23" t="s">
        <v>8</v>
      </c>
      <c r="D17" s="31">
        <v>32.11</v>
      </c>
      <c r="E17" s="32">
        <v>38.270000000000003</v>
      </c>
      <c r="F17" s="123">
        <v>36.28</v>
      </c>
      <c r="G17" s="94" t="str">
        <f>IF((F17/E17)-1&lt;0,"▲","")</f>
        <v>▲</v>
      </c>
      <c r="H17" s="95">
        <f t="shared" si="0"/>
        <v>5.1998954794878594E-2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36.28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29.94</v>
      </c>
      <c r="G18" s="94" t="str">
        <f>IF((F18/E18)-1&lt;0,"▲","")</f>
        <v/>
      </c>
      <c r="H18" s="95">
        <f t="shared" si="0"/>
        <v>9.1903719912472592E-2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29.94</v>
      </c>
    </row>
    <row r="19" spans="2:12" ht="12" customHeight="1">
      <c r="B19" s="30"/>
      <c r="C19" s="23" t="s">
        <v>9</v>
      </c>
      <c r="D19" s="31">
        <v>20.21</v>
      </c>
      <c r="E19" s="32">
        <v>19.54</v>
      </c>
      <c r="F19" s="123">
        <v>15.64</v>
      </c>
      <c r="G19" s="94" t="str">
        <f>IF((F19/E19)-1&lt;0,"▲","")</f>
        <v>▲</v>
      </c>
      <c r="H19" s="95">
        <f t="shared" si="0"/>
        <v>0.19959058341862834</v>
      </c>
      <c r="I19" s="33" t="str">
        <f>IF(F19="NA","",IF(L19=0,"",IF((F19-L19)&lt;0,"▲","")))</f>
        <v/>
      </c>
      <c r="J19" s="63">
        <f>IF(F19="NA","-",IF(L19=0,"-",ABS(F19-L19)))</f>
        <v>0.27000000000000135</v>
      </c>
      <c r="K19" s="60">
        <v>12.414</v>
      </c>
      <c r="L19" s="55">
        <v>15.37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0.23599999999999999</v>
      </c>
      <c r="G20" s="104" t="str">
        <f>IF((F20/E20)-1&lt;0,"▲","")</f>
        <v>▲</v>
      </c>
      <c r="H20" s="98">
        <f>ABS(+F20-E20)*100</f>
        <v>6.1</v>
      </c>
      <c r="I20" s="105" t="str">
        <f>IF(F20="NA","",IF(L20=0,"",IF((F20-L20)&lt;0,"▲","")))</f>
        <v/>
      </c>
      <c r="J20" s="63">
        <f>IF(F20="NA","-",IF(L20=0,"-",ABS(F20-L20)*100))</f>
        <v>0.39999999999999758</v>
      </c>
      <c r="K20" s="99">
        <f>K19/(K17+K18)</f>
        <v>0.22301266504985176</v>
      </c>
      <c r="L20" s="100">
        <f>ROUND(L19/(L17+L18),3)</f>
        <v>0.23200000000000001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371.72</v>
      </c>
      <c r="G22" s="94" t="str">
        <f>IF((F22/E22)-1&lt;0,"▲","")</f>
        <v/>
      </c>
      <c r="H22" s="95">
        <f>ABS((+F22/E22)-1)</f>
        <v>0.29967483654417681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279.99799999999999</v>
      </c>
      <c r="L22" s="55">
        <v>371.72</v>
      </c>
    </row>
    <row r="23" spans="2:12" ht="12" customHeight="1">
      <c r="B23" s="30"/>
      <c r="C23" s="23" t="s">
        <v>8</v>
      </c>
      <c r="D23" s="31">
        <v>290.05</v>
      </c>
      <c r="E23" s="32">
        <v>276.20999999999998</v>
      </c>
      <c r="F23" s="123">
        <v>308.14999999999998</v>
      </c>
      <c r="G23" s="94" t="str">
        <f>IF((F23/E23)-1&lt;0,"▲","")</f>
        <v/>
      </c>
      <c r="H23" s="95">
        <f t="shared" si="0"/>
        <v>0.11563665327106198</v>
      </c>
      <c r="I23" s="33" t="str">
        <f>IF(F23="NA","",IF(L23=0,"",IF((F23-L23)&lt;0,"▲","")))</f>
        <v/>
      </c>
      <c r="J23" s="63">
        <f>IF(F23="NA","-",IF(L23=0,"-",ABS(F23-L23)))</f>
        <v>1.2699999999999818</v>
      </c>
      <c r="K23" s="60">
        <v>242.798</v>
      </c>
      <c r="L23" s="55">
        <v>306.88</v>
      </c>
    </row>
    <row r="24" spans="2:12" ht="12" customHeight="1">
      <c r="B24" s="30"/>
      <c r="C24" s="23" t="s">
        <v>79</v>
      </c>
      <c r="D24" s="31">
        <v>41.03</v>
      </c>
      <c r="E24" s="32">
        <v>20.73</v>
      </c>
      <c r="F24" s="123">
        <v>41.66</v>
      </c>
      <c r="G24" s="94" t="str">
        <f>IF((F24/E24)-1&lt;0,"▲","")</f>
        <v/>
      </c>
      <c r="H24" s="95">
        <f t="shared" si="0"/>
        <v>1.0096478533526287</v>
      </c>
      <c r="I24" s="33" t="str">
        <f>IF(F24="NA","",IF(L24=0,"",IF((F24-L24)&lt;0,"▲","")))</f>
        <v/>
      </c>
      <c r="J24" s="63">
        <f>IF(F24="NA","-",IF(L24=0,"-",ABS(F24-L24)))</f>
        <v>1.269999999999996</v>
      </c>
      <c r="K24" s="60">
        <v>58.344000000000001</v>
      </c>
      <c r="L24" s="55">
        <v>40.39</v>
      </c>
    </row>
    <row r="25" spans="2:12" ht="12" customHeight="1">
      <c r="B25" s="30"/>
      <c r="C25" s="23" t="s">
        <v>9</v>
      </c>
      <c r="D25" s="31">
        <v>27.82</v>
      </c>
      <c r="E25" s="32">
        <v>23.59</v>
      </c>
      <c r="F25" s="123">
        <v>48.63</v>
      </c>
      <c r="G25" s="94" t="str">
        <f>IF((F25/E25)-1&lt;0,"▲","")</f>
        <v/>
      </c>
      <c r="H25" s="95">
        <f t="shared" si="0"/>
        <v>1.0614667231877917</v>
      </c>
      <c r="I25" s="33" t="str">
        <f>IF(F25="NA","",IF(L25=0,"",IF((F25-L25)&lt;0,"▲","")))</f>
        <v>▲</v>
      </c>
      <c r="J25" s="63">
        <f>IF(F25="NA","-",IF(L25=0,"-",ABS(F25-L25)))</f>
        <v>2.4099999999999966</v>
      </c>
      <c r="K25" s="60">
        <v>36.173999999999999</v>
      </c>
      <c r="L25" s="55">
        <v>51.04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7.9000000000000001E-2</v>
      </c>
      <c r="F26" s="69">
        <f>ROUND(F25/(F23+F24),3)</f>
        <v>0.13900000000000001</v>
      </c>
      <c r="G26" s="104" t="str">
        <f>IF((F26/E26)-1&lt;0,"▲","")</f>
        <v/>
      </c>
      <c r="H26" s="98">
        <f>ABS(+F26-E26)*100</f>
        <v>6.0000000000000009</v>
      </c>
      <c r="I26" s="105" t="str">
        <f>IF(F26="NA","",IF(L26=0,"",IF((F26-L26)&lt;0,"▲","")))</f>
        <v>▲</v>
      </c>
      <c r="J26" s="63">
        <f>IF(F26="NA","-",IF(L26=0,"-",ABS(F26-L26)*100))</f>
        <v>0.79999999999999793</v>
      </c>
      <c r="K26" s="99">
        <f>K25/(K23+K24)</f>
        <v>0.12012273279715217</v>
      </c>
      <c r="L26" s="100">
        <f>ROUND(L25/(L23+L24),3)</f>
        <v>0.14699999999999999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355.33</v>
      </c>
      <c r="G28" s="94" t="str">
        <f>IF((F28/E28)-1&lt;0,"▲","")</f>
        <v/>
      </c>
      <c r="H28" s="95">
        <f>ABS((+F28/E28)-1)</f>
        <v>0.29762991637147129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267.50299999999999</v>
      </c>
      <c r="L28" s="55">
        <v>355.33</v>
      </c>
    </row>
    <row r="29" spans="2:12" ht="12" customHeight="1">
      <c r="B29" s="41"/>
      <c r="C29" s="23" t="s">
        <v>8</v>
      </c>
      <c r="D29" s="31">
        <v>279.02999999999997</v>
      </c>
      <c r="E29" s="32">
        <v>263.58</v>
      </c>
      <c r="F29" s="123">
        <v>294.64999999999998</v>
      </c>
      <c r="G29" s="94" t="str">
        <f>IF((F29/E29)-1&lt;0,"▲","")</f>
        <v/>
      </c>
      <c r="H29" s="95">
        <f t="shared" si="0"/>
        <v>0.11787692541163963</v>
      </c>
      <c r="I29" s="33" t="str">
        <f>IF(F29="NA","",IF(L29=0,"",IF((F29-L29)&lt;0,"▲","")))</f>
        <v/>
      </c>
      <c r="J29" s="63">
        <f>IF(F29="NA","-",IF(L29=0,"-",ABS(F29-L29)))</f>
        <v>1.2699999999999818</v>
      </c>
      <c r="K29" s="60">
        <v>230.67400000000001</v>
      </c>
      <c r="L29" s="55">
        <v>293.38</v>
      </c>
    </row>
    <row r="30" spans="2:12" ht="12" customHeight="1">
      <c r="B30" s="41"/>
      <c r="C30" s="23" t="s">
        <v>79</v>
      </c>
      <c r="D30" s="31">
        <v>39.18</v>
      </c>
      <c r="E30" s="32">
        <v>18.579999999999998</v>
      </c>
      <c r="F30" s="123">
        <v>36.83</v>
      </c>
      <c r="G30" s="94" t="str">
        <f>IF((F30/E30)-1&lt;0,"▲","")</f>
        <v/>
      </c>
      <c r="H30" s="95">
        <f t="shared" si="0"/>
        <v>0.9822389666307858</v>
      </c>
      <c r="I30" s="33" t="str">
        <f>IF(F30="NA","",IF(L30=0,"",IF((F30-L30)&lt;0,"▲","")))</f>
        <v/>
      </c>
      <c r="J30" s="63">
        <f>IF(F30="NA","-",IF(L30=0,"-",ABS(F30-L30)))</f>
        <v>1.269999999999996</v>
      </c>
      <c r="K30" s="60">
        <v>53.987000000000002</v>
      </c>
      <c r="L30" s="55">
        <v>35.56</v>
      </c>
    </row>
    <row r="31" spans="2:12" ht="12" customHeight="1">
      <c r="B31" s="41"/>
      <c r="C31" s="23" t="s">
        <v>9</v>
      </c>
      <c r="D31" s="31">
        <v>25.12</v>
      </c>
      <c r="E31" s="32">
        <v>20.92</v>
      </c>
      <c r="F31" s="123">
        <v>45.53</v>
      </c>
      <c r="G31" s="94" t="str">
        <f>IF((F31/E31)-1&lt;0,"▲","")</f>
        <v/>
      </c>
      <c r="H31" s="95">
        <f t="shared" si="0"/>
        <v>1.1763862332695982</v>
      </c>
      <c r="I31" s="33" t="str">
        <f>IF(F31="NA","",IF(L31=0,"",IF((F31-L31)&lt;0,"▲","")))</f>
        <v>▲</v>
      </c>
      <c r="J31" s="63">
        <f>IF(F31="NA","-",IF(L31=0,"-",ABS(F31-L31)))</f>
        <v>2.4099999999999966</v>
      </c>
      <c r="K31" s="60">
        <v>33.113999999999997</v>
      </c>
      <c r="L31" s="55">
        <v>47.94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7.3999999999999996E-2</v>
      </c>
      <c r="F32" s="69">
        <f>ROUND(F31/(F29+F30),3)</f>
        <v>0.13700000000000001</v>
      </c>
      <c r="G32" s="104" t="str">
        <f>IF((F32/E32)-1&lt;0,"▲","")</f>
        <v/>
      </c>
      <c r="H32" s="98">
        <f>ABS(+F32-E32)*100</f>
        <v>6.3000000000000016</v>
      </c>
      <c r="I32" s="105" t="str">
        <f>IF(F32="NA","",IF(L32=0,"",IF((F32-L32)&lt;0,"▲","")))</f>
        <v>▲</v>
      </c>
      <c r="J32" s="63">
        <f>IF(F32="NA","-",IF(L32=0,"-",ABS(F32-L32)*100))</f>
        <v>0.89999999999999802</v>
      </c>
      <c r="K32" s="99">
        <f>K31/(K29+K30)</f>
        <v>0.11632784259171434</v>
      </c>
      <c r="L32" s="100">
        <f>ROUND(L31/(L29+L30),3)</f>
        <v>0.14599999999999999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6.33</v>
      </c>
      <c r="F34" s="123">
        <v>6.01</v>
      </c>
      <c r="G34" s="94" t="str">
        <f>IF((F34/E34)-1&lt;0,"▲","")</f>
        <v>▲</v>
      </c>
      <c r="H34" s="95">
        <f>ABS((+F34/E34)-1)</f>
        <v>5.0552922590837324E-2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6.2670000000000003</v>
      </c>
      <c r="L34" s="55">
        <v>6.01</v>
      </c>
    </row>
    <row r="35" spans="2:12" ht="12" customHeight="1">
      <c r="B35" s="30"/>
      <c r="C35" s="23" t="s">
        <v>8</v>
      </c>
      <c r="D35" s="31">
        <v>3.49</v>
      </c>
      <c r="E35" s="32">
        <v>3.75</v>
      </c>
      <c r="F35" s="123">
        <v>3.69</v>
      </c>
      <c r="G35" s="94" t="str">
        <f>IF((F35/E35)-1&lt;0,"▲","")</f>
        <v>▲</v>
      </c>
      <c r="H35" s="95">
        <f t="shared" si="0"/>
        <v>1.6000000000000014E-2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3.69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3.19</v>
      </c>
      <c r="G36" s="94" t="str">
        <f>IF((F36/E36)-1&lt;0,"▲","")</f>
        <v>▲</v>
      </c>
      <c r="H36" s="95">
        <f t="shared" si="0"/>
        <v>6.1764705882352944E-2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2.923</v>
      </c>
      <c r="L36" s="55">
        <v>3.19</v>
      </c>
    </row>
    <row r="37" spans="2:12" ht="12" customHeight="1">
      <c r="B37" s="30"/>
      <c r="C37" s="23" t="s">
        <v>9</v>
      </c>
      <c r="D37" s="31">
        <v>1.3</v>
      </c>
      <c r="E37" s="32">
        <v>1.1599999999999999</v>
      </c>
      <c r="F37" s="123">
        <v>0.96</v>
      </c>
      <c r="G37" s="94" t="str">
        <f>IF((F37/E37)-1&lt;0,"▲","")</f>
        <v>▲</v>
      </c>
      <c r="H37" s="95">
        <f t="shared" si="0"/>
        <v>0.17241379310344829</v>
      </c>
      <c r="I37" s="33" t="str">
        <f>IF(F37="NA","",IF(L37=0,"",IF((F37-L37)&lt;0,"▲","")))</f>
        <v>▲</v>
      </c>
      <c r="J37" s="63">
        <f>IF(F37="NA","-",IF(L37=0,"-",ABS(F37-L37)))</f>
        <v>3.0000000000000027E-2</v>
      </c>
      <c r="K37" s="60">
        <v>1.266</v>
      </c>
      <c r="L37" s="55">
        <v>0.99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0.16200000000000001</v>
      </c>
      <c r="F38" s="74">
        <f>ROUND(F37/(F35+F36),3)</f>
        <v>0.14000000000000001</v>
      </c>
      <c r="G38" s="107" t="str">
        <f>IF((F38/E38)-1&lt;0,"▲","")</f>
        <v>▲</v>
      </c>
      <c r="H38" s="108">
        <f>ABS(+F38-E38)*100</f>
        <v>2.1999999999999993</v>
      </c>
      <c r="I38" s="109" t="str">
        <f>IF(F38="NA","",IF(L38=0,"",IF((F38-L38)&lt;0,"▲","")))</f>
        <v>▲</v>
      </c>
      <c r="J38" s="64">
        <f>IF(F38="NA","-",IF(L38=0,"-",ABS(F38-L38)*100))</f>
        <v>0.39999999999999758</v>
      </c>
      <c r="K38" s="110">
        <f>K37/(K35+K36)</f>
        <v>0.18023917995444191</v>
      </c>
      <c r="L38" s="56">
        <f>ROUND(L37/(L35+L36),3)</f>
        <v>0.14399999999999999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46" t="s">
        <v>437</v>
      </c>
      <c r="H42" s="437"/>
      <c r="I42" s="440" t="s">
        <v>439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82.56</v>
      </c>
      <c r="F44" s="125">
        <v>88.66</v>
      </c>
      <c r="G44" s="113" t="str">
        <f>IF((F44/E44)-1&lt;0,"▲","")</f>
        <v/>
      </c>
      <c r="H44" s="95">
        <f>ABS((+F44/E44)-1)</f>
        <v>7.3885658914728536E-2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88.66</v>
      </c>
    </row>
    <row r="45" spans="2:12" ht="12" customHeight="1">
      <c r="B45" s="30"/>
      <c r="C45" s="23" t="s">
        <v>8</v>
      </c>
      <c r="D45" s="111">
        <v>48.72</v>
      </c>
      <c r="E45" s="112">
        <v>48.41</v>
      </c>
      <c r="F45" s="125">
        <v>48.96</v>
      </c>
      <c r="G45" s="114" t="str">
        <f>IF((F45/E45)-1&lt;0,"▲","")</f>
        <v/>
      </c>
      <c r="H45" s="95">
        <f>ABS((+F45/E45)-1)</f>
        <v>1.1361288989878204E-2</v>
      </c>
      <c r="I45" s="33" t="str">
        <f>IF(F45="NA","",IF(L45=0,"",IF((F45-L45)&lt;0,"▲","")))</f>
        <v/>
      </c>
      <c r="J45" s="63">
        <f>IF(F45="NA","-",IF(L45=0,"-",ABS(F45-L45)))</f>
        <v>0.14999999999999858</v>
      </c>
      <c r="K45" s="60">
        <v>53.472999999999999</v>
      </c>
      <c r="L45" s="55">
        <v>48.81</v>
      </c>
    </row>
    <row r="46" spans="2:12" ht="12" customHeight="1">
      <c r="B46" s="30"/>
      <c r="C46" s="23" t="s">
        <v>79</v>
      </c>
      <c r="D46" s="111">
        <v>37.15</v>
      </c>
      <c r="E46" s="112">
        <v>35.909999999999997</v>
      </c>
      <c r="F46" s="125">
        <v>40.14</v>
      </c>
      <c r="G46" s="114" t="str">
        <f>IF((F46/E46)-1&lt;0,"▲","")</f>
        <v/>
      </c>
      <c r="H46" s="95">
        <f>ABS((+F46/E46)-1)</f>
        <v>0.1177944862155389</v>
      </c>
      <c r="I46" s="33" t="str">
        <f>IF(F46="NA","",IF(L46=0,"",IF((F46-L46)&lt;0,"▲","")))</f>
        <v/>
      </c>
      <c r="J46" s="63">
        <f>IF(F46="NA","-",IF(L46=0,"-",ABS(F46-L46)))</f>
        <v>0.67999999999999972</v>
      </c>
      <c r="K46" s="60">
        <v>30.385999999999999</v>
      </c>
      <c r="L46" s="55">
        <v>39.46</v>
      </c>
    </row>
    <row r="47" spans="2:12" ht="12" customHeight="1">
      <c r="B47" s="30"/>
      <c r="C47" s="23" t="s">
        <v>9</v>
      </c>
      <c r="D47" s="111">
        <v>4.6100000000000003</v>
      </c>
      <c r="E47" s="112">
        <v>3.83</v>
      </c>
      <c r="F47" s="125">
        <v>4.07</v>
      </c>
      <c r="G47" s="114" t="str">
        <f>IF((F47/E47)-1&lt;0,"▲","")</f>
        <v/>
      </c>
      <c r="H47" s="95">
        <f>ABS((+F47/E47)-1)</f>
        <v>6.2663185378590169E-2</v>
      </c>
      <c r="I47" s="33" t="str">
        <f>IF(F47="NA","",IF(L47=0,"",IF((F47-L47)&lt;0,"▲","")))</f>
        <v>▲</v>
      </c>
      <c r="J47" s="63">
        <f>IF(F47="NA","-",IF(L47=0,"-",ABS(F47-L47)))</f>
        <v>0.55999999999999961</v>
      </c>
      <c r="K47" s="60">
        <v>15.617000000000001</v>
      </c>
      <c r="L47" s="55">
        <v>4.63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4.4999999999999998E-2</v>
      </c>
      <c r="F48" s="75">
        <f>ROUND(F47/(F45+F46),3)</f>
        <v>4.5999999999999999E-2</v>
      </c>
      <c r="G48" s="117" t="str">
        <f>IF(F48-D48&lt;0,"▲","")</f>
        <v>▲</v>
      </c>
      <c r="H48" s="108">
        <f>ABS(+F48-E48)*100</f>
        <v>0.10000000000000009</v>
      </c>
      <c r="I48" s="45" t="str">
        <f>IF(F48="NA","",IF(L48=0,"",IF((F48-L48)&lt;0,"▲","")))</f>
        <v>▲</v>
      </c>
      <c r="J48" s="64">
        <f>ABS(+F48-L48)*100</f>
        <v>0.59999999999999987</v>
      </c>
      <c r="K48" s="110">
        <f>K47/(K45+K46)</f>
        <v>0.18622926579138796</v>
      </c>
      <c r="L48" s="118">
        <f>ROUND(L47/(L45+L46),3)</f>
        <v>5.1999999999999998E-2</v>
      </c>
    </row>
    <row r="49" spans="1:13" ht="12" customHeight="1">
      <c r="B49" s="1" t="s">
        <v>43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3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3" ht="12" customHeight="1">
      <c r="A52" s="8"/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</row>
    <row r="53" spans="1:13" ht="12" customHeight="1">
      <c r="B53" s="1" t="s">
        <v>516</v>
      </c>
      <c r="C53" s="1"/>
      <c r="D53" s="1"/>
      <c r="E53" s="1"/>
      <c r="F53" s="1"/>
      <c r="G53" s="3"/>
      <c r="H53" s="4"/>
      <c r="I53" s="3"/>
      <c r="J53" s="5"/>
      <c r="K53" s="6"/>
    </row>
    <row r="54" spans="1:13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3" ht="12" customHeight="1">
      <c r="B55" s="1" t="s">
        <v>517</v>
      </c>
      <c r="C55" s="1"/>
      <c r="D55" s="1"/>
      <c r="E55" s="1"/>
      <c r="F55" s="1"/>
      <c r="G55" s="3"/>
      <c r="H55" s="4"/>
      <c r="I55" s="3"/>
      <c r="J55" s="5"/>
      <c r="K55" s="5"/>
    </row>
    <row r="56" spans="1:13" ht="30.75" customHeight="1">
      <c r="B56" s="417" t="s">
        <v>518</v>
      </c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</row>
    <row r="57" spans="1:13" s="87" customFormat="1" ht="12" customHeight="1">
      <c r="A57" s="10"/>
      <c r="B57" s="415" t="s">
        <v>519</v>
      </c>
      <c r="C57" s="415"/>
      <c r="D57" s="415"/>
      <c r="E57" s="415"/>
      <c r="F57" s="415"/>
      <c r="G57" s="415"/>
      <c r="H57" s="415"/>
      <c r="I57" s="415"/>
      <c r="J57" s="415"/>
      <c r="K57" s="415"/>
      <c r="L57" s="415"/>
    </row>
    <row r="58" spans="1:13" ht="12.75" customHeight="1">
      <c r="B58" s="415" t="s">
        <v>520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3" ht="12" customHeight="1">
      <c r="B59" s="415" t="s">
        <v>521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3" ht="12" customHeight="1">
      <c r="B60" s="84"/>
      <c r="G60" s="9"/>
      <c r="H60" s="9"/>
      <c r="I60" s="84"/>
      <c r="J60" s="84"/>
      <c r="K60" s="84"/>
    </row>
    <row r="61" spans="1:13" ht="12" customHeight="1">
      <c r="B61" s="10"/>
      <c r="I61" s="10"/>
      <c r="J61" s="10"/>
      <c r="K61" s="10"/>
      <c r="L61" s="82"/>
    </row>
    <row r="62" spans="1:13" ht="12" customHeight="1">
      <c r="B62" s="1"/>
      <c r="G62" s="9"/>
      <c r="H62" s="9"/>
      <c r="I62" s="9"/>
      <c r="J62" s="9"/>
      <c r="K62" s="9"/>
    </row>
    <row r="63" spans="1:13">
      <c r="B63" s="1"/>
      <c r="G63" s="9"/>
      <c r="H63" s="9"/>
    </row>
    <row r="64" spans="1:13">
      <c r="B64" s="1"/>
      <c r="G64" s="9"/>
      <c r="H64" s="9"/>
      <c r="I64" s="9"/>
      <c r="J64" s="9"/>
      <c r="K64" s="9"/>
    </row>
    <row r="65" spans="2:11">
      <c r="B65" s="57"/>
      <c r="I65" s="9"/>
      <c r="J65" s="9"/>
      <c r="K65" s="9"/>
    </row>
    <row r="66" spans="2:11">
      <c r="I66" s="9"/>
      <c r="J66" s="9"/>
      <c r="K66" s="9"/>
    </row>
  </sheetData>
  <mergeCells count="14">
    <mergeCell ref="B58:L58"/>
    <mergeCell ref="B59:L59"/>
    <mergeCell ref="B56:M56"/>
    <mergeCell ref="B57:L57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8">
    <tabColor theme="1"/>
    <pageSetUpPr fitToPage="1"/>
  </sheetPr>
  <dimension ref="A1:M67"/>
  <sheetViews>
    <sheetView showGridLines="0" defaultGridColor="0" topLeftCell="A37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41</v>
      </c>
    </row>
    <row r="4" spans="2:12" ht="12" customHeight="1"/>
    <row r="5" spans="2:12" ht="12" customHeight="1">
      <c r="B5" s="16" t="s">
        <v>0</v>
      </c>
      <c r="G5" s="17"/>
      <c r="L5" s="8" t="s">
        <v>445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3" t="s">
        <v>496</v>
      </c>
      <c r="H7" s="454"/>
      <c r="I7" s="440" t="s">
        <v>438</v>
      </c>
      <c r="J7" s="441"/>
      <c r="K7" s="444" t="s">
        <v>149</v>
      </c>
      <c r="L7" s="434"/>
    </row>
    <row r="8" spans="2:12" ht="21.75" customHeight="1">
      <c r="B8" s="22" t="s">
        <v>3</v>
      </c>
      <c r="C8" s="23"/>
      <c r="D8" s="24"/>
      <c r="E8" s="66"/>
      <c r="F8" s="65"/>
      <c r="G8" s="455"/>
      <c r="H8" s="456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354.01</v>
      </c>
      <c r="F10" s="123">
        <v>435.69</v>
      </c>
      <c r="G10" s="94" t="str">
        <f>IF((F10/E10)-1&lt;0,"▲","")</f>
        <v/>
      </c>
      <c r="H10" s="95">
        <f>ABS((+F10/E10)-1)</f>
        <v>0.23072794553826159</v>
      </c>
      <c r="I10" s="33" t="str">
        <f>IF(F10="NA","",IF(L10=0,"",IF((F10-L10)&lt;0,"▲","")))</f>
        <v/>
      </c>
      <c r="J10" s="63">
        <f>IF(F10="NA","-",IF(L10=0,"-",ABS(F10-L10)))</f>
        <v>4.5099999999999909</v>
      </c>
      <c r="K10" s="60">
        <v>335.48199999999997</v>
      </c>
      <c r="L10" s="55">
        <v>431.18</v>
      </c>
    </row>
    <row r="11" spans="2:12" ht="12" customHeight="1">
      <c r="B11" s="30"/>
      <c r="C11" s="23" t="s">
        <v>8</v>
      </c>
      <c r="D11" s="31">
        <v>325.64999999999998</v>
      </c>
      <c r="E11" s="32">
        <v>318.23</v>
      </c>
      <c r="F11" s="123">
        <v>346.84</v>
      </c>
      <c r="G11" s="94" t="str">
        <f>IF((F11/E11)-1&lt;0,"▲","")</f>
        <v/>
      </c>
      <c r="H11" s="95">
        <f>ABS((+F11/E11)-1)</f>
        <v>8.9903528894195839E-2</v>
      </c>
      <c r="I11" s="33" t="str">
        <f>IF(F11="NA","",IF(L11=0,"",IF((F11-L11)&lt;0,"▲","")))</f>
        <v/>
      </c>
      <c r="J11" s="63">
        <f>IF(F11="NA","-",IF(L11=0,"-",ABS(F11-L11)))</f>
        <v>3.1099999999999568</v>
      </c>
      <c r="K11" s="60">
        <v>277.839</v>
      </c>
      <c r="L11" s="55">
        <v>343.73</v>
      </c>
    </row>
    <row r="12" spans="2:12" ht="12" customHeight="1">
      <c r="B12" s="30"/>
      <c r="C12" s="23" t="s">
        <v>79</v>
      </c>
      <c r="D12" s="31">
        <v>72.83</v>
      </c>
      <c r="E12" s="32">
        <v>51.55</v>
      </c>
      <c r="F12" s="123">
        <v>73.510000000000005</v>
      </c>
      <c r="G12" s="94" t="str">
        <f>IF((F12/E12)-1&lt;0,"▲","")</f>
        <v/>
      </c>
      <c r="H12" s="95">
        <f>ABS((+F12/E12)-1)</f>
        <v>0.42599418040737169</v>
      </c>
      <c r="I12" s="33" t="str">
        <f>IF(F12="NA","",IF(L12=0,"",IF((F12-L12)&lt;0,"▲","")))</f>
        <v/>
      </c>
      <c r="J12" s="63">
        <f>IF(F12="NA","-",IF(L12=0,"-",ABS(F12-L12)))</f>
        <v>5</v>
      </c>
      <c r="K12" s="60">
        <v>85.992000000000004</v>
      </c>
      <c r="L12" s="55">
        <v>68.510000000000005</v>
      </c>
    </row>
    <row r="13" spans="2:12" ht="12" customHeight="1">
      <c r="B13" s="30"/>
      <c r="C13" s="23" t="s">
        <v>9</v>
      </c>
      <c r="D13" s="31">
        <v>49.34</v>
      </c>
      <c r="E13" s="32">
        <v>44.29</v>
      </c>
      <c r="F13" s="123">
        <v>67.400000000000006</v>
      </c>
      <c r="G13" s="94" t="str">
        <f>IF((F13/E13)-1&lt;0,"▲","")</f>
        <v/>
      </c>
      <c r="H13" s="95">
        <f>ABS((+F13/E13)-1)</f>
        <v>0.52178821404380238</v>
      </c>
      <c r="I13" s="33" t="str">
        <f>IF(F13="NA","",IF(L13=0,"",IF((F13-L13)&lt;0,"▲","")))</f>
        <v/>
      </c>
      <c r="J13" s="63">
        <f>IF(F13="NA","-",IF(L13=0,"-",ABS(F13-L13)))</f>
        <v>0.81000000000000227</v>
      </c>
      <c r="K13" s="60">
        <v>49.853999999999999</v>
      </c>
      <c r="L13" s="55">
        <v>66.59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0.12</v>
      </c>
      <c r="F14" s="69">
        <f>ROUND(F13/(F11+F12),3)</f>
        <v>0.16</v>
      </c>
      <c r="G14" s="94" t="str">
        <f>IF((F14/E14)-1&lt;0,"▲","")</f>
        <v/>
      </c>
      <c r="H14" s="98">
        <f>ABS(+F14-E14)*100</f>
        <v>4.0000000000000009</v>
      </c>
      <c r="I14" s="33" t="str">
        <f>IF(F14="NA","",IF(L14=0,"",IF((F14-L14)&lt;0,"▲","")))</f>
        <v>▲</v>
      </c>
      <c r="J14" s="63">
        <f>IF(F14="NA","-",IF(L14=0,"-",ABS(F14-L14)*100))</f>
        <v>0.20000000000000018</v>
      </c>
      <c r="K14" s="99">
        <f>K13/(K11+K12)</f>
        <v>0.13702515728456344</v>
      </c>
      <c r="L14" s="100">
        <f>ROUND(L13/(L11+L12),3)</f>
        <v>0.16200000000000001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61.67</v>
      </c>
      <c r="F16" s="123">
        <v>57.96</v>
      </c>
      <c r="G16" s="94" t="str">
        <f>IF((F16/E16)-1&lt;0,"▲","")</f>
        <v>▲</v>
      </c>
      <c r="H16" s="95">
        <f t="shared" ref="H16:H37" si="0">ABS((+F16/E16)-1)</f>
        <v>6.0158910329171422E-2</v>
      </c>
      <c r="I16" s="33" t="str">
        <f>IF(F16="NA","",IF(L16=0,"",IF((F16-L16)&lt;0,"▲","")))</f>
        <v/>
      </c>
      <c r="J16" s="63">
        <f>IF(F16="NA","-",IF(L16=0,"-",ABS(F16-L16)))</f>
        <v>0.42000000000000171</v>
      </c>
      <c r="K16" s="60">
        <v>49.216999999999999</v>
      </c>
      <c r="L16" s="55">
        <v>57.54</v>
      </c>
    </row>
    <row r="17" spans="2:12" ht="12" customHeight="1">
      <c r="B17" s="30"/>
      <c r="C17" s="23" t="s">
        <v>8</v>
      </c>
      <c r="D17" s="31">
        <v>32.11</v>
      </c>
      <c r="E17" s="32">
        <v>38.270000000000003</v>
      </c>
      <c r="F17" s="123">
        <v>36.28</v>
      </c>
      <c r="G17" s="94" t="str">
        <f>IF((F17/E17)-1&lt;0,"▲","")</f>
        <v>▲</v>
      </c>
      <c r="H17" s="95">
        <f t="shared" si="0"/>
        <v>5.1998954794878594E-2</v>
      </c>
      <c r="I17" s="33" t="str">
        <f>IF(F17="NA","",IF(L17=0,"",IF((F17-L17)&lt;0,"▲","")))</f>
        <v/>
      </c>
      <c r="J17" s="63">
        <f>IF(F17="NA","-",IF(L17=0,"-",ABS(F17-L17)))</f>
        <v>0.60000000000000142</v>
      </c>
      <c r="K17" s="60">
        <v>30.94</v>
      </c>
      <c r="L17" s="55">
        <v>35.68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29.94</v>
      </c>
      <c r="G18" s="94" t="str">
        <f>IF((F18/E18)-1&lt;0,"▲","")</f>
        <v/>
      </c>
      <c r="H18" s="95">
        <f t="shared" si="0"/>
        <v>9.1903719912472592E-2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29.94</v>
      </c>
    </row>
    <row r="19" spans="2:12" ht="12" customHeight="1">
      <c r="B19" s="30"/>
      <c r="C19" s="23" t="s">
        <v>9</v>
      </c>
      <c r="D19" s="31">
        <v>20.21</v>
      </c>
      <c r="E19" s="32">
        <v>19.54</v>
      </c>
      <c r="F19" s="123">
        <v>15.37</v>
      </c>
      <c r="G19" s="94" t="str">
        <f>IF((F19/E19)-1&lt;0,"▲","")</f>
        <v>▲</v>
      </c>
      <c r="H19" s="95">
        <f t="shared" si="0"/>
        <v>0.2134083930399181</v>
      </c>
      <c r="I19" s="33" t="str">
        <f>IF(F19="NA","",IF(L19=0,"",IF((F19-L19)&lt;0,"▲","")))</f>
        <v/>
      </c>
      <c r="J19" s="63">
        <f>IF(F19="NA","-",IF(L19=0,"-",ABS(F19-L19)))</f>
        <v>8.9999999999999858E-2</v>
      </c>
      <c r="K19" s="60">
        <v>12.414</v>
      </c>
      <c r="L19" s="55">
        <v>15.28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0.23200000000000001</v>
      </c>
      <c r="G20" s="104" t="str">
        <f>IF((F20/E20)-1&lt;0,"▲","")</f>
        <v>▲</v>
      </c>
      <c r="H20" s="98">
        <f>ABS(+F20-E20)*100</f>
        <v>6.4999999999999973</v>
      </c>
      <c r="I20" s="105" t="str">
        <f>IF(F20="NA","",IF(L20=0,"",IF((F20-L20)&lt;0,"▲","")))</f>
        <v>▲</v>
      </c>
      <c r="J20" s="63">
        <f>IF(F20="NA","-",IF(L20=0,"-",ABS(F20-L20)*100))</f>
        <v>0.10000000000000009</v>
      </c>
      <c r="K20" s="99">
        <f>K19/(K17+K18)</f>
        <v>0.22301266504985176</v>
      </c>
      <c r="L20" s="100">
        <f>ROUND(L19/(L17+L18),3)</f>
        <v>0.23300000000000001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371.72</v>
      </c>
      <c r="G22" s="94" t="str">
        <f>IF((F22/E22)-1&lt;0,"▲","")</f>
        <v/>
      </c>
      <c r="H22" s="95">
        <f>ABS((+F22/E22)-1)</f>
        <v>0.29967483654417681</v>
      </c>
      <c r="I22" s="33" t="str">
        <f>IF(F22="NA","",IF(L22=0,"",IF((F22-L22)&lt;0,"▲","")))</f>
        <v/>
      </c>
      <c r="J22" s="63">
        <f>IF(F22="NA","-",IF(L22=0,"-",ABS(F22-L22)))</f>
        <v>3.9700000000000273</v>
      </c>
      <c r="K22" s="60">
        <v>279.99799999999999</v>
      </c>
      <c r="L22" s="55">
        <v>367.75</v>
      </c>
    </row>
    <row r="23" spans="2:12" ht="12" customHeight="1">
      <c r="B23" s="30"/>
      <c r="C23" s="23" t="s">
        <v>8</v>
      </c>
      <c r="D23" s="31">
        <v>290.05</v>
      </c>
      <c r="E23" s="32">
        <v>276.20999999999998</v>
      </c>
      <c r="F23" s="123">
        <v>306.88</v>
      </c>
      <c r="G23" s="94" t="str">
        <f>IF((F23/E23)-1&lt;0,"▲","")</f>
        <v/>
      </c>
      <c r="H23" s="95">
        <f t="shared" si="0"/>
        <v>0.11103870243655201</v>
      </c>
      <c r="I23" s="33" t="str">
        <f>IF(F23="NA","",IF(L23=0,"",IF((F23-L23)&lt;0,"▲","")))</f>
        <v/>
      </c>
      <c r="J23" s="63">
        <f>IF(F23="NA","-",IF(L23=0,"-",ABS(F23-L23)))</f>
        <v>2.5099999999999909</v>
      </c>
      <c r="K23" s="60">
        <v>242.798</v>
      </c>
      <c r="L23" s="55">
        <v>304.37</v>
      </c>
    </row>
    <row r="24" spans="2:12" ht="12" customHeight="1">
      <c r="B24" s="30"/>
      <c r="C24" s="23" t="s">
        <v>79</v>
      </c>
      <c r="D24" s="31">
        <v>41.03</v>
      </c>
      <c r="E24" s="32">
        <v>20.73</v>
      </c>
      <c r="F24" s="123">
        <v>40.39</v>
      </c>
      <c r="G24" s="94" t="str">
        <f>IF((F24/E24)-1&lt;0,"▲","")</f>
        <v/>
      </c>
      <c r="H24" s="95">
        <f t="shared" si="0"/>
        <v>0.94838398456343453</v>
      </c>
      <c r="I24" s="33" t="str">
        <f>IF(F24="NA","",IF(L24=0,"",IF((F24-L24)&lt;0,"▲","")))</f>
        <v/>
      </c>
      <c r="J24" s="63">
        <f>IF(F24="NA","-",IF(L24=0,"-",ABS(F24-L24)))</f>
        <v>4.9399999999999977</v>
      </c>
      <c r="K24" s="60">
        <v>58.344000000000001</v>
      </c>
      <c r="L24" s="55">
        <v>35.450000000000003</v>
      </c>
    </row>
    <row r="25" spans="2:12" ht="12" customHeight="1">
      <c r="B25" s="30"/>
      <c r="C25" s="23" t="s">
        <v>9</v>
      </c>
      <c r="D25" s="31">
        <v>27.82</v>
      </c>
      <c r="E25" s="32">
        <v>23.59</v>
      </c>
      <c r="F25" s="123">
        <v>51.04</v>
      </c>
      <c r="G25" s="94" t="str">
        <f>IF((F25/E25)-1&lt;0,"▲","")</f>
        <v/>
      </c>
      <c r="H25" s="95">
        <f t="shared" si="0"/>
        <v>1.1636286562102587</v>
      </c>
      <c r="I25" s="33" t="str">
        <f>IF(F25="NA","",IF(L25=0,"",IF((F25-L25)&lt;0,"▲","")))</f>
        <v/>
      </c>
      <c r="J25" s="63">
        <f>IF(F25="NA","-",IF(L25=0,"-",ABS(F25-L25)))</f>
        <v>0.67999999999999972</v>
      </c>
      <c r="K25" s="60">
        <v>36.173999999999999</v>
      </c>
      <c r="L25" s="55">
        <v>50.36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7.9000000000000001E-2</v>
      </c>
      <c r="F26" s="69">
        <f>ROUND(F25/(F23+F24),3)</f>
        <v>0.14699999999999999</v>
      </c>
      <c r="G26" s="104" t="str">
        <f>IF((F26/E26)-1&lt;0,"▲","")</f>
        <v/>
      </c>
      <c r="H26" s="98">
        <f>ABS(+F26-E26)*100</f>
        <v>6.7999999999999989</v>
      </c>
      <c r="I26" s="105" t="str">
        <f>IF(F26="NA","",IF(L26=0,"",IF((F26-L26)&lt;0,"▲","")))</f>
        <v>▲</v>
      </c>
      <c r="J26" s="63">
        <f>IF(F26="NA","-",IF(L26=0,"-",ABS(F26-L26)*100))</f>
        <v>0.10000000000000009</v>
      </c>
      <c r="K26" s="99">
        <f>K25/(K23+K24)</f>
        <v>0.12012273279715217</v>
      </c>
      <c r="L26" s="100">
        <f>ROUND(L25/(L23+L24),3)</f>
        <v>0.14799999999999999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355.33</v>
      </c>
      <c r="G28" s="94" t="str">
        <f>IF((F28/E28)-1&lt;0,"▲","")</f>
        <v/>
      </c>
      <c r="H28" s="95">
        <f>ABS((+F28/E28)-1)</f>
        <v>0.29762991637147129</v>
      </c>
      <c r="I28" s="33" t="str">
        <f>IF(F28="NA","",IF(L28=0,"",IF((F28-L28)&lt;0,"▲","")))</f>
        <v/>
      </c>
      <c r="J28" s="63">
        <f>IF(F28="NA","-",IF(L28=0,"-",ABS(F28-L28)))</f>
        <v>3.6899999999999977</v>
      </c>
      <c r="K28" s="60">
        <v>267.50299999999999</v>
      </c>
      <c r="L28" s="55">
        <v>351.64</v>
      </c>
    </row>
    <row r="29" spans="2:12" ht="12" customHeight="1">
      <c r="B29" s="41"/>
      <c r="C29" s="23" t="s">
        <v>8</v>
      </c>
      <c r="D29" s="31">
        <v>279.02999999999997</v>
      </c>
      <c r="E29" s="32">
        <v>263.58</v>
      </c>
      <c r="F29" s="123">
        <v>293.38</v>
      </c>
      <c r="G29" s="94" t="str">
        <f>IF((F29/E29)-1&lt;0,"▲","")</f>
        <v/>
      </c>
      <c r="H29" s="95">
        <f t="shared" si="0"/>
        <v>0.11305865391911385</v>
      </c>
      <c r="I29" s="33" t="str">
        <f>IF(F29="NA","",IF(L29=0,"",IF((F29-L29)&lt;0,"▲","")))</f>
        <v/>
      </c>
      <c r="J29" s="63">
        <f>IF(F29="NA","-",IF(L29=0,"-",ABS(F29-L29)))</f>
        <v>2.5400000000000205</v>
      </c>
      <c r="K29" s="60">
        <v>230.67400000000001</v>
      </c>
      <c r="L29" s="55">
        <v>290.83999999999997</v>
      </c>
    </row>
    <row r="30" spans="2:12" ht="12" customHeight="1">
      <c r="B30" s="41"/>
      <c r="C30" s="23" t="s">
        <v>79</v>
      </c>
      <c r="D30" s="31">
        <v>39.18</v>
      </c>
      <c r="E30" s="32">
        <v>18.579999999999998</v>
      </c>
      <c r="F30" s="123">
        <v>35.56</v>
      </c>
      <c r="G30" s="94" t="str">
        <f>IF((F30/E30)-1&lt;0,"▲","")</f>
        <v/>
      </c>
      <c r="H30" s="95">
        <f t="shared" si="0"/>
        <v>0.9138858988159313</v>
      </c>
      <c r="I30" s="33" t="str">
        <f>IF(F30="NA","",IF(L30=0,"",IF((F30-L30)&lt;0,"▲","")))</f>
        <v/>
      </c>
      <c r="J30" s="63">
        <f>IF(F30="NA","-",IF(L30=0,"-",ABS(F30-L30)))</f>
        <v>4.4400000000000013</v>
      </c>
      <c r="K30" s="60">
        <v>53.987000000000002</v>
      </c>
      <c r="L30" s="55">
        <v>31.12</v>
      </c>
    </row>
    <row r="31" spans="2:12" ht="12" customHeight="1">
      <c r="B31" s="41"/>
      <c r="C31" s="23" t="s">
        <v>9</v>
      </c>
      <c r="D31" s="31">
        <v>25.12</v>
      </c>
      <c r="E31" s="32">
        <v>20.92</v>
      </c>
      <c r="F31" s="123">
        <v>47.94</v>
      </c>
      <c r="G31" s="94" t="str">
        <f>IF((F31/E31)-1&lt;0,"▲","")</f>
        <v/>
      </c>
      <c r="H31" s="95">
        <f t="shared" si="0"/>
        <v>1.2915869980879537</v>
      </c>
      <c r="I31" s="33" t="str">
        <f>IF(F31="NA","",IF(L31=0,"",IF((F31-L31)&lt;0,"▲","")))</f>
        <v/>
      </c>
      <c r="J31" s="63">
        <f>IF(F31="NA","-",IF(L31=0,"-",ABS(F31-L31)))</f>
        <v>0.82999999999999829</v>
      </c>
      <c r="K31" s="60">
        <v>33.113999999999997</v>
      </c>
      <c r="L31" s="55">
        <v>47.11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7.3999999999999996E-2</v>
      </c>
      <c r="F32" s="69">
        <f>ROUND(F31/(F29+F30),3)</f>
        <v>0.14599999999999999</v>
      </c>
      <c r="G32" s="104" t="str">
        <f>IF((F32/E32)-1&lt;0,"▲","")</f>
        <v/>
      </c>
      <c r="H32" s="98">
        <f>ABS(+F32-E32)*100</f>
        <v>7.1999999999999993</v>
      </c>
      <c r="I32" s="105" t="str">
        <f>IF(F32="NA","",IF(L32=0,"",IF((F32-L32)&lt;0,"▲","")))</f>
        <v/>
      </c>
      <c r="J32" s="63">
        <f>IF(F32="NA","-",IF(L32=0,"-",ABS(F32-L32)*100))</f>
        <v>0</v>
      </c>
      <c r="K32" s="99">
        <f>K31/(K29+K30)</f>
        <v>0.11632784259171434</v>
      </c>
      <c r="L32" s="100">
        <f>ROUND(L31/(L29+L30),3)</f>
        <v>0.14599999999999999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6.33</v>
      </c>
      <c r="F34" s="123">
        <v>6.01</v>
      </c>
      <c r="G34" s="94" t="str">
        <f>IF((F34/E34)-1&lt;0,"▲","")</f>
        <v>▲</v>
      </c>
      <c r="H34" s="95">
        <f>ABS((+F34/E34)-1)</f>
        <v>5.0552922590837324E-2</v>
      </c>
      <c r="I34" s="33" t="str">
        <f>IF(F34="NA","",IF(L34=0,"",IF((F34-L34)&lt;0,"▲","")))</f>
        <v/>
      </c>
      <c r="J34" s="63">
        <f>IF(F34="NA","-",IF(L34=0,"-",ABS(F34-L34)))</f>
        <v>0.10999999999999943</v>
      </c>
      <c r="K34" s="60">
        <v>6.2670000000000003</v>
      </c>
      <c r="L34" s="55">
        <v>5.9</v>
      </c>
    </row>
    <row r="35" spans="2:12" ht="12" customHeight="1">
      <c r="B35" s="30"/>
      <c r="C35" s="23" t="s">
        <v>8</v>
      </c>
      <c r="D35" s="31">
        <v>3.49</v>
      </c>
      <c r="E35" s="32">
        <v>3.75</v>
      </c>
      <c r="F35" s="123">
        <v>3.69</v>
      </c>
      <c r="G35" s="94" t="str">
        <f>IF((F35/E35)-1&lt;0,"▲","")</f>
        <v>▲</v>
      </c>
      <c r="H35" s="95">
        <f t="shared" si="0"/>
        <v>1.6000000000000014E-2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3.69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3.19</v>
      </c>
      <c r="G36" s="94" t="str">
        <f>IF((F36/E36)-1&lt;0,"▲","")</f>
        <v>▲</v>
      </c>
      <c r="H36" s="95">
        <f t="shared" si="0"/>
        <v>6.1764705882352944E-2</v>
      </c>
      <c r="I36" s="33" t="str">
        <f>IF(F36="NA","",IF(L36=0,"",IF((F36-L36)&lt;0,"▲","")))</f>
        <v/>
      </c>
      <c r="J36" s="63">
        <f>IF(F36="NA","-",IF(L36=0,"-",ABS(F36-L36)))</f>
        <v>6.999999999999984E-2</v>
      </c>
      <c r="K36" s="60">
        <v>2.923</v>
      </c>
      <c r="L36" s="55">
        <v>3.12</v>
      </c>
    </row>
    <row r="37" spans="2:12" ht="12" customHeight="1">
      <c r="B37" s="30"/>
      <c r="C37" s="23" t="s">
        <v>9</v>
      </c>
      <c r="D37" s="31">
        <v>1.3</v>
      </c>
      <c r="E37" s="32">
        <v>1.1599999999999999</v>
      </c>
      <c r="F37" s="123">
        <v>0.99</v>
      </c>
      <c r="G37" s="94" t="str">
        <f>IF((F37/E37)-1&lt;0,"▲","")</f>
        <v>▲</v>
      </c>
      <c r="H37" s="95">
        <f t="shared" si="0"/>
        <v>0.14655172413793094</v>
      </c>
      <c r="I37" s="33" t="str">
        <f>IF(F37="NA","",IF(L37=0,"",IF((F37-L37)&lt;0,"▲","")))</f>
        <v/>
      </c>
      <c r="J37" s="63">
        <f>IF(F37="NA","-",IF(L37=0,"-",ABS(F37-L37)))</f>
        <v>3.0000000000000027E-2</v>
      </c>
      <c r="K37" s="60">
        <v>1.266</v>
      </c>
      <c r="L37" s="55">
        <v>0.96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0.16200000000000001</v>
      </c>
      <c r="F38" s="74">
        <f>ROUND(F37/(F35+F36),3)</f>
        <v>0.14399999999999999</v>
      </c>
      <c r="G38" s="107" t="str">
        <f>IF((F38/E38)-1&lt;0,"▲","")</f>
        <v>▲</v>
      </c>
      <c r="H38" s="108">
        <f>ABS(+F38-E38)*100</f>
        <v>1.8000000000000016</v>
      </c>
      <c r="I38" s="109" t="str">
        <f>IF(F38="NA","",IF(L38=0,"",IF((F38-L38)&lt;0,"▲","")))</f>
        <v/>
      </c>
      <c r="J38" s="64">
        <f>IF(F38="NA","-",IF(L38=0,"-",ABS(F38-L38)*100))</f>
        <v>0.30000000000000027</v>
      </c>
      <c r="K38" s="110">
        <f>K37/(K35+K36)</f>
        <v>0.18023917995444191</v>
      </c>
      <c r="L38" s="56">
        <f>ROUND(L37/(L35+L36),3)</f>
        <v>0.14099999999999999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446</v>
      </c>
      <c r="G42" s="446" t="s">
        <v>437</v>
      </c>
      <c r="H42" s="437"/>
      <c r="I42" s="440" t="s">
        <v>438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82.56</v>
      </c>
      <c r="F44" s="125">
        <v>88.66</v>
      </c>
      <c r="G44" s="113" t="str">
        <f>IF((F44/E44)-1&lt;0,"▲","")</f>
        <v/>
      </c>
      <c r="H44" s="95">
        <f>ABS((+F44/E44)-1)</f>
        <v>7.3885658914728536E-2</v>
      </c>
      <c r="I44" s="54" t="str">
        <f>IF(F44="NA","",IF(L44=0,"",IF((F44-L44)&lt;0,"▲","")))</f>
        <v/>
      </c>
      <c r="J44" s="63">
        <f>IF(F44="NA","-",IF(L44=0,"-",ABS(F44-L44)))</f>
        <v>2.9500000000000028</v>
      </c>
      <c r="K44" s="60">
        <v>87.001000000000005</v>
      </c>
      <c r="L44" s="78">
        <v>85.71</v>
      </c>
    </row>
    <row r="45" spans="2:12" ht="12" customHeight="1">
      <c r="B45" s="30"/>
      <c r="C45" s="23" t="s">
        <v>8</v>
      </c>
      <c r="D45" s="111">
        <v>48.72</v>
      </c>
      <c r="E45" s="112">
        <v>48.41</v>
      </c>
      <c r="F45" s="125">
        <v>48.81</v>
      </c>
      <c r="G45" s="114" t="str">
        <f>IF((F45/E45)-1&lt;0,"▲","")</f>
        <v/>
      </c>
      <c r="H45" s="95">
        <f>ABS((+F45/E45)-1)</f>
        <v>8.2627556290024717E-3</v>
      </c>
      <c r="I45" s="33" t="str">
        <f>IF(F45="NA","",IF(L45=0,"",IF((F45-L45)&lt;0,"▲","")))</f>
        <v/>
      </c>
      <c r="J45" s="63">
        <f>IF(F45="NA","-",IF(L45=0,"-",ABS(F45-L45)))</f>
        <v>0.65000000000000568</v>
      </c>
      <c r="K45" s="60">
        <v>53.472999999999999</v>
      </c>
      <c r="L45" s="55">
        <v>48.16</v>
      </c>
    </row>
    <row r="46" spans="2:12" ht="12" customHeight="1">
      <c r="B46" s="30"/>
      <c r="C46" s="23" t="s">
        <v>79</v>
      </c>
      <c r="D46" s="111">
        <v>37.15</v>
      </c>
      <c r="E46" s="112">
        <v>35.909999999999997</v>
      </c>
      <c r="F46" s="125">
        <v>39.46</v>
      </c>
      <c r="G46" s="114" t="str">
        <f>IF((F46/E46)-1&lt;0,"▲","")</f>
        <v/>
      </c>
      <c r="H46" s="95">
        <f>ABS((+F46/E46)-1)</f>
        <v>9.8858256752993645E-2</v>
      </c>
      <c r="I46" s="33" t="str">
        <f>IF(F46="NA","",IF(L46=0,"",IF((F46-L46)&lt;0,"▲","")))</f>
        <v/>
      </c>
      <c r="J46" s="63">
        <f>IF(F46="NA","-",IF(L46=0,"-",ABS(F46-L46)))</f>
        <v>2.1700000000000017</v>
      </c>
      <c r="K46" s="60">
        <v>30.385999999999999</v>
      </c>
      <c r="L46" s="55">
        <v>37.29</v>
      </c>
    </row>
    <row r="47" spans="2:12" ht="12" customHeight="1">
      <c r="B47" s="30"/>
      <c r="C47" s="23" t="s">
        <v>9</v>
      </c>
      <c r="D47" s="111">
        <v>4.6100000000000003</v>
      </c>
      <c r="E47" s="112">
        <v>3.83</v>
      </c>
      <c r="F47" s="125">
        <v>4.63</v>
      </c>
      <c r="G47" s="114" t="str">
        <f>IF((F47/E47)-1&lt;0,"▲","")</f>
        <v/>
      </c>
      <c r="H47" s="95">
        <f>ABS((+F47/E47)-1)</f>
        <v>0.20887728459530019</v>
      </c>
      <c r="I47" s="33" t="str">
        <f>IF(F47="NA","",IF(L47=0,"",IF((F47-L47)&lt;0,"▲","")))</f>
        <v/>
      </c>
      <c r="J47" s="63">
        <f>IF(F47="NA","-",IF(L47=0,"-",ABS(F47-L47)))</f>
        <v>0.54999999999999982</v>
      </c>
      <c r="K47" s="60">
        <v>15.617000000000001</v>
      </c>
      <c r="L47" s="55">
        <v>4.08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4.4999999999999998E-2</v>
      </c>
      <c r="F48" s="75">
        <f>ROUND(F47/(F45+F46),3)</f>
        <v>5.1999999999999998E-2</v>
      </c>
      <c r="G48" s="117" t="str">
        <f>IF(F48-D48&lt;0,"▲","")</f>
        <v>▲</v>
      </c>
      <c r="H48" s="108">
        <f>ABS(+F48-E48)*100</f>
        <v>0.7</v>
      </c>
      <c r="I48" s="45" t="str">
        <f>IF(F48="NA","",IF(L48=0,"",IF((F48-L48)&lt;0,"▲","")))</f>
        <v/>
      </c>
      <c r="J48" s="64">
        <f>ABS(+F48-L48)*100</f>
        <v>0.39999999999999969</v>
      </c>
      <c r="K48" s="110">
        <f>K47/(K45+K46)</f>
        <v>0.18622926579138796</v>
      </c>
      <c r="L48" s="118">
        <f>ROUND(L47/(L45+L46),3)</f>
        <v>4.8000000000000001E-2</v>
      </c>
    </row>
    <row r="49" spans="1:13" ht="12" customHeight="1">
      <c r="B49" s="1" t="s">
        <v>515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3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3" ht="12" customHeight="1">
      <c r="A52" s="8"/>
      <c r="B52" s="1" t="s">
        <v>511</v>
      </c>
      <c r="C52" s="1"/>
      <c r="D52" s="1"/>
      <c r="E52" s="1"/>
      <c r="F52" s="1"/>
      <c r="G52" s="3"/>
      <c r="H52" s="4"/>
      <c r="I52" s="3"/>
      <c r="J52" s="5"/>
      <c r="K52" s="6"/>
    </row>
    <row r="53" spans="1:13" ht="12" customHeight="1">
      <c r="B53" s="1" t="s">
        <v>512</v>
      </c>
      <c r="C53" s="1"/>
      <c r="D53" s="1"/>
      <c r="E53" s="1"/>
      <c r="F53" s="1"/>
      <c r="G53" s="3"/>
      <c r="H53" s="4"/>
      <c r="I53" s="3"/>
      <c r="J53" s="5"/>
      <c r="K53" s="6"/>
    </row>
    <row r="54" spans="1:13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3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3" ht="12" customHeight="1">
      <c r="B56" s="1" t="s">
        <v>513</v>
      </c>
      <c r="C56" s="1"/>
      <c r="D56" s="1"/>
      <c r="E56" s="1"/>
      <c r="F56" s="1"/>
      <c r="G56" s="3"/>
      <c r="H56" s="4"/>
      <c r="I56" s="3"/>
      <c r="J56" s="5"/>
      <c r="K56" s="5"/>
    </row>
    <row r="57" spans="1:13" ht="30.75" customHeight="1">
      <c r="B57" s="417" t="s">
        <v>514</v>
      </c>
      <c r="C57" s="452"/>
      <c r="D57" s="452"/>
      <c r="E57" s="452"/>
      <c r="F57" s="452"/>
      <c r="G57" s="452"/>
      <c r="H57" s="452"/>
      <c r="I57" s="452"/>
      <c r="J57" s="452"/>
      <c r="K57" s="452"/>
      <c r="L57" s="452"/>
      <c r="M57" s="452"/>
    </row>
    <row r="58" spans="1:13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3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3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3" ht="12" customHeight="1">
      <c r="B61" s="84"/>
      <c r="G61" s="9"/>
      <c r="H61" s="9"/>
      <c r="I61" s="84"/>
      <c r="J61" s="84"/>
      <c r="K61" s="84"/>
    </row>
    <row r="62" spans="1:13" ht="12" customHeight="1">
      <c r="B62" s="10"/>
      <c r="I62" s="10"/>
      <c r="J62" s="10"/>
      <c r="K62" s="10"/>
      <c r="L62" s="82"/>
    </row>
    <row r="63" spans="1:13" ht="12" customHeight="1">
      <c r="B63" s="1"/>
      <c r="G63" s="9"/>
      <c r="H63" s="9"/>
      <c r="I63" s="9"/>
      <c r="J63" s="9"/>
      <c r="K63" s="9"/>
    </row>
    <row r="64" spans="1:13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4">
    <mergeCell ref="B58:L58"/>
    <mergeCell ref="B59:L59"/>
    <mergeCell ref="B60:L60"/>
    <mergeCell ref="B57:M57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9">
    <tabColor theme="1"/>
    <pageSetUpPr fitToPage="1"/>
  </sheetPr>
  <dimension ref="A1:M67"/>
  <sheetViews>
    <sheetView showGridLines="0" defaultGridColor="0" topLeftCell="A25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45</v>
      </c>
    </row>
    <row r="4" spans="2:12" ht="12" customHeight="1"/>
    <row r="5" spans="2:12" ht="12" customHeight="1">
      <c r="B5" s="16" t="s">
        <v>0</v>
      </c>
      <c r="G5" s="17"/>
      <c r="L5" s="8" t="s">
        <v>445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424</v>
      </c>
      <c r="G7" s="453" t="s">
        <v>508</v>
      </c>
      <c r="H7" s="454"/>
      <c r="I7" s="440" t="s">
        <v>439</v>
      </c>
      <c r="J7" s="441"/>
      <c r="K7" s="444" t="s">
        <v>149</v>
      </c>
      <c r="L7" s="434"/>
    </row>
    <row r="8" spans="2:12" ht="21.75" customHeight="1">
      <c r="B8" s="22" t="s">
        <v>3</v>
      </c>
      <c r="C8" s="23"/>
      <c r="D8" s="24"/>
      <c r="E8" s="66"/>
      <c r="F8" s="65"/>
      <c r="G8" s="455"/>
      <c r="H8" s="456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354.1</v>
      </c>
      <c r="F10" s="123">
        <v>431.18</v>
      </c>
      <c r="G10" s="94" t="str">
        <f>IF((F10/E10)-1&lt;0,"▲","")</f>
        <v/>
      </c>
      <c r="H10" s="95">
        <f>ABS((+F10/E10)-1)</f>
        <v>0.21767862185823206</v>
      </c>
      <c r="I10" s="33" t="str">
        <f>IF(F10="NA","",IF(L10=0,"",IF((F10-L10)&lt;0,"▲","")))</f>
        <v/>
      </c>
      <c r="J10" s="63">
        <f>IF(F10="NA","-",IF(L10=0,"-",ABS(F10-L10)))</f>
        <v>3.1000000000000227</v>
      </c>
      <c r="K10" s="60">
        <v>335.48199999999997</v>
      </c>
      <c r="L10" s="55">
        <v>428.08</v>
      </c>
    </row>
    <row r="11" spans="2:12" ht="12" customHeight="1">
      <c r="B11" s="30"/>
      <c r="C11" s="23" t="s">
        <v>8</v>
      </c>
      <c r="D11" s="31">
        <v>325.64999999999998</v>
      </c>
      <c r="E11" s="32">
        <v>322.42</v>
      </c>
      <c r="F11" s="123">
        <v>343.73</v>
      </c>
      <c r="G11" s="94" t="str">
        <f>IF((F11/E11)-1&lt;0,"▲","")</f>
        <v/>
      </c>
      <c r="H11" s="95">
        <f>ABS((+F11/E11)-1)</f>
        <v>6.6093914769555173E-2</v>
      </c>
      <c r="I11" s="33" t="str">
        <f>IF(F11="NA","",IF(L11=0,"",IF((F11-L11)&lt;0,"▲","")))</f>
        <v/>
      </c>
      <c r="J11" s="63">
        <f>IF(F11="NA","-",IF(L11=0,"-",ABS(F11-L11)))</f>
        <v>0.75999999999999091</v>
      </c>
      <c r="K11" s="60">
        <v>277.839</v>
      </c>
      <c r="L11" s="55">
        <v>342.97</v>
      </c>
    </row>
    <row r="12" spans="2:12" ht="12" customHeight="1">
      <c r="B12" s="30"/>
      <c r="C12" s="23" t="s">
        <v>79</v>
      </c>
      <c r="D12" s="31">
        <v>72.83</v>
      </c>
      <c r="E12" s="32">
        <v>51.61</v>
      </c>
      <c r="F12" s="123">
        <v>68.510000000000005</v>
      </c>
      <c r="G12" s="94" t="str">
        <f>IF((F12/E12)-1&lt;0,"▲","")</f>
        <v/>
      </c>
      <c r="H12" s="95">
        <f>ABS((+F12/E12)-1)</f>
        <v>0.32745591939546603</v>
      </c>
      <c r="I12" s="33" t="str">
        <f>IF(F12="NA","",IF(L12=0,"",IF((F12-L12)&lt;0,"▲","")))</f>
        <v/>
      </c>
      <c r="J12" s="63">
        <f>IF(F12="NA","-",IF(L12=0,"-",ABS(F12-L12)))</f>
        <v>0.32000000000000739</v>
      </c>
      <c r="K12" s="60">
        <v>85.992000000000004</v>
      </c>
      <c r="L12" s="55">
        <v>68.19</v>
      </c>
    </row>
    <row r="13" spans="2:12" ht="12" customHeight="1">
      <c r="B13" s="30"/>
      <c r="C13" s="23" t="s">
        <v>9</v>
      </c>
      <c r="D13" s="31">
        <v>49.34</v>
      </c>
      <c r="E13" s="32">
        <v>40.130000000000003</v>
      </c>
      <c r="F13" s="123">
        <v>66.59</v>
      </c>
      <c r="G13" s="94" t="str">
        <f>IF((F13/E13)-1&lt;0,"▲","")</f>
        <v/>
      </c>
      <c r="H13" s="95">
        <f>ABS((+F13/E13)-1)</f>
        <v>0.65935708945925731</v>
      </c>
      <c r="I13" s="33" t="str">
        <f>IF(F13="NA","",IF(L13=0,"",IF((F13-L13)&lt;0,"▲","")))</f>
        <v/>
      </c>
      <c r="J13" s="63">
        <f>IF(F13="NA","-",IF(L13=0,"-",ABS(F13-L13)))</f>
        <v>0.71000000000000796</v>
      </c>
      <c r="K13" s="60">
        <v>49.853999999999999</v>
      </c>
      <c r="L13" s="55">
        <v>65.88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0.107</v>
      </c>
      <c r="F14" s="69">
        <f>ROUND(F13/(F11+F12),3)</f>
        <v>0.16200000000000001</v>
      </c>
      <c r="G14" s="94" t="str">
        <f>IF((F14/E14)-1&lt;0,"▲","")</f>
        <v/>
      </c>
      <c r="H14" s="98">
        <f>ABS(+F14-E14)*100</f>
        <v>5.5000000000000009</v>
      </c>
      <c r="I14" s="33" t="str">
        <f>IF(F14="NA","",IF(L14=0,"",IF((F14-L14)&lt;0,"▲","")))</f>
        <v/>
      </c>
      <c r="J14" s="63">
        <f>IF(F14="NA","-",IF(L14=0,"-",ABS(F14-L14)*100))</f>
        <v>0.20000000000000018</v>
      </c>
      <c r="K14" s="99">
        <f>K13/(K11+K12)</f>
        <v>0.13702515728456344</v>
      </c>
      <c r="L14" s="100">
        <f>ROUND(L13/(L11+L12),3)</f>
        <v>0.16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61.76</v>
      </c>
      <c r="F16" s="123">
        <v>57.54</v>
      </c>
      <c r="G16" s="94" t="str">
        <f>IF((F16/E16)-1&lt;0,"▲","")</f>
        <v>▲</v>
      </c>
      <c r="H16" s="95">
        <f t="shared" ref="H16:H37" si="0">ABS((+F16/E16)-1)</f>
        <v>6.8329015544041471E-2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57.54</v>
      </c>
    </row>
    <row r="17" spans="2:12" ht="12" customHeight="1">
      <c r="B17" s="30"/>
      <c r="C17" s="23" t="s">
        <v>8</v>
      </c>
      <c r="D17" s="31">
        <v>32.11</v>
      </c>
      <c r="E17" s="32">
        <v>38.340000000000003</v>
      </c>
      <c r="F17" s="123">
        <v>35.68</v>
      </c>
      <c r="G17" s="94" t="str">
        <f>IF((F17/E17)-1&lt;0,"▲","")</f>
        <v>▲</v>
      </c>
      <c r="H17" s="95">
        <f t="shared" si="0"/>
        <v>6.937923839332294E-2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35.68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29.94</v>
      </c>
      <c r="G18" s="94" t="str">
        <f>IF((F18/E18)-1&lt;0,"▲","")</f>
        <v/>
      </c>
      <c r="H18" s="95">
        <f t="shared" si="0"/>
        <v>9.1903719912472592E-2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29.94</v>
      </c>
    </row>
    <row r="19" spans="2:12" ht="12" customHeight="1">
      <c r="B19" s="30"/>
      <c r="C19" s="23" t="s">
        <v>9</v>
      </c>
      <c r="D19" s="31">
        <v>20.21</v>
      </c>
      <c r="E19" s="32">
        <v>19.55</v>
      </c>
      <c r="F19" s="123">
        <v>15.28</v>
      </c>
      <c r="G19" s="94" t="str">
        <f>IF((F19/E19)-1&lt;0,"▲","")</f>
        <v>▲</v>
      </c>
      <c r="H19" s="95">
        <f t="shared" si="0"/>
        <v>0.21841432225063939</v>
      </c>
      <c r="I19" s="33" t="str">
        <f>IF(F19="NA","",IF(L19=0,"",IF((F19-L19)&lt;0,"▲","")))</f>
        <v/>
      </c>
      <c r="J19" s="63">
        <f>IF(F19="NA","-",IF(L19=0,"-",ABS(F19-L19)))</f>
        <v>0.26999999999999957</v>
      </c>
      <c r="K19" s="60">
        <v>12.414</v>
      </c>
      <c r="L19" s="55">
        <v>15.01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0.23300000000000001</v>
      </c>
      <c r="G20" s="104" t="str">
        <f>IF((F20/E20)-1&lt;0,"▲","")</f>
        <v>▲</v>
      </c>
      <c r="H20" s="98">
        <f>ABS(+F20-E20)*100</f>
        <v>6.3999999999999977</v>
      </c>
      <c r="I20" s="105" t="str">
        <f>IF(F20="NA","",IF(L20=0,"",IF((F20-L20)&lt;0,"▲","")))</f>
        <v/>
      </c>
      <c r="J20" s="63">
        <f>IF(F20="NA","-",IF(L20=0,"-",ABS(F20-L20)*100))</f>
        <v>0.40000000000000036</v>
      </c>
      <c r="K20" s="99">
        <f>K19/(K17+K18)</f>
        <v>0.22301266504985176</v>
      </c>
      <c r="L20" s="100">
        <f>ROUND(L19/(L17+L18),3)</f>
        <v>0.22900000000000001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367.75</v>
      </c>
      <c r="G22" s="94" t="str">
        <f>IF((F22/E22)-1&lt;0,"▲","")</f>
        <v/>
      </c>
      <c r="H22" s="95">
        <f>ABS((+F22/E22)-1)</f>
        <v>0.28579420299989522</v>
      </c>
      <c r="I22" s="33" t="str">
        <f>IF(F22="NA","",IF(L22=0,"",IF((F22-L22)&lt;0,"▲","")))</f>
        <v/>
      </c>
      <c r="J22" s="63">
        <f>IF(F22="NA","-",IF(L22=0,"-",ABS(F22-L22)))</f>
        <v>2.9800000000000182</v>
      </c>
      <c r="K22" s="60">
        <v>279.99799999999999</v>
      </c>
      <c r="L22" s="55">
        <v>364.77</v>
      </c>
    </row>
    <row r="23" spans="2:12" ht="12" customHeight="1">
      <c r="B23" s="30"/>
      <c r="C23" s="23" t="s">
        <v>8</v>
      </c>
      <c r="D23" s="31">
        <v>290.05</v>
      </c>
      <c r="E23" s="32">
        <v>280.33</v>
      </c>
      <c r="F23" s="123">
        <v>304.37</v>
      </c>
      <c r="G23" s="94" t="str">
        <f>IF((F23/E23)-1&lt;0,"▲","")</f>
        <v/>
      </c>
      <c r="H23" s="95">
        <f t="shared" si="0"/>
        <v>8.5756073199443561E-2</v>
      </c>
      <c r="I23" s="33" t="str">
        <f>IF(F23="NA","",IF(L23=0,"",IF((F23-L23)&lt;0,"▲","")))</f>
        <v/>
      </c>
      <c r="J23" s="63">
        <f>IF(F23="NA","-",IF(L23=0,"-",ABS(F23-L23)))</f>
        <v>0.63999999999998636</v>
      </c>
      <c r="K23" s="60">
        <v>242.798</v>
      </c>
      <c r="L23" s="55">
        <v>303.73</v>
      </c>
    </row>
    <row r="24" spans="2:12" ht="12" customHeight="1">
      <c r="B24" s="30"/>
      <c r="C24" s="23" t="s">
        <v>79</v>
      </c>
      <c r="D24" s="31">
        <v>41.03</v>
      </c>
      <c r="E24" s="32">
        <v>20.8</v>
      </c>
      <c r="F24" s="123">
        <v>35.450000000000003</v>
      </c>
      <c r="G24" s="94" t="str">
        <f>IF((F24/E24)-1&lt;0,"▲","")</f>
        <v/>
      </c>
      <c r="H24" s="95">
        <f t="shared" si="0"/>
        <v>0.70432692307692313</v>
      </c>
      <c r="I24" s="33" t="str">
        <f>IF(F24="NA","",IF(L24=0,"",IF((F24-L24)&lt;0,"▲","")))</f>
        <v/>
      </c>
      <c r="J24" s="63">
        <f>IF(F24="NA","-",IF(L24=0,"-",ABS(F24-L24)))</f>
        <v>0.26000000000000512</v>
      </c>
      <c r="K24" s="60">
        <v>58.344000000000001</v>
      </c>
      <c r="L24" s="55">
        <v>35.19</v>
      </c>
    </row>
    <row r="25" spans="2:12" ht="12" customHeight="1">
      <c r="B25" s="30"/>
      <c r="C25" s="23" t="s">
        <v>9</v>
      </c>
      <c r="D25" s="31">
        <v>27.82</v>
      </c>
      <c r="E25" s="32">
        <v>19.420000000000002</v>
      </c>
      <c r="F25" s="123">
        <v>50.36</v>
      </c>
      <c r="G25" s="94" t="str">
        <f>IF((F25/E25)-1&lt;0,"▲","")</f>
        <v/>
      </c>
      <c r="H25" s="95">
        <f t="shared" si="0"/>
        <v>1.5932028836251284</v>
      </c>
      <c r="I25" s="33" t="str">
        <f>IF(F25="NA","",IF(L25=0,"",IF((F25-L25)&lt;0,"▲","")))</f>
        <v/>
      </c>
      <c r="J25" s="63">
        <f>IF(F25="NA","-",IF(L25=0,"-",ABS(F25-L25)))</f>
        <v>0.46000000000000085</v>
      </c>
      <c r="K25" s="60">
        <v>36.173999999999999</v>
      </c>
      <c r="L25" s="55">
        <v>49.9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6.4000000000000001E-2</v>
      </c>
      <c r="F26" s="69">
        <f>ROUND(F25/(F23+F24),3)</f>
        <v>0.14799999999999999</v>
      </c>
      <c r="G26" s="104" t="str">
        <f>IF((F26/E26)-1&lt;0,"▲","")</f>
        <v/>
      </c>
      <c r="H26" s="98">
        <f>ABS(+F26-E26)*100</f>
        <v>8.3999999999999986</v>
      </c>
      <c r="I26" s="105" t="str">
        <f>IF(F26="NA","",IF(L26=0,"",IF((F26-L26)&lt;0,"▲","")))</f>
        <v/>
      </c>
      <c r="J26" s="63">
        <f>IF(F26="NA","-",IF(L26=0,"-",ABS(F26-L26)*100))</f>
        <v>0.10000000000000009</v>
      </c>
      <c r="K26" s="99">
        <f>K25/(K23+K24)</f>
        <v>0.12012273279715217</v>
      </c>
      <c r="L26" s="100">
        <f>ROUND(L25/(L23+L24),3)</f>
        <v>0.14699999999999999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351.64</v>
      </c>
      <c r="G28" s="94" t="str">
        <f>IF((F28/E28)-1&lt;0,"▲","")</f>
        <v/>
      </c>
      <c r="H28" s="95">
        <f>ABS((+F28/E28)-1)</f>
        <v>0.28415440236643175</v>
      </c>
      <c r="I28" s="33" t="str">
        <f>IF(F28="NA","",IF(L28=0,"",IF((F28-L28)&lt;0,"▲","")))</f>
        <v/>
      </c>
      <c r="J28" s="63">
        <f>IF(F28="NA","-",IF(L28=0,"-",ABS(F28-L28)))</f>
        <v>2.0399999999999636</v>
      </c>
      <c r="K28" s="60">
        <v>267.50299999999999</v>
      </c>
      <c r="L28" s="55">
        <v>349.6</v>
      </c>
    </row>
    <row r="29" spans="2:12" ht="12" customHeight="1">
      <c r="B29" s="41"/>
      <c r="C29" s="23" t="s">
        <v>8</v>
      </c>
      <c r="D29" s="31">
        <v>279.02999999999997</v>
      </c>
      <c r="E29" s="32">
        <v>267.60000000000002</v>
      </c>
      <c r="F29" s="123">
        <v>290.83999999999997</v>
      </c>
      <c r="G29" s="94" t="str">
        <f>IF((F29/E29)-1&lt;0,"▲","")</f>
        <v/>
      </c>
      <c r="H29" s="95">
        <f t="shared" si="0"/>
        <v>8.6846038863975794E-2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230.67400000000001</v>
      </c>
      <c r="L29" s="55">
        <v>290.83999999999997</v>
      </c>
    </row>
    <row r="30" spans="2:12" ht="12" customHeight="1">
      <c r="B30" s="41"/>
      <c r="C30" s="23" t="s">
        <v>79</v>
      </c>
      <c r="D30" s="31">
        <v>39.18</v>
      </c>
      <c r="E30" s="32">
        <v>18.670000000000002</v>
      </c>
      <c r="F30" s="123">
        <v>31.12</v>
      </c>
      <c r="G30" s="94" t="str">
        <f>IF((F30/E30)-1&lt;0,"▲","")</f>
        <v/>
      </c>
      <c r="H30" s="95">
        <f t="shared" si="0"/>
        <v>0.66684520621317622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53.987000000000002</v>
      </c>
      <c r="L30" s="55">
        <v>31.12</v>
      </c>
    </row>
    <row r="31" spans="2:12" ht="12" customHeight="1">
      <c r="B31" s="41"/>
      <c r="C31" s="23" t="s">
        <v>9</v>
      </c>
      <c r="D31" s="31">
        <v>25.12</v>
      </c>
      <c r="E31" s="32">
        <v>16.8</v>
      </c>
      <c r="F31" s="123">
        <v>47.11</v>
      </c>
      <c r="G31" s="94" t="str">
        <f>IF((F31/E31)-1&lt;0,"▲","")</f>
        <v/>
      </c>
      <c r="H31" s="95">
        <f t="shared" si="0"/>
        <v>1.8041666666666667</v>
      </c>
      <c r="I31" s="33" t="str">
        <f>IF(F31="NA","",IF(L31=0,"",IF((F31-L31)&lt;0,"▲","")))</f>
        <v/>
      </c>
      <c r="J31" s="63">
        <f>IF(F31="NA","-",IF(L31=0,"-",ABS(F31-L31)))</f>
        <v>0.43999999999999773</v>
      </c>
      <c r="K31" s="60">
        <v>33.113999999999997</v>
      </c>
      <c r="L31" s="55">
        <v>46.67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5.8999999999999997E-2</v>
      </c>
      <c r="F32" s="69">
        <f>ROUND(F31/(F29+F30),3)</f>
        <v>0.14599999999999999</v>
      </c>
      <c r="G32" s="104" t="str">
        <f>IF((F32/E32)-1&lt;0,"▲","")</f>
        <v/>
      </c>
      <c r="H32" s="98">
        <f>ABS(+F32-E32)*100</f>
        <v>8.6999999999999993</v>
      </c>
      <c r="I32" s="105" t="str">
        <f>IF(F32="NA","",IF(L32=0,"",IF((F32-L32)&lt;0,"▲","")))</f>
        <v/>
      </c>
      <c r="J32" s="63">
        <f>IF(F32="NA","-",IF(L32=0,"-",ABS(F32-L32)*100))</f>
        <v>0.10000000000000009</v>
      </c>
      <c r="K32" s="99">
        <f>K31/(K29+K30)</f>
        <v>0.11632784259171434</v>
      </c>
      <c r="L32" s="100">
        <f>ROUND(L31/(L29+L30),3)</f>
        <v>0.14499999999999999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6.33</v>
      </c>
      <c r="F34" s="123">
        <v>5.9</v>
      </c>
      <c r="G34" s="94" t="str">
        <f>IF((F34/E34)-1&lt;0,"▲","")</f>
        <v>▲</v>
      </c>
      <c r="H34" s="95">
        <f>ABS((+F34/E34)-1)</f>
        <v>6.793048973143756E-2</v>
      </c>
      <c r="I34" s="33" t="str">
        <f>IF(F34="NA","",IF(L34=0,"",IF((F34-L34)&lt;0,"▲","")))</f>
        <v/>
      </c>
      <c r="J34" s="63">
        <f>IF(F34="NA","-",IF(L34=0,"-",ABS(F34-L34)))</f>
        <v>0.12000000000000011</v>
      </c>
      <c r="K34" s="60">
        <v>6.2670000000000003</v>
      </c>
      <c r="L34" s="55">
        <v>5.78</v>
      </c>
    </row>
    <row r="35" spans="2:12" ht="12" customHeight="1">
      <c r="B35" s="30"/>
      <c r="C35" s="23" t="s">
        <v>8</v>
      </c>
      <c r="D35" s="31">
        <v>3.49</v>
      </c>
      <c r="E35" s="32">
        <v>3.75</v>
      </c>
      <c r="F35" s="123">
        <v>3.69</v>
      </c>
      <c r="G35" s="94" t="str">
        <f>IF((F35/E35)-1&lt;0,"▲","")</f>
        <v>▲</v>
      </c>
      <c r="H35" s="95">
        <f t="shared" si="0"/>
        <v>1.6000000000000014E-2</v>
      </c>
      <c r="I35" s="33" t="str">
        <f>IF(F35="NA","",IF(L35=0,"",IF((F35-L35)&lt;0,"▲","")))</f>
        <v/>
      </c>
      <c r="J35" s="63">
        <f>IF(F35="NA","-",IF(L35=0,"-",ABS(F35-L35)))</f>
        <v>0.12999999999999989</v>
      </c>
      <c r="K35" s="60">
        <v>4.101</v>
      </c>
      <c r="L35" s="55">
        <v>3.56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3.12</v>
      </c>
      <c r="G36" s="94" t="str">
        <f>IF((F36/E36)-1&lt;0,"▲","")</f>
        <v>▲</v>
      </c>
      <c r="H36" s="95">
        <f t="shared" si="0"/>
        <v>8.2352941176470518E-2</v>
      </c>
      <c r="I36" s="33" t="str">
        <f>IF(F36="NA","",IF(L36=0,"",IF((F36-L36)&lt;0,"▲","")))</f>
        <v/>
      </c>
      <c r="J36" s="63">
        <f>IF(F36="NA","-",IF(L36=0,"-",ABS(F36-L36)))</f>
        <v>6.0000000000000053E-2</v>
      </c>
      <c r="K36" s="60">
        <v>2.923</v>
      </c>
      <c r="L36" s="55">
        <v>3.06</v>
      </c>
    </row>
    <row r="37" spans="2:12" ht="12" customHeight="1">
      <c r="B37" s="30"/>
      <c r="C37" s="23" t="s">
        <v>9</v>
      </c>
      <c r="D37" s="31">
        <v>1.3</v>
      </c>
      <c r="E37" s="32">
        <v>1.1599999999999999</v>
      </c>
      <c r="F37" s="123">
        <v>0.96</v>
      </c>
      <c r="G37" s="94" t="str">
        <f>IF((F37/E37)-1&lt;0,"▲","")</f>
        <v>▲</v>
      </c>
      <c r="H37" s="95">
        <f t="shared" si="0"/>
        <v>0.17241379310344829</v>
      </c>
      <c r="I37" s="33" t="str">
        <f>IF(F37="NA","",IF(L37=0,"",IF((F37-L37)&lt;0,"▲","")))</f>
        <v>▲</v>
      </c>
      <c r="J37" s="63">
        <f>IF(F37="NA","-",IF(L37=0,"-",ABS(F37-L37)))</f>
        <v>1.0000000000000009E-2</v>
      </c>
      <c r="K37" s="60">
        <v>1.266</v>
      </c>
      <c r="L37" s="55">
        <v>0.97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0.16200000000000001</v>
      </c>
      <c r="F38" s="74">
        <f>ROUND(F37/(F35+F36),3)</f>
        <v>0.14099999999999999</v>
      </c>
      <c r="G38" s="107" t="str">
        <f>IF((F38/E38)-1&lt;0,"▲","")</f>
        <v>▲</v>
      </c>
      <c r="H38" s="108">
        <f>ABS(+F38-E38)*100</f>
        <v>2.1000000000000019</v>
      </c>
      <c r="I38" s="109" t="str">
        <f>IF(F38="NA","",IF(L38=0,"",IF((F38-L38)&lt;0,"▲","")))</f>
        <v>▲</v>
      </c>
      <c r="J38" s="64">
        <f>IF(F38="NA","-",IF(L38=0,"-",ABS(F38-L38)*100))</f>
        <v>0.60000000000000053</v>
      </c>
      <c r="K38" s="110">
        <f>K37/(K35+K36)</f>
        <v>0.18023917995444191</v>
      </c>
      <c r="L38" s="56">
        <f>ROUND(L37/(L35+L36),3)</f>
        <v>0.14699999999999999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436</v>
      </c>
      <c r="G42" s="446" t="s">
        <v>437</v>
      </c>
      <c r="H42" s="437"/>
      <c r="I42" s="440" t="s">
        <v>438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82.06</v>
      </c>
      <c r="F44" s="125">
        <v>85.71</v>
      </c>
      <c r="G44" s="113" t="str">
        <f>IF((F44/E44)-1&lt;0,"▲","")</f>
        <v/>
      </c>
      <c r="H44" s="95">
        <f>ABS((+F44/E44)-1)</f>
        <v>4.4479649037289626E-2</v>
      </c>
      <c r="I44" s="54" t="str">
        <f>IF(F44="NA","",IF(L44=0,"",IF((F44-L44)&lt;0,"▲","")))</f>
        <v>▲</v>
      </c>
      <c r="J44" s="63">
        <f>IF(F44="NA","-",IF(L44=0,"-",ABS(F44-L44)))</f>
        <v>2.8900000000000006</v>
      </c>
      <c r="K44" s="60">
        <v>87.001000000000005</v>
      </c>
      <c r="L44" s="78">
        <v>88.6</v>
      </c>
    </row>
    <row r="45" spans="2:12" ht="12" customHeight="1">
      <c r="B45" s="30"/>
      <c r="C45" s="23" t="s">
        <v>8</v>
      </c>
      <c r="D45" s="111">
        <v>48.72</v>
      </c>
      <c r="E45" s="112">
        <v>48.56</v>
      </c>
      <c r="F45" s="125">
        <v>48.16</v>
      </c>
      <c r="G45" s="114" t="str">
        <f>IF((F45/E45)-1&lt;0,"▲","")</f>
        <v>▲</v>
      </c>
      <c r="H45" s="95">
        <f>ABS((+F45/E45)-1)</f>
        <v>8.2372322899506578E-3</v>
      </c>
      <c r="I45" s="33" t="str">
        <f>IF(F45="NA","",IF(L45=0,"",IF((F45-L45)&lt;0,"▲","")))</f>
        <v>▲</v>
      </c>
      <c r="J45" s="63">
        <f>IF(F45="NA","-",IF(L45=0,"-",ABS(F45-L45)))</f>
        <v>0.57000000000000028</v>
      </c>
      <c r="K45" s="60">
        <v>53.472999999999999</v>
      </c>
      <c r="L45" s="55">
        <v>48.73</v>
      </c>
    </row>
    <row r="46" spans="2:12" ht="12" customHeight="1">
      <c r="B46" s="30"/>
      <c r="C46" s="23" t="s">
        <v>79</v>
      </c>
      <c r="D46" s="111">
        <v>37.15</v>
      </c>
      <c r="E46" s="112">
        <v>35.79</v>
      </c>
      <c r="F46" s="125">
        <v>37.29</v>
      </c>
      <c r="G46" s="114" t="str">
        <f>IF((F46/E46)-1&lt;0,"▲","")</f>
        <v/>
      </c>
      <c r="H46" s="95">
        <f>ABS((+F46/E46)-1)</f>
        <v>4.1911148365465278E-2</v>
      </c>
      <c r="I46" s="33" t="str">
        <f>IF(F46="NA","",IF(L46=0,"",IF((F46-L46)&lt;0,"▲","")))</f>
        <v>▲</v>
      </c>
      <c r="J46" s="63">
        <f>IF(F46="NA","-",IF(L46=0,"-",ABS(F46-L46)))</f>
        <v>0.39999999999999858</v>
      </c>
      <c r="K46" s="60">
        <v>30.385999999999999</v>
      </c>
      <c r="L46" s="55">
        <v>37.69</v>
      </c>
    </row>
    <row r="47" spans="2:12" ht="12" customHeight="1">
      <c r="B47" s="30"/>
      <c r="C47" s="23" t="s">
        <v>9</v>
      </c>
      <c r="D47" s="111">
        <v>4.6100000000000003</v>
      </c>
      <c r="E47" s="112">
        <v>3.41</v>
      </c>
      <c r="F47" s="125">
        <v>4.08</v>
      </c>
      <c r="G47" s="114" t="str">
        <f>IF((F47/E47)-1&lt;0,"▲","")</f>
        <v/>
      </c>
      <c r="H47" s="95">
        <f>ABS((+F47/E47)-1)</f>
        <v>0.19648093841642233</v>
      </c>
      <c r="I47" s="33" t="str">
        <f>IF(F47="NA","",IF(L47=0,"",IF((F47-L47)&lt;0,"▲","")))</f>
        <v>▲</v>
      </c>
      <c r="J47" s="63">
        <f>IF(F47="NA","-",IF(L47=0,"-",ABS(F47-L47)))</f>
        <v>1.9100000000000001</v>
      </c>
      <c r="K47" s="60">
        <v>15.617000000000001</v>
      </c>
      <c r="L47" s="55">
        <v>5.99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0.04</v>
      </c>
      <c r="F48" s="75">
        <f>ROUND(F47/(F45+F46),3)</f>
        <v>4.8000000000000001E-2</v>
      </c>
      <c r="G48" s="117" t="str">
        <f>IF(F48-D48&lt;0,"▲","")</f>
        <v>▲</v>
      </c>
      <c r="H48" s="108">
        <f>ABS(+F48-E48)*100</f>
        <v>0.8</v>
      </c>
      <c r="I48" s="45" t="str">
        <f>IF(F48="NA","",IF(L48=0,"",IF((F48-L48)&lt;0,"▲","")))</f>
        <v>▲</v>
      </c>
      <c r="J48" s="64">
        <f>ABS(+F48-L48)*100</f>
        <v>2.1000000000000005</v>
      </c>
      <c r="K48" s="110">
        <f>K47/(K45+K46)</f>
        <v>0.18622926579138796</v>
      </c>
      <c r="L48" s="118">
        <f>ROUND(L47/(L45+L46),3)</f>
        <v>6.9000000000000006E-2</v>
      </c>
    </row>
    <row r="49" spans="1:13" ht="12" customHeight="1">
      <c r="B49" s="1" t="s">
        <v>510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3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3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3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3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3" ht="12" customHeight="1">
      <c r="B56" s="1" t="s">
        <v>506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3" ht="28.5" customHeight="1">
      <c r="B57" s="417" t="s">
        <v>509</v>
      </c>
      <c r="C57" s="452"/>
      <c r="D57" s="452"/>
      <c r="E57" s="452"/>
      <c r="F57" s="452"/>
      <c r="G57" s="452"/>
      <c r="H57" s="452"/>
      <c r="I57" s="452"/>
      <c r="J57" s="452"/>
      <c r="K57" s="452"/>
      <c r="L57" s="452"/>
      <c r="M57" s="452"/>
    </row>
    <row r="58" spans="1:13" s="87" customForma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3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3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3" ht="12" customHeight="1">
      <c r="B61" s="84"/>
      <c r="G61" s="9"/>
      <c r="H61" s="9"/>
      <c r="I61" s="84"/>
      <c r="J61" s="84"/>
      <c r="K61" s="84"/>
    </row>
    <row r="62" spans="1:13" ht="12" customHeight="1">
      <c r="B62" s="10"/>
      <c r="I62" s="10"/>
      <c r="J62" s="10"/>
      <c r="K62" s="10"/>
      <c r="L62" s="82"/>
    </row>
    <row r="63" spans="1:13" ht="12" customHeight="1">
      <c r="B63" s="1"/>
      <c r="G63" s="9"/>
      <c r="H63" s="9"/>
      <c r="I63" s="9"/>
      <c r="J63" s="9"/>
      <c r="K63" s="9"/>
    </row>
    <row r="64" spans="1:13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4">
    <mergeCell ref="B58:L58"/>
    <mergeCell ref="B59:L59"/>
    <mergeCell ref="B60:L60"/>
    <mergeCell ref="B57:M57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tabColor theme="1"/>
    <pageSetUpPr fitToPage="1"/>
  </sheetPr>
  <dimension ref="A1:L67"/>
  <sheetViews>
    <sheetView showGridLines="0" defaultGridColor="0" topLeftCell="A31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40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446</v>
      </c>
      <c r="G7" s="453" t="s">
        <v>501</v>
      </c>
      <c r="H7" s="454"/>
      <c r="I7" s="440" t="s">
        <v>439</v>
      </c>
      <c r="J7" s="441"/>
      <c r="K7" s="444" t="s">
        <v>149</v>
      </c>
      <c r="L7" s="434"/>
    </row>
    <row r="8" spans="2:12" ht="21.75" customHeight="1">
      <c r="B8" s="22" t="s">
        <v>3</v>
      </c>
      <c r="C8" s="23"/>
      <c r="D8" s="24"/>
      <c r="E8" s="66"/>
      <c r="F8" s="65"/>
      <c r="G8" s="455"/>
      <c r="H8" s="456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354.1</v>
      </c>
      <c r="F10" s="123">
        <v>428.08</v>
      </c>
      <c r="G10" s="94" t="str">
        <f>IF((F10/E10)-1&lt;0,"▲","")</f>
        <v/>
      </c>
      <c r="H10" s="95">
        <f>ABS((+F10/E10)-1)</f>
        <v>0.20892403275910754</v>
      </c>
      <c r="I10" s="33" t="str">
        <f>IF(F10="NA","",IF(L10=0,"",IF((F10-L10)&lt;0,"▲","")))</f>
        <v>▲</v>
      </c>
      <c r="J10" s="63">
        <f>IF(F10="NA","-",IF(L10=0,"-",ABS(F10-L10)))</f>
        <v>5.6299999999999955</v>
      </c>
      <c r="K10" s="60">
        <v>335.48199999999997</v>
      </c>
      <c r="L10" s="55">
        <v>433.71</v>
      </c>
    </row>
    <row r="11" spans="2:12" ht="12" customHeight="1">
      <c r="B11" s="30"/>
      <c r="C11" s="23" t="s">
        <v>8</v>
      </c>
      <c r="D11" s="31">
        <v>325.64999999999998</v>
      </c>
      <c r="E11" s="32">
        <v>321.58999999999997</v>
      </c>
      <c r="F11" s="123">
        <v>342.97</v>
      </c>
      <c r="G11" s="94" t="str">
        <f>IF((F11/E11)-1&lt;0,"▲","")</f>
        <v/>
      </c>
      <c r="H11" s="95">
        <f>ABS((+F11/E11)-1)</f>
        <v>6.6482166734040504E-2</v>
      </c>
      <c r="I11" s="33" t="str">
        <f>IF(F11="NA","",IF(L11=0,"",IF((F11-L11)&lt;0,"▲","")))</f>
        <v>▲</v>
      </c>
      <c r="J11" s="63">
        <f>IF(F11="NA","-",IF(L11=0,"-",ABS(F11-L11)))</f>
        <v>2.1599999999999682</v>
      </c>
      <c r="K11" s="60">
        <v>277.839</v>
      </c>
      <c r="L11" s="55">
        <v>345.13</v>
      </c>
    </row>
    <row r="12" spans="2:12" ht="12" customHeight="1">
      <c r="B12" s="30"/>
      <c r="C12" s="23" t="s">
        <v>79</v>
      </c>
      <c r="D12" s="31">
        <v>72.83</v>
      </c>
      <c r="E12" s="32">
        <v>51.1</v>
      </c>
      <c r="F12" s="123">
        <v>68.19</v>
      </c>
      <c r="G12" s="94" t="str">
        <f>IF((F12/E12)-1&lt;0,"▲","")</f>
        <v/>
      </c>
      <c r="H12" s="95">
        <f>ABS((+F12/E12)-1)</f>
        <v>0.33444227005870841</v>
      </c>
      <c r="I12" s="33" t="str">
        <f>IF(F12="NA","",IF(L12=0,"",IF((F12-L12)&lt;0,"▲","")))</f>
        <v/>
      </c>
      <c r="J12" s="63">
        <f>IF(F12="NA","-",IF(L12=0,"-",ABS(F12-L12)))</f>
        <v>7.9999999999998295E-2</v>
      </c>
      <c r="K12" s="60">
        <v>85.992000000000004</v>
      </c>
      <c r="L12" s="55">
        <v>68.11</v>
      </c>
    </row>
    <row r="13" spans="2:12" ht="12" customHeight="1">
      <c r="B13" s="30"/>
      <c r="C13" s="23" t="s">
        <v>9</v>
      </c>
      <c r="D13" s="31">
        <v>49.34</v>
      </c>
      <c r="E13" s="32">
        <v>41.58</v>
      </c>
      <c r="F13" s="123">
        <v>65.88</v>
      </c>
      <c r="G13" s="94" t="str">
        <f>IF((F13/E13)-1&lt;0,"▲","")</f>
        <v/>
      </c>
      <c r="H13" s="95">
        <f>ABS((+F13/E13)-1)</f>
        <v>0.58441558441558428</v>
      </c>
      <c r="I13" s="33" t="str">
        <f>IF(F13="NA","",IF(L13=0,"",IF((F13-L13)&lt;0,"▲","")))</f>
        <v>▲</v>
      </c>
      <c r="J13" s="63">
        <f>IF(F13="NA","-",IF(L13=0,"-",ABS(F13-L13)))</f>
        <v>3.7600000000000051</v>
      </c>
      <c r="K13" s="60">
        <v>49.853999999999999</v>
      </c>
      <c r="L13" s="55">
        <v>69.64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0.112</v>
      </c>
      <c r="F14" s="69">
        <f>ROUND(F13/(F11+F12),3)</f>
        <v>0.16</v>
      </c>
      <c r="G14" s="94" t="str">
        <f>IF((F14/E14)-1&lt;0,"▲","")</f>
        <v/>
      </c>
      <c r="H14" s="98">
        <f>ABS(+F14-E14)*100</f>
        <v>4.8</v>
      </c>
      <c r="I14" s="33" t="str">
        <f>IF(F14="NA","",IF(L14=0,"",IF((F14-L14)&lt;0,"▲","")))</f>
        <v>▲</v>
      </c>
      <c r="J14" s="63">
        <f>IF(F14="NA","-",IF(L14=0,"-",ABS(F14-L14)*100))</f>
        <v>0.9000000000000008</v>
      </c>
      <c r="K14" s="99">
        <f>K13/(K11+K12)</f>
        <v>0.13702515728456344</v>
      </c>
      <c r="L14" s="100">
        <f>ROUND(L13/(L11+L12),3)</f>
        <v>0.16900000000000001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61.76</v>
      </c>
      <c r="F16" s="123">
        <v>57.54</v>
      </c>
      <c r="G16" s="94" t="str">
        <f>IF((F16/E16)-1&lt;0,"▲","")</f>
        <v>▲</v>
      </c>
      <c r="H16" s="95">
        <f t="shared" ref="H16:H37" si="0">ABS((+F16/E16)-1)</f>
        <v>6.8329015544041471E-2</v>
      </c>
      <c r="I16" s="33" t="str">
        <f>IF(F16="NA","",IF(L16=0,"",IF((F16-L16)&lt;0,"▲","")))</f>
        <v/>
      </c>
      <c r="J16" s="63">
        <f>IF(F16="NA","-",IF(L16=0,"-",ABS(F16-L16)))</f>
        <v>1.9999999999996021E-2</v>
      </c>
      <c r="K16" s="60">
        <v>49.216999999999999</v>
      </c>
      <c r="L16" s="55">
        <v>57.52</v>
      </c>
    </row>
    <row r="17" spans="2:12" ht="12" customHeight="1">
      <c r="B17" s="30"/>
      <c r="C17" s="23" t="s">
        <v>8</v>
      </c>
      <c r="D17" s="31">
        <v>32.11</v>
      </c>
      <c r="E17" s="32">
        <v>38.340000000000003</v>
      </c>
      <c r="F17" s="123">
        <v>35.68</v>
      </c>
      <c r="G17" s="94" t="str">
        <f>IF((F17/E17)-1&lt;0,"▲","")</f>
        <v>▲</v>
      </c>
      <c r="H17" s="95">
        <f t="shared" si="0"/>
        <v>6.937923839332294E-2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35.68</v>
      </c>
    </row>
    <row r="18" spans="2:12" ht="12" customHeight="1">
      <c r="B18" s="30"/>
      <c r="C18" s="23" t="s">
        <v>79</v>
      </c>
      <c r="D18" s="31">
        <v>28.61</v>
      </c>
      <c r="E18" s="32">
        <v>27.42</v>
      </c>
      <c r="F18" s="123">
        <v>29.94</v>
      </c>
      <c r="G18" s="94" t="str">
        <f>IF((F18/E18)-1&lt;0,"▲","")</f>
        <v/>
      </c>
      <c r="H18" s="95">
        <f t="shared" si="0"/>
        <v>9.1903719912472592E-2</v>
      </c>
      <c r="I18" s="33" t="str">
        <f>IF(F18="NA","",IF(L18=0,"",IF((F18-L18)&lt;0,"▲","")))</f>
        <v/>
      </c>
      <c r="J18" s="63">
        <f>IF(F18="NA","-",IF(L18=0,"-",ABS(F18-L18)))</f>
        <v>0.67999999999999972</v>
      </c>
      <c r="K18" s="60">
        <v>24.725000000000001</v>
      </c>
      <c r="L18" s="55">
        <v>29.26</v>
      </c>
    </row>
    <row r="19" spans="2:12" ht="12" customHeight="1">
      <c r="B19" s="30"/>
      <c r="C19" s="23" t="s">
        <v>9</v>
      </c>
      <c r="D19" s="31">
        <v>20.21</v>
      </c>
      <c r="E19" s="32">
        <v>19.55</v>
      </c>
      <c r="F19" s="123">
        <v>15.01</v>
      </c>
      <c r="G19" s="94" t="str">
        <f>IF((F19/E19)-1&lt;0,"▲","")</f>
        <v>▲</v>
      </c>
      <c r="H19" s="95">
        <f t="shared" si="0"/>
        <v>0.23222506393861897</v>
      </c>
      <c r="I19" s="33" t="str">
        <f>IF(F19="NA","",IF(L19=0,"",IF((F19-L19)&lt;0,"▲","")))</f>
        <v>▲</v>
      </c>
      <c r="J19" s="63">
        <f>IF(F19="NA","-",IF(L19=0,"-",ABS(F19-L19)))</f>
        <v>0.66999999999999993</v>
      </c>
      <c r="K19" s="60">
        <v>12.414</v>
      </c>
      <c r="L19" s="55">
        <v>15.68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0.22900000000000001</v>
      </c>
      <c r="G20" s="104" t="str">
        <f>IF((F20/E20)-1&lt;0,"▲","")</f>
        <v>▲</v>
      </c>
      <c r="H20" s="98">
        <f>ABS(+F20-E20)*100</f>
        <v>6.799999999999998</v>
      </c>
      <c r="I20" s="105" t="str">
        <f>IF(F20="NA","",IF(L20=0,"",IF((F20-L20)&lt;0,"▲","")))</f>
        <v>▲</v>
      </c>
      <c r="J20" s="63">
        <f>IF(F20="NA","-",IF(L20=0,"-",ABS(F20-L20)*100))</f>
        <v>1.1999999999999984</v>
      </c>
      <c r="K20" s="99">
        <f>K19/(K17+K18)</f>
        <v>0.22301266504985176</v>
      </c>
      <c r="L20" s="100">
        <f>ROUND(L19/(L17+L18),3)</f>
        <v>0.24099999999999999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364.77</v>
      </c>
      <c r="G22" s="94" t="str">
        <f>IF((F22/E22)-1&lt;0,"▲","")</f>
        <v/>
      </c>
      <c r="H22" s="95">
        <f>ABS((+F22/E22)-1)</f>
        <v>0.27537498688857021</v>
      </c>
      <c r="I22" s="33" t="str">
        <f>IF(F22="NA","",IF(L22=0,"",IF((F22-L22)&lt;0,"▲","")))</f>
        <v>▲</v>
      </c>
      <c r="J22" s="63">
        <f>IF(F22="NA","-",IF(L22=0,"-",ABS(F22-L22)))</f>
        <v>5.6899999999999977</v>
      </c>
      <c r="K22" s="60">
        <v>279.99799999999999</v>
      </c>
      <c r="L22" s="55">
        <v>370.46</v>
      </c>
    </row>
    <row r="23" spans="2:12" ht="12" customHeight="1">
      <c r="B23" s="30"/>
      <c r="C23" s="23" t="s">
        <v>8</v>
      </c>
      <c r="D23" s="31">
        <v>290.05</v>
      </c>
      <c r="E23" s="32">
        <v>279.44</v>
      </c>
      <c r="F23" s="123">
        <v>303.73</v>
      </c>
      <c r="G23" s="94" t="str">
        <f>IF((F23/E23)-1&lt;0,"▲","")</f>
        <v/>
      </c>
      <c r="H23" s="95">
        <f t="shared" si="0"/>
        <v>8.6923847695390855E-2</v>
      </c>
      <c r="I23" s="33" t="str">
        <f>IF(F23="NA","",IF(L23=0,"",IF((F23-L23)&lt;0,"▲","")))</f>
        <v>▲</v>
      </c>
      <c r="J23" s="63">
        <f>IF(F23="NA","-",IF(L23=0,"-",ABS(F23-L23)))</f>
        <v>2.1599999999999682</v>
      </c>
      <c r="K23" s="60">
        <v>242.798</v>
      </c>
      <c r="L23" s="55">
        <v>305.89</v>
      </c>
    </row>
    <row r="24" spans="2:12" ht="12" customHeight="1">
      <c r="B24" s="30"/>
      <c r="C24" s="23" t="s">
        <v>79</v>
      </c>
      <c r="D24" s="31">
        <v>41.03</v>
      </c>
      <c r="E24" s="32">
        <v>20.29</v>
      </c>
      <c r="F24" s="123">
        <v>35.19</v>
      </c>
      <c r="G24" s="94" t="str">
        <f>IF((F24/E24)-1&lt;0,"▲","")</f>
        <v/>
      </c>
      <c r="H24" s="95">
        <f t="shared" si="0"/>
        <v>0.73435189748644647</v>
      </c>
      <c r="I24" s="33" t="str">
        <f>IF(F24="NA","",IF(L24=0,"",IF((F24-L24)&lt;0,"▲","")))</f>
        <v>▲</v>
      </c>
      <c r="J24" s="63">
        <f>IF(F24="NA","-",IF(L24=0,"-",ABS(F24-L24)))</f>
        <v>0.64000000000000057</v>
      </c>
      <c r="K24" s="60">
        <v>58.344000000000001</v>
      </c>
      <c r="L24" s="55">
        <v>35.83</v>
      </c>
    </row>
    <row r="25" spans="2:12" ht="12" customHeight="1">
      <c r="B25" s="30"/>
      <c r="C25" s="23" t="s">
        <v>9</v>
      </c>
      <c r="D25" s="31">
        <v>27.82</v>
      </c>
      <c r="E25" s="32">
        <v>20.94</v>
      </c>
      <c r="F25" s="123">
        <v>49.9</v>
      </c>
      <c r="G25" s="94" t="str">
        <f>IF((F25/E25)-1&lt;0,"▲","")</f>
        <v/>
      </c>
      <c r="H25" s="95">
        <f t="shared" si="0"/>
        <v>1.3829990448901621</v>
      </c>
      <c r="I25" s="33" t="str">
        <f>IF(F25="NA","",IF(L25=0,"",IF((F25-L25)&lt;0,"▲","")))</f>
        <v>▲</v>
      </c>
      <c r="J25" s="63">
        <f>IF(F25="NA","-",IF(L25=0,"-",ABS(F25-L25)))</f>
        <v>3.1600000000000037</v>
      </c>
      <c r="K25" s="60">
        <v>36.173999999999999</v>
      </c>
      <c r="L25" s="55">
        <v>53.06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7.0000000000000007E-2</v>
      </c>
      <c r="F26" s="69">
        <f>ROUND(F25/(F23+F24),3)</f>
        <v>0.14699999999999999</v>
      </c>
      <c r="G26" s="104" t="str">
        <f>IF((F26/E26)-1&lt;0,"▲","")</f>
        <v/>
      </c>
      <c r="H26" s="98">
        <f>ABS(+F26-E26)*100</f>
        <v>7.6999999999999984</v>
      </c>
      <c r="I26" s="105" t="str">
        <f>IF(F26="NA","",IF(L26=0,"",IF((F26-L26)&lt;0,"▲","")))</f>
        <v>▲</v>
      </c>
      <c r="J26" s="63">
        <f>IF(F26="NA","-",IF(L26=0,"-",ABS(F26-L26)*100))</f>
        <v>0.80000000000000071</v>
      </c>
      <c r="K26" s="99">
        <f>K25/(K23+K24)</f>
        <v>0.12012273279715217</v>
      </c>
      <c r="L26" s="100">
        <f>ROUND(L25/(L23+L24),3)</f>
        <v>0.155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349.6</v>
      </c>
      <c r="G28" s="94" t="str">
        <f>IF((F28/E28)-1&lt;0,"▲","")</f>
        <v/>
      </c>
      <c r="H28" s="95">
        <f>ABS((+F28/E28)-1)</f>
        <v>0.2767045247051092</v>
      </c>
      <c r="I28" s="33" t="str">
        <f>IF(F28="NA","",IF(L28=0,"",IF((F28-L28)&lt;0,"▲","")))</f>
        <v>▲</v>
      </c>
      <c r="J28" s="63">
        <f>IF(F28="NA","-",IF(L28=0,"-",ABS(F28-L28)))</f>
        <v>4.75</v>
      </c>
      <c r="K28" s="60">
        <v>267.50299999999999</v>
      </c>
      <c r="L28" s="55">
        <v>354.35</v>
      </c>
    </row>
    <row r="29" spans="2:12" ht="12" customHeight="1">
      <c r="B29" s="41"/>
      <c r="C29" s="23" t="s">
        <v>8</v>
      </c>
      <c r="D29" s="31">
        <v>279.02999999999997</v>
      </c>
      <c r="E29" s="32">
        <v>266.70999999999998</v>
      </c>
      <c r="F29" s="123">
        <v>290.83999999999997</v>
      </c>
      <c r="G29" s="94" t="str">
        <f>IF((F29/E29)-1&lt;0,"▲","")</f>
        <v/>
      </c>
      <c r="H29" s="95">
        <f t="shared" si="0"/>
        <v>9.0472798170297297E-2</v>
      </c>
      <c r="I29" s="33" t="str">
        <f>IF(F29="NA","",IF(L29=0,"",IF((F29-L29)&lt;0,"▲","")))</f>
        <v>▲</v>
      </c>
      <c r="J29" s="63">
        <f>IF(F29="NA","-",IF(L29=0,"-",ABS(F29-L29)))</f>
        <v>1.2700000000000387</v>
      </c>
      <c r="K29" s="60">
        <v>230.67400000000001</v>
      </c>
      <c r="L29" s="55">
        <v>292.11</v>
      </c>
    </row>
    <row r="30" spans="2:12" ht="12" customHeight="1">
      <c r="B30" s="41"/>
      <c r="C30" s="23" t="s">
        <v>79</v>
      </c>
      <c r="D30" s="31">
        <v>39.18</v>
      </c>
      <c r="E30" s="32">
        <v>18.16</v>
      </c>
      <c r="F30" s="123">
        <v>31.12</v>
      </c>
      <c r="G30" s="94" t="str">
        <f>IF((F30/E30)-1&lt;0,"▲","")</f>
        <v/>
      </c>
      <c r="H30" s="95">
        <f t="shared" si="0"/>
        <v>0.71365638766519823</v>
      </c>
      <c r="I30" s="33" t="str">
        <f>IF(F30="NA","",IF(L30=0,"",IF((F30-L30)&lt;0,"▲","")))</f>
        <v>▲</v>
      </c>
      <c r="J30" s="63">
        <f>IF(F30="NA","-",IF(L30=0,"-",ABS(F30-L30)))</f>
        <v>0.62999999999999901</v>
      </c>
      <c r="K30" s="60">
        <v>53.987000000000002</v>
      </c>
      <c r="L30" s="55">
        <v>31.75</v>
      </c>
    </row>
    <row r="31" spans="2:12" ht="12" customHeight="1">
      <c r="B31" s="41"/>
      <c r="C31" s="23" t="s">
        <v>9</v>
      </c>
      <c r="D31" s="31">
        <v>25.12</v>
      </c>
      <c r="E31" s="32">
        <v>18.27</v>
      </c>
      <c r="F31" s="123">
        <v>46.67</v>
      </c>
      <c r="G31" s="94" t="str">
        <f>IF((F31/E31)-1&lt;0,"▲","")</f>
        <v/>
      </c>
      <c r="H31" s="95">
        <f t="shared" si="0"/>
        <v>1.5544608648056926</v>
      </c>
      <c r="I31" s="33" t="str">
        <f>IF(F31="NA","",IF(L31=0,"",IF((F31-L31)&lt;0,"▲","")))</f>
        <v>▲</v>
      </c>
      <c r="J31" s="63">
        <f>IF(F31="NA","-",IF(L31=0,"-",ABS(F31-L31)))</f>
        <v>3.1000000000000014</v>
      </c>
      <c r="K31" s="60">
        <v>33.113999999999997</v>
      </c>
      <c r="L31" s="55">
        <v>49.77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6.4000000000000001E-2</v>
      </c>
      <c r="F32" s="69">
        <f>ROUND(F31/(F29+F30),3)</f>
        <v>0.14499999999999999</v>
      </c>
      <c r="G32" s="104" t="str">
        <f>IF((F32/E32)-1&lt;0,"▲","")</f>
        <v/>
      </c>
      <c r="H32" s="98">
        <f>ABS(+F32-E32)*100</f>
        <v>8.1</v>
      </c>
      <c r="I32" s="105" t="str">
        <f>IF(F32="NA","",IF(L32=0,"",IF((F32-L32)&lt;0,"▲","")))</f>
        <v>▲</v>
      </c>
      <c r="J32" s="63">
        <f>IF(F32="NA","-",IF(L32=0,"-",ABS(F32-L32)*100))</f>
        <v>0.9000000000000008</v>
      </c>
      <c r="K32" s="99">
        <f>K31/(K29+K30)</f>
        <v>0.11632784259171434</v>
      </c>
      <c r="L32" s="100">
        <f>ROUND(L31/(L29+L30),3)</f>
        <v>0.154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6.33</v>
      </c>
      <c r="F34" s="123">
        <v>5.78</v>
      </c>
      <c r="G34" s="94" t="str">
        <f>IF((F34/E34)-1&lt;0,"▲","")</f>
        <v>▲</v>
      </c>
      <c r="H34" s="95">
        <f>ABS((+F34/E34)-1)</f>
        <v>8.6887835703001515E-2</v>
      </c>
      <c r="I34" s="33" t="str">
        <f>IF(F34="NA","",IF(L34=0,"",IF((F34-L34)&lt;0,"▲","")))</f>
        <v/>
      </c>
      <c r="J34" s="63">
        <f>IF(F34="NA","-",IF(L34=0,"-",ABS(F34-L34)))</f>
        <v>6.0000000000000497E-2</v>
      </c>
      <c r="K34" s="60">
        <v>6.2670000000000003</v>
      </c>
      <c r="L34" s="55">
        <v>5.72</v>
      </c>
    </row>
    <row r="35" spans="2:12" ht="12" customHeight="1">
      <c r="B35" s="30"/>
      <c r="C35" s="23" t="s">
        <v>8</v>
      </c>
      <c r="D35" s="31">
        <v>3.49</v>
      </c>
      <c r="E35" s="32">
        <v>3.81</v>
      </c>
      <c r="F35" s="123">
        <v>3.56</v>
      </c>
      <c r="G35" s="94" t="str">
        <f>IF((F35/E35)-1&lt;0,"▲","")</f>
        <v>▲</v>
      </c>
      <c r="H35" s="95">
        <f t="shared" si="0"/>
        <v>6.5616797900262425E-2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3.56</v>
      </c>
    </row>
    <row r="36" spans="2:12" ht="12" customHeight="1">
      <c r="B36" s="30"/>
      <c r="C36" s="23" t="s">
        <v>79</v>
      </c>
      <c r="D36" s="31">
        <v>3.2</v>
      </c>
      <c r="E36" s="32">
        <v>3.4</v>
      </c>
      <c r="F36" s="123">
        <v>3.06</v>
      </c>
      <c r="G36" s="94" t="str">
        <f>IF((F36/E36)-1&lt;0,"▲","")</f>
        <v>▲</v>
      </c>
      <c r="H36" s="95">
        <f t="shared" si="0"/>
        <v>9.9999999999999978E-2</v>
      </c>
      <c r="I36" s="33" t="str">
        <f>IF(F36="NA","",IF(L36=0,"",IF((F36-L36)&lt;0,"▲","")))</f>
        <v/>
      </c>
      <c r="J36" s="63">
        <f>IF(F36="NA","-",IF(L36=0,"-",ABS(F36-L36)))</f>
        <v>3.0000000000000249E-2</v>
      </c>
      <c r="K36" s="60">
        <v>2.923</v>
      </c>
      <c r="L36" s="55">
        <v>3.03</v>
      </c>
    </row>
    <row r="37" spans="2:12" ht="12" customHeight="1">
      <c r="B37" s="30"/>
      <c r="C37" s="23" t="s">
        <v>9</v>
      </c>
      <c r="D37" s="31">
        <v>1.3</v>
      </c>
      <c r="E37" s="32">
        <v>1.1000000000000001</v>
      </c>
      <c r="F37" s="123">
        <v>0.97</v>
      </c>
      <c r="G37" s="94" t="str">
        <f>IF((F37/E37)-1&lt;0,"▲","")</f>
        <v>▲</v>
      </c>
      <c r="H37" s="95">
        <f t="shared" si="0"/>
        <v>0.11818181818181828</v>
      </c>
      <c r="I37" s="33" t="str">
        <f>IF(F37="NA","",IF(L37=0,"",IF((F37-L37)&lt;0,"▲","")))</f>
        <v/>
      </c>
      <c r="J37" s="63">
        <f>IF(F37="NA","-",IF(L37=0,"-",ABS(F37-L37)))</f>
        <v>5.9999999999999942E-2</v>
      </c>
      <c r="K37" s="60">
        <v>1.266</v>
      </c>
      <c r="L37" s="55">
        <v>0.91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0.153</v>
      </c>
      <c r="F38" s="74">
        <f>ROUND(F37/(F35+F36),3)</f>
        <v>0.14699999999999999</v>
      </c>
      <c r="G38" s="107" t="str">
        <f>IF((F38/E38)-1&lt;0,"▲","")</f>
        <v>▲</v>
      </c>
      <c r="H38" s="108">
        <f>ABS(+F38-E38)*100</f>
        <v>0.60000000000000053</v>
      </c>
      <c r="I38" s="109" t="str">
        <f>IF(F38="NA","",IF(L38=0,"",IF((F38-L38)&lt;0,"▲","")))</f>
        <v/>
      </c>
      <c r="J38" s="64">
        <f>IF(F38="NA","-",IF(L38=0,"-",ABS(F38-L38)*100))</f>
        <v>0.89999999999999802</v>
      </c>
      <c r="K38" s="110">
        <f>K37/(K35+K36)</f>
        <v>0.18023917995444191</v>
      </c>
      <c r="L38" s="56">
        <f>ROUND(L37/(L35+L36),3)</f>
        <v>0.13800000000000001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446</v>
      </c>
      <c r="G42" s="446" t="s">
        <v>449</v>
      </c>
      <c r="H42" s="437"/>
      <c r="I42" s="440" t="s">
        <v>438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82.06</v>
      </c>
      <c r="F44" s="125">
        <v>88.6</v>
      </c>
      <c r="G44" s="113" t="str">
        <f>IF((F44/E44)-1&lt;0,"▲","")</f>
        <v/>
      </c>
      <c r="H44" s="95">
        <f>ABS((+F44/E44)-1)</f>
        <v>7.9697782110650595E-2</v>
      </c>
      <c r="I44" s="54" t="str">
        <f>IF(F44="NA","",IF(L44=0,"",IF((F44-L44)&lt;0,"▲","")))</f>
        <v>▲</v>
      </c>
      <c r="J44" s="63">
        <f>IF(F44="NA","-",IF(L44=0,"-",ABS(F44-L44)))</f>
        <v>4.480000000000004</v>
      </c>
      <c r="K44" s="60">
        <v>87.001000000000005</v>
      </c>
      <c r="L44" s="78">
        <v>93.08</v>
      </c>
    </row>
    <row r="45" spans="2:12" ht="12" customHeight="1">
      <c r="B45" s="30"/>
      <c r="C45" s="23" t="s">
        <v>8</v>
      </c>
      <c r="D45" s="111">
        <v>48.72</v>
      </c>
      <c r="E45" s="112">
        <v>48.42</v>
      </c>
      <c r="F45" s="125">
        <v>48.73</v>
      </c>
      <c r="G45" s="114" t="str">
        <f>IF((F45/E45)-1&lt;0,"▲","")</f>
        <v/>
      </c>
      <c r="H45" s="95">
        <f>ABS((+F45/E45)-1)</f>
        <v>6.4023130937627126E-3</v>
      </c>
      <c r="I45" s="33" t="str">
        <f>IF(F45="NA","",IF(L45=0,"",IF((F45-L45)&lt;0,"▲","")))</f>
        <v>▲</v>
      </c>
      <c r="J45" s="63">
        <f>IF(F45="NA","-",IF(L45=0,"-",ABS(F45-L45)))</f>
        <v>0.65000000000000568</v>
      </c>
      <c r="K45" s="60">
        <v>53.472999999999999</v>
      </c>
      <c r="L45" s="55">
        <v>49.38</v>
      </c>
    </row>
    <row r="46" spans="2:12" ht="12" customHeight="1">
      <c r="B46" s="30"/>
      <c r="C46" s="23" t="s">
        <v>79</v>
      </c>
      <c r="D46" s="111">
        <v>37.15</v>
      </c>
      <c r="E46" s="112">
        <v>35.79</v>
      </c>
      <c r="F46" s="125">
        <v>37.69</v>
      </c>
      <c r="G46" s="114" t="str">
        <f>IF((F46/E46)-1&lt;0,"▲","")</f>
        <v/>
      </c>
      <c r="H46" s="95">
        <f>ABS((+F46/E46)-1)</f>
        <v>5.3087454596255856E-2</v>
      </c>
      <c r="I46" s="33" t="str">
        <f>IF(F46="NA","",IF(L46=0,"",IF((F46-L46)&lt;0,"▲","")))</f>
        <v>▲</v>
      </c>
      <c r="J46" s="63">
        <f>IF(F46="NA","-",IF(L46=0,"-",ABS(F46-L46)))</f>
        <v>1.7700000000000031</v>
      </c>
      <c r="K46" s="60">
        <v>30.385999999999999</v>
      </c>
      <c r="L46" s="55">
        <v>39.46</v>
      </c>
    </row>
    <row r="47" spans="2:12" ht="12" customHeight="1">
      <c r="B47" s="30"/>
      <c r="C47" s="23" t="s">
        <v>9</v>
      </c>
      <c r="D47" s="111">
        <v>4.6100000000000003</v>
      </c>
      <c r="E47" s="112">
        <v>3.41</v>
      </c>
      <c r="F47" s="125">
        <v>5.99</v>
      </c>
      <c r="G47" s="114" t="str">
        <f>IF((F47/E47)-1&lt;0,"▲","")</f>
        <v/>
      </c>
      <c r="H47" s="95">
        <f>ABS((+F47/E47)-1)</f>
        <v>0.75659824046920821</v>
      </c>
      <c r="I47" s="33" t="str">
        <f>IF(F47="NA","",IF(L47=0,"",IF((F47-L47)&lt;0,"▲","")))</f>
        <v>▲</v>
      </c>
      <c r="J47" s="63">
        <f>IF(F47="NA","-",IF(L47=0,"-",ABS(F47-L47)))</f>
        <v>2.0499999999999989</v>
      </c>
      <c r="K47" s="60">
        <v>15.617000000000001</v>
      </c>
      <c r="L47" s="55">
        <v>8.0399999999999991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0.04</v>
      </c>
      <c r="F48" s="75">
        <f>ROUND(F47/(F45+F46),3)</f>
        <v>6.9000000000000006E-2</v>
      </c>
      <c r="G48" s="117" t="str">
        <f>IF(F48-D48&lt;0,"▲","")</f>
        <v/>
      </c>
      <c r="H48" s="108">
        <f>ABS(+F48-E48)*100</f>
        <v>2.9000000000000004</v>
      </c>
      <c r="I48" s="45" t="str">
        <f>IF(F48="NA","",IF(L48=0,"",IF((F48-L48)&lt;0,"▲","")))</f>
        <v>▲</v>
      </c>
      <c r="J48" s="64">
        <f>ABS(+F48-L48)*100</f>
        <v>2.0999999999999992</v>
      </c>
      <c r="K48" s="110">
        <f>K47/(K45+K46)</f>
        <v>0.18622926579138796</v>
      </c>
      <c r="L48" s="118">
        <f>ROUND(L47/(L45+L46),3)</f>
        <v>0.09</v>
      </c>
    </row>
    <row r="49" spans="1:12" ht="12" customHeight="1">
      <c r="B49" s="1" t="s">
        <v>507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506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6" colorId="22" zoomScaleNormal="100" workbookViewId="0">
      <selection activeCell="P43" sqref="P4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897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447.17</v>
      </c>
      <c r="E10" s="187">
        <v>406.43</v>
      </c>
      <c r="F10" s="198">
        <v>459.13</v>
      </c>
      <c r="G10" s="271"/>
      <c r="H10" s="94" t="s">
        <v>52</v>
      </c>
      <c r="I10" s="234">
        <v>0.12966562507688906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360.06</v>
      </c>
      <c r="E11" s="187">
        <v>350.03</v>
      </c>
      <c r="F11" s="198">
        <v>361.26</v>
      </c>
      <c r="G11" s="271"/>
      <c r="H11" s="94" t="s">
        <v>52</v>
      </c>
      <c r="I11" s="234">
        <v>3.2082964317344365E-2</v>
      </c>
      <c r="J11" s="267"/>
      <c r="K11" s="163"/>
      <c r="L11" s="312">
        <v>-0.14000000000000001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67.73</v>
      </c>
      <c r="F12" s="198">
        <v>81.81</v>
      </c>
      <c r="G12" s="271"/>
      <c r="H12" s="94" t="s">
        <v>52</v>
      </c>
      <c r="I12" s="234">
        <v>0.20788424627196211</v>
      </c>
      <c r="J12" s="267"/>
      <c r="L12" s="312">
        <v>-0.22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57.09</v>
      </c>
      <c r="E13" s="187">
        <v>53.6</v>
      </c>
      <c r="F13" s="198">
        <v>77.569999999999993</v>
      </c>
      <c r="G13" s="271"/>
      <c r="H13" s="94" t="s">
        <v>52</v>
      </c>
      <c r="I13" s="234">
        <v>0.44720149253731334</v>
      </c>
      <c r="J13" s="267"/>
      <c r="K13" s="163"/>
      <c r="L13" s="312">
        <v>0.34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0.1255056278578966</v>
      </c>
      <c r="E14" s="191">
        <v>0.12830333205668326</v>
      </c>
      <c r="F14" s="199">
        <v>0.17507391608549439</v>
      </c>
      <c r="G14" s="272"/>
      <c r="H14" s="275" t="s">
        <v>52</v>
      </c>
      <c r="I14" s="240">
        <v>4.6770584028811122</v>
      </c>
      <c r="J14" s="268"/>
      <c r="K14" s="163"/>
      <c r="L14" s="313">
        <v>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49.31</v>
      </c>
      <c r="G16" s="271"/>
      <c r="H16" s="94" t="s">
        <v>52</v>
      </c>
      <c r="I16" s="234">
        <v>9.8218262806236245E-2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30.42</v>
      </c>
      <c r="F17" s="198">
        <v>31.14</v>
      </c>
      <c r="G17" s="271"/>
      <c r="H17" s="94" t="s">
        <v>52</v>
      </c>
      <c r="I17" s="234">
        <v>2.3668639053254337E-2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19.32</v>
      </c>
      <c r="G18" s="271"/>
      <c r="H18" s="94" t="s">
        <v>548</v>
      </c>
      <c r="I18" s="234">
        <v>6.4406779661016822E-2</v>
      </c>
      <c r="J18" s="267"/>
      <c r="K18" s="163"/>
      <c r="L18" s="312">
        <v>-0.41</v>
      </c>
      <c r="M18" s="215">
        <v>27.544</v>
      </c>
    </row>
    <row r="19" spans="2:16" ht="12" customHeight="1">
      <c r="B19" s="174"/>
      <c r="C19" s="259" t="s">
        <v>9</v>
      </c>
      <c r="D19" s="252">
        <v>18.36</v>
      </c>
      <c r="E19" s="187">
        <v>15.5</v>
      </c>
      <c r="F19" s="198">
        <v>18.3</v>
      </c>
      <c r="G19" s="271"/>
      <c r="H19" s="94" t="s">
        <v>52</v>
      </c>
      <c r="I19" s="234">
        <v>0.1806451612903226</v>
      </c>
      <c r="J19" s="267"/>
      <c r="K19" s="163"/>
      <c r="L19" s="312">
        <v>0.4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0.35260226618014212</v>
      </c>
      <c r="E20" s="191">
        <v>0.30350499314666146</v>
      </c>
      <c r="F20" s="199">
        <v>0.36266349583828777</v>
      </c>
      <c r="G20" s="272"/>
      <c r="H20" s="275" t="s">
        <v>52</v>
      </c>
      <c r="I20" s="240">
        <v>5.9158502691626316</v>
      </c>
      <c r="J20" s="268"/>
      <c r="K20" s="163"/>
      <c r="L20" s="313">
        <v>1.1000000000000001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396.3</v>
      </c>
      <c r="E22" s="187">
        <v>356.45</v>
      </c>
      <c r="F22" s="198">
        <v>402.89</v>
      </c>
      <c r="G22" s="271"/>
      <c r="H22" s="94" t="s">
        <v>52</v>
      </c>
      <c r="I22" s="234">
        <v>0.13028475241969417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324.91000000000003</v>
      </c>
      <c r="E23" s="187">
        <v>315</v>
      </c>
      <c r="F23" s="198">
        <v>324.99</v>
      </c>
      <c r="G23" s="271"/>
      <c r="H23" s="94" t="s">
        <v>52</v>
      </c>
      <c r="I23" s="234">
        <v>3.1714285714285806E-2</v>
      </c>
      <c r="J23" s="267"/>
      <c r="K23" s="163"/>
      <c r="L23" s="312">
        <v>-0.13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45.04</v>
      </c>
      <c r="F24" s="198">
        <v>59.69</v>
      </c>
      <c r="G24" s="271"/>
      <c r="H24" s="94" t="s">
        <v>52</v>
      </c>
      <c r="I24" s="234">
        <v>0.32526642984014198</v>
      </c>
      <c r="J24" s="267"/>
      <c r="K24" s="163"/>
      <c r="L24" s="312">
        <v>0.15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37.479999999999997</v>
      </c>
      <c r="E25" s="187">
        <v>37.14</v>
      </c>
      <c r="F25" s="198">
        <v>57.94</v>
      </c>
      <c r="G25" s="271"/>
      <c r="H25" s="94" t="s">
        <v>52</v>
      </c>
      <c r="I25" s="234">
        <v>0.56004308023694116</v>
      </c>
      <c r="J25" s="267"/>
      <c r="K25" s="163"/>
      <c r="L25" s="312">
        <v>-0.05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9.4782894570467582E-2</v>
      </c>
      <c r="E26" s="191">
        <v>0.10315520497722475</v>
      </c>
      <c r="F26" s="199">
        <v>0.15061869605906206</v>
      </c>
      <c r="G26" s="272"/>
      <c r="H26" s="275" t="s">
        <v>52</v>
      </c>
      <c r="I26" s="240">
        <v>4.7463491081837308</v>
      </c>
      <c r="J26" s="268"/>
      <c r="K26" s="94"/>
      <c r="L26" s="313">
        <v>-0.01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381.47</v>
      </c>
      <c r="E28" s="188">
        <v>346.74</v>
      </c>
      <c r="F28" s="200">
        <v>389.69</v>
      </c>
      <c r="G28" s="273">
        <v>11.942458537150131</v>
      </c>
      <c r="H28" s="94" t="s">
        <v>52</v>
      </c>
      <c r="I28" s="234">
        <v>0.12386802791717133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315.67</v>
      </c>
      <c r="E29" s="188">
        <v>305.95</v>
      </c>
      <c r="F29" s="200">
        <v>316.37</v>
      </c>
      <c r="G29" s="273">
        <v>5.2739015493759069</v>
      </c>
      <c r="H29" s="94" t="s">
        <v>52</v>
      </c>
      <c r="I29" s="234">
        <v>3.4057852590292592E-2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</v>
      </c>
      <c r="F30" s="200">
        <v>53.34</v>
      </c>
      <c r="G30" s="273">
        <v>17.261410788381752</v>
      </c>
      <c r="H30" s="94" t="s">
        <v>52</v>
      </c>
      <c r="I30" s="234">
        <v>0.26398104265402833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34.549999999999997</v>
      </c>
      <c r="F31" s="200">
        <v>55.17</v>
      </c>
      <c r="G31" s="273">
        <v>38.309922972360653</v>
      </c>
      <c r="H31" s="94" t="s">
        <v>52</v>
      </c>
      <c r="I31" s="234">
        <v>0.59681620839363259</v>
      </c>
      <c r="J31" s="267"/>
      <c r="K31" s="163"/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9.2424762860992937E-2</v>
      </c>
      <c r="E32" s="191">
        <v>9.9238833835990234E-2</v>
      </c>
      <c r="F32" s="199">
        <v>0.14922506829677315</v>
      </c>
      <c r="G32" s="272"/>
      <c r="H32" s="275" t="s">
        <v>52</v>
      </c>
      <c r="I32" s="240">
        <v>4.9986234460782919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6.07</v>
      </c>
      <c r="E34" s="187">
        <v>5.08</v>
      </c>
      <c r="F34" s="198">
        <v>6.93</v>
      </c>
      <c r="G34" s="271">
        <v>21.931260229132562</v>
      </c>
      <c r="H34" s="277" t="s">
        <v>52</v>
      </c>
      <c r="I34" s="234">
        <v>0.36417322834645671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4.74</v>
      </c>
      <c r="E35" s="187">
        <v>4.6100000000000003</v>
      </c>
      <c r="F35" s="198">
        <v>5.14</v>
      </c>
      <c r="G35" s="271">
        <v>19.546742209631731</v>
      </c>
      <c r="H35" s="277" t="s">
        <v>52</v>
      </c>
      <c r="I35" s="234">
        <v>0.11496746203904551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2.79</v>
      </c>
      <c r="G36" s="271">
        <v>4.093567251461991</v>
      </c>
      <c r="H36" s="277" t="s">
        <v>52</v>
      </c>
      <c r="I36" s="234">
        <v>0.36764705882352944</v>
      </c>
      <c r="J36" s="267"/>
      <c r="K36" s="163"/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1.32</v>
      </c>
      <c r="G37" s="271">
        <v>28.378378378378386</v>
      </c>
      <c r="H37" s="277" t="s">
        <v>52</v>
      </c>
      <c r="I37" s="234">
        <v>0.37500000000000022</v>
      </c>
      <c r="J37" s="267"/>
      <c r="K37" s="163"/>
      <c r="L37" s="312">
        <v>-0.03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0.17050067658998647</v>
      </c>
      <c r="E38" s="189">
        <v>0.14436090225563908</v>
      </c>
      <c r="F38" s="201">
        <v>0.16645649432534679</v>
      </c>
      <c r="G38" s="274"/>
      <c r="H38" s="278" t="s">
        <v>52</v>
      </c>
      <c r="I38" s="235">
        <v>2.2095592069707708</v>
      </c>
      <c r="J38" s="270"/>
      <c r="K38" s="323"/>
      <c r="L38" s="316">
        <v>-0.4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</v>
      </c>
      <c r="E44" s="222">
        <v>116.22</v>
      </c>
      <c r="F44" s="223">
        <v>113.34</v>
      </c>
      <c r="G44" s="279"/>
      <c r="H44" s="280" t="s">
        <v>548</v>
      </c>
      <c r="I44" s="233">
        <v>2.4780588538977799E-2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62.89</v>
      </c>
      <c r="E45" s="226">
        <v>62.96</v>
      </c>
      <c r="F45" s="198">
        <v>65.97</v>
      </c>
      <c r="G45" s="271"/>
      <c r="H45" s="281" t="s">
        <v>52</v>
      </c>
      <c r="I45" s="234">
        <v>4.7808132147395099E-2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54.21</v>
      </c>
      <c r="F46" s="198">
        <v>46.81</v>
      </c>
      <c r="G46" s="271"/>
      <c r="H46" s="281" t="s">
        <v>548</v>
      </c>
      <c r="I46" s="234">
        <v>0.13650617967164724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7.19</v>
      </c>
      <c r="F47" s="198">
        <v>8.57</v>
      </c>
      <c r="G47" s="271"/>
      <c r="H47" s="281" t="s">
        <v>52</v>
      </c>
      <c r="I47" s="234">
        <v>0.19193324061196093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6.1501728964268067E-2</v>
      </c>
      <c r="E48" s="229">
        <v>6.1363830331996244E-2</v>
      </c>
      <c r="F48" s="201">
        <v>7.5988650469941479E-2</v>
      </c>
      <c r="G48" s="274"/>
      <c r="H48" s="282" t="s">
        <v>52</v>
      </c>
      <c r="I48" s="235">
        <v>1.4624820137945236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898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64"/>
    </row>
    <row r="56" spans="2:15" ht="12" customHeight="1">
      <c r="B56" s="363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39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446</v>
      </c>
      <c r="G7" s="453" t="s">
        <v>496</v>
      </c>
      <c r="H7" s="454"/>
      <c r="I7" s="440" t="s">
        <v>439</v>
      </c>
      <c r="J7" s="441"/>
      <c r="K7" s="444" t="s">
        <v>149</v>
      </c>
      <c r="L7" s="434"/>
    </row>
    <row r="8" spans="2:12" ht="21.75" customHeight="1">
      <c r="B8" s="22" t="s">
        <v>3</v>
      </c>
      <c r="C8" s="23"/>
      <c r="D8" s="24"/>
      <c r="E8" s="66"/>
      <c r="F8" s="65"/>
      <c r="G8" s="455"/>
      <c r="H8" s="456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354.1</v>
      </c>
      <c r="F10" s="123">
        <v>433.71</v>
      </c>
      <c r="G10" s="94" t="str">
        <f>IF((F10/E10)-1&lt;0,"▲","")</f>
        <v/>
      </c>
      <c r="H10" s="95">
        <f>ABS((+F10/E10)-1)</f>
        <v>0.22482349618751751</v>
      </c>
      <c r="I10" s="33" t="str">
        <f>IF(F10="NA","",IF(L10=0,"",IF((F10-L10)&lt;0,"▲","")))</f>
        <v>▲</v>
      </c>
      <c r="J10" s="63">
        <f>IF(F10="NA","-",IF(L10=0,"-",ABS(F10-L10)))</f>
        <v>1.5100000000000477</v>
      </c>
      <c r="K10" s="60">
        <v>335.48200000000003</v>
      </c>
      <c r="L10" s="55">
        <v>435.22</v>
      </c>
    </row>
    <row r="11" spans="2:12" ht="12" customHeight="1">
      <c r="B11" s="30"/>
      <c r="C11" s="23" t="s">
        <v>8</v>
      </c>
      <c r="D11" s="31">
        <v>325.70999999999998</v>
      </c>
      <c r="E11" s="32">
        <v>321.52999999999997</v>
      </c>
      <c r="F11" s="123">
        <v>345.13</v>
      </c>
      <c r="G11" s="94" t="str">
        <f>IF((F11/E11)-1&lt;0,"▲","")</f>
        <v/>
      </c>
      <c r="H11" s="95">
        <f>ABS((+F11/E11)-1)</f>
        <v>7.3399060740833022E-2</v>
      </c>
      <c r="I11" s="33" t="str">
        <f>IF(F11="NA","",IF(L11=0,"",IF((F11-L11)&lt;0,"▲","")))</f>
        <v>▲</v>
      </c>
      <c r="J11" s="63">
        <f>IF(F11="NA","-",IF(L11=0,"-",ABS(F11-L11)))</f>
        <v>1.8899999999999864</v>
      </c>
      <c r="K11" s="60">
        <v>277.839</v>
      </c>
      <c r="L11" s="55">
        <v>347.02</v>
      </c>
    </row>
    <row r="12" spans="2:12" ht="12" customHeight="1">
      <c r="B12" s="30"/>
      <c r="C12" s="23" t="s">
        <v>79</v>
      </c>
      <c r="D12" s="31">
        <v>72.760000000000005</v>
      </c>
      <c r="E12" s="32">
        <v>50.84</v>
      </c>
      <c r="F12" s="123">
        <v>68.11</v>
      </c>
      <c r="G12" s="94" t="str">
        <f>IF((F12/E12)-1&lt;0,"▲","")</f>
        <v/>
      </c>
      <c r="H12" s="95">
        <f>ABS((+F12/E12)-1)</f>
        <v>0.339693154996066</v>
      </c>
      <c r="I12" s="33" t="str">
        <f>IF(F12="NA","",IF(L12=0,"",IF((F12-L12)&lt;0,"▲","")))</f>
        <v/>
      </c>
      <c r="J12" s="63">
        <f>IF(F12="NA","-",IF(L12=0,"-",ABS(F12-L12)))</f>
        <v>1.3499999999999943</v>
      </c>
      <c r="K12" s="60">
        <v>85.9</v>
      </c>
      <c r="L12" s="55">
        <v>66.760000000000005</v>
      </c>
    </row>
    <row r="13" spans="2:12" ht="12" customHeight="1">
      <c r="B13" s="30"/>
      <c r="C13" s="23" t="s">
        <v>9</v>
      </c>
      <c r="D13" s="31">
        <v>49.34</v>
      </c>
      <c r="E13" s="32">
        <v>41.77</v>
      </c>
      <c r="F13" s="123">
        <v>69.64</v>
      </c>
      <c r="G13" s="94" t="str">
        <f>IF((F13/E13)-1&lt;0,"▲","")</f>
        <v/>
      </c>
      <c r="H13" s="95">
        <f>ABS((+F13/E13)-1)</f>
        <v>0.66722528130237002</v>
      </c>
      <c r="I13" s="33" t="str">
        <f>IF(F13="NA","",IF(L13=0,"",IF((F13-L13)&lt;0,"▲","")))</f>
        <v>▲</v>
      </c>
      <c r="J13" s="63">
        <f>IF(F13="NA","-",IF(L13=0,"-",ABS(F13-L13)))</f>
        <v>2.5600000000000023</v>
      </c>
      <c r="K13" s="60">
        <v>49.853999999999999</v>
      </c>
      <c r="L13" s="55">
        <v>72.2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0.112</v>
      </c>
      <c r="F14" s="69">
        <f>ROUND(F13/(F11+F12),3)</f>
        <v>0.16900000000000001</v>
      </c>
      <c r="G14" s="94" t="str">
        <f>IF((F14/E14)-1&lt;0,"▲","")</f>
        <v/>
      </c>
      <c r="H14" s="98">
        <f>ABS(+F14-E14)*100</f>
        <v>5.7000000000000011</v>
      </c>
      <c r="I14" s="33" t="str">
        <f>IF(F14="NA","",IF(L14=0,"",IF((F14-L14)&lt;0,"▲","")))</f>
        <v>▲</v>
      </c>
      <c r="J14" s="63">
        <f>IF(F14="NA","-",IF(L14=0,"-",ABS(F14-L14)*100))</f>
        <v>0.49999999999999767</v>
      </c>
      <c r="K14" s="99">
        <f>K13/(K11+K12)</f>
        <v>0.13705981486725372</v>
      </c>
      <c r="L14" s="100">
        <f>ROUND(L13/(L11+L12),3)</f>
        <v>0.17399999999999999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61.76</v>
      </c>
      <c r="F16" s="123">
        <v>57.52</v>
      </c>
      <c r="G16" s="94" t="str">
        <f>IF((F16/E16)-1&lt;0,"▲","")</f>
        <v>▲</v>
      </c>
      <c r="H16" s="95">
        <f t="shared" ref="H16:H37" si="0">ABS((+F16/E16)-1)</f>
        <v>6.8652849740932553E-2</v>
      </c>
      <c r="I16" s="33" t="str">
        <f>IF(F16="NA","",IF(L16=0,"",IF((F16-L16)&lt;0,"▲","")))</f>
        <v/>
      </c>
      <c r="J16" s="63">
        <f>IF(F16="NA","-",IF(L16=0,"-",ABS(F16-L16)))</f>
        <v>0.91000000000000369</v>
      </c>
      <c r="K16" s="60">
        <v>49.216999999999999</v>
      </c>
      <c r="L16" s="55">
        <v>56.61</v>
      </c>
    </row>
    <row r="17" spans="2:12" ht="12" customHeight="1">
      <c r="B17" s="30"/>
      <c r="C17" s="23" t="s">
        <v>8</v>
      </c>
      <c r="D17" s="31">
        <v>32.200000000000003</v>
      </c>
      <c r="E17" s="32">
        <v>38.28</v>
      </c>
      <c r="F17" s="123">
        <v>35.68</v>
      </c>
      <c r="G17" s="94" t="str">
        <f>IF((F17/E17)-1&lt;0,"▲","")</f>
        <v>▲</v>
      </c>
      <c r="H17" s="95">
        <f t="shared" si="0"/>
        <v>6.7920585161964531E-2</v>
      </c>
      <c r="I17" s="33" t="str">
        <f>IF(F17="NA","",IF(L17=0,"",IF((F17-L17)&lt;0,"▲","")))</f>
        <v>▲</v>
      </c>
      <c r="J17" s="63">
        <f>IF(F17="NA","-",IF(L17=0,"-",ABS(F17-L17)))</f>
        <v>0.29999999999999716</v>
      </c>
      <c r="K17" s="60">
        <v>30.94</v>
      </c>
      <c r="L17" s="55">
        <v>35.979999999999997</v>
      </c>
    </row>
    <row r="18" spans="2:12" ht="12" customHeight="1">
      <c r="B18" s="30"/>
      <c r="C18" s="23" t="s">
        <v>79</v>
      </c>
      <c r="D18" s="31">
        <v>28.52</v>
      </c>
      <c r="E18" s="32">
        <v>27.47</v>
      </c>
      <c r="F18" s="123">
        <v>29.26</v>
      </c>
      <c r="G18" s="94" t="str">
        <f>IF((F18/E18)-1&lt;0,"▲","")</f>
        <v/>
      </c>
      <c r="H18" s="95">
        <f t="shared" si="0"/>
        <v>6.516199490353114E-2</v>
      </c>
      <c r="I18" s="33" t="str">
        <f>IF(F18="NA","",IF(L18=0,"",IF((F18-L18)&lt;0,"▲","")))</f>
        <v/>
      </c>
      <c r="J18" s="63">
        <f>IF(F18="NA","-",IF(L18=0,"-",ABS(F18-L18)))</f>
        <v>2.7200000000000024</v>
      </c>
      <c r="K18" s="60">
        <v>24.725000000000001</v>
      </c>
      <c r="L18" s="55">
        <v>26.54</v>
      </c>
    </row>
    <row r="19" spans="2:12" ht="12" customHeight="1">
      <c r="B19" s="30"/>
      <c r="C19" s="23" t="s">
        <v>9</v>
      </c>
      <c r="D19" s="31">
        <v>20.21</v>
      </c>
      <c r="E19" s="32">
        <v>19.55</v>
      </c>
      <c r="F19" s="123">
        <v>15.68</v>
      </c>
      <c r="G19" s="94" t="str">
        <f>IF((F19/E19)-1&lt;0,"▲","")</f>
        <v>▲</v>
      </c>
      <c r="H19" s="95">
        <f t="shared" si="0"/>
        <v>0.1979539641943735</v>
      </c>
      <c r="I19" s="33" t="str">
        <f>IF(F19="NA","",IF(L19=0,"",IF((F19-L19)&lt;0,"▲","")))</f>
        <v>▲</v>
      </c>
      <c r="J19" s="63">
        <f>IF(F19="NA","-",IF(L19=0,"-",ABS(F19-L19)))</f>
        <v>2.25</v>
      </c>
      <c r="K19" s="60">
        <v>12.414</v>
      </c>
      <c r="L19" s="55">
        <v>17.93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0.29699999999999999</v>
      </c>
      <c r="F20" s="69">
        <f>ROUND(F19/(F17+F18),3)</f>
        <v>0.24099999999999999</v>
      </c>
      <c r="G20" s="104" t="str">
        <f>IF((F20/E20)-1&lt;0,"▲","")</f>
        <v>▲</v>
      </c>
      <c r="H20" s="98">
        <f>ABS(+F20-E20)*100</f>
        <v>5.6</v>
      </c>
      <c r="I20" s="105" t="str">
        <f>IF(F20="NA","",IF(L20=0,"",IF((F20-L20)&lt;0,"▲","")))</f>
        <v>▲</v>
      </c>
      <c r="J20" s="63">
        <f>IF(F20="NA","-",IF(L20=0,"-",ABS(F20-L20)*100))</f>
        <v>4.5999999999999988</v>
      </c>
      <c r="K20" s="99">
        <f>K19/(K17+K18)</f>
        <v>0.22301266504985176</v>
      </c>
      <c r="L20" s="100">
        <f>ROUND(L19/(L17+L18),3)</f>
        <v>0.28699999999999998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370.46</v>
      </c>
      <c r="G22" s="94" t="str">
        <f>IF((F22/E22)-1&lt;0,"▲","")</f>
        <v/>
      </c>
      <c r="H22" s="95">
        <f>ABS((+F22/E22)-1)</f>
        <v>0.29526939617495884</v>
      </c>
      <c r="I22" s="33" t="str">
        <f>IF(F22="NA","",IF(L22=0,"",IF((F22-L22)&lt;0,"▲","")))</f>
        <v>▲</v>
      </c>
      <c r="J22" s="63">
        <f>IF(F22="NA","-",IF(L22=0,"-",ABS(F22-L22)))</f>
        <v>2.1100000000000136</v>
      </c>
      <c r="K22" s="60">
        <v>279.99799999999999</v>
      </c>
      <c r="L22" s="55">
        <v>372.57</v>
      </c>
    </row>
    <row r="23" spans="2:12" ht="12" customHeight="1">
      <c r="B23" s="30"/>
      <c r="C23" s="23" t="s">
        <v>8</v>
      </c>
      <c r="D23" s="31">
        <v>290.02999999999997</v>
      </c>
      <c r="E23" s="32">
        <v>279.44</v>
      </c>
      <c r="F23" s="123">
        <v>305.89</v>
      </c>
      <c r="G23" s="94" t="str">
        <f>IF((F23/E23)-1&lt;0,"▲","")</f>
        <v/>
      </c>
      <c r="H23" s="95">
        <f t="shared" si="0"/>
        <v>9.4653592900085792E-2</v>
      </c>
      <c r="I23" s="33" t="str">
        <f>IF(F23="NA","",IF(L23=0,"",IF((F23-L23)&lt;0,"▲","")))</f>
        <v>▲</v>
      </c>
      <c r="J23" s="63">
        <f>IF(F23="NA","-",IF(L23=0,"-",ABS(F23-L23)))</f>
        <v>1.4900000000000091</v>
      </c>
      <c r="K23" s="60">
        <v>242.798</v>
      </c>
      <c r="L23" s="55">
        <v>307.38</v>
      </c>
    </row>
    <row r="24" spans="2:12" ht="12" customHeight="1">
      <c r="B24" s="30"/>
      <c r="C24" s="23" t="s">
        <v>79</v>
      </c>
      <c r="D24" s="31">
        <v>41.03</v>
      </c>
      <c r="E24" s="32">
        <v>19.91</v>
      </c>
      <c r="F24" s="123">
        <v>35.83</v>
      </c>
      <c r="G24" s="94" t="str">
        <f>IF((F24/E24)-1&lt;0,"▲","")</f>
        <v/>
      </c>
      <c r="H24" s="95">
        <f t="shared" si="0"/>
        <v>0.79959819186338521</v>
      </c>
      <c r="I24" s="33" t="str">
        <f>IF(F24="NA","",IF(L24=0,"",IF((F24-L24)&lt;0,"▲","")))</f>
        <v>▲</v>
      </c>
      <c r="J24" s="63">
        <f>IF(F24="NA","-",IF(L24=0,"-",ABS(F24-L24)))</f>
        <v>1.2700000000000031</v>
      </c>
      <c r="K24" s="60">
        <v>58.344000000000001</v>
      </c>
      <c r="L24" s="55">
        <v>37.1</v>
      </c>
    </row>
    <row r="25" spans="2:12" ht="12" customHeight="1">
      <c r="B25" s="30"/>
      <c r="C25" s="23" t="s">
        <v>9</v>
      </c>
      <c r="D25" s="31">
        <v>27.82</v>
      </c>
      <c r="E25" s="32">
        <v>21.19</v>
      </c>
      <c r="F25" s="123">
        <v>53.06</v>
      </c>
      <c r="G25" s="94" t="str">
        <f>IF((F25/E25)-1&lt;0,"▲","")</f>
        <v/>
      </c>
      <c r="H25" s="95">
        <f t="shared" si="0"/>
        <v>1.5040113260972157</v>
      </c>
      <c r="I25" s="33" t="str">
        <f>IF(F25="NA","",IF(L25=0,"",IF((F25-L25)&lt;0,"▲","")))</f>
        <v>▲</v>
      </c>
      <c r="J25" s="63">
        <f>IF(F25="NA","-",IF(L25=0,"-",ABS(F25-L25)))</f>
        <v>0.15999999999999659</v>
      </c>
      <c r="K25" s="60">
        <v>36.173999999999999</v>
      </c>
      <c r="L25" s="55">
        <v>53.22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7.0999999999999994E-2</v>
      </c>
      <c r="F26" s="69">
        <f>ROUND(F25/(F23+F24),3)</f>
        <v>0.155</v>
      </c>
      <c r="G26" s="104" t="str">
        <f>IF((F26/E26)-1&lt;0,"▲","")</f>
        <v/>
      </c>
      <c r="H26" s="98">
        <f>ABS(+F26-E26)*100</f>
        <v>8.4</v>
      </c>
      <c r="I26" s="105" t="str">
        <f>IF(F26="NA","",IF(L26=0,"",IF((F26-L26)&lt;0,"▲","")))</f>
        <v/>
      </c>
      <c r="J26" s="63">
        <f>IF(F26="NA","-",IF(L26=0,"-",ABS(F26-L26)*100))</f>
        <v>0.10000000000000009</v>
      </c>
      <c r="K26" s="99">
        <f>K25/(K23+K24)</f>
        <v>0.12012273279715217</v>
      </c>
      <c r="L26" s="100">
        <f>ROUND(L25/(L23+L24),3)</f>
        <v>0.154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354.35</v>
      </c>
      <c r="G28" s="94" t="str">
        <f>IF((F28/E28)-1&lt;0,"▲","")</f>
        <v/>
      </c>
      <c r="H28" s="95">
        <f>ABS((+F28/E28)-1)</f>
        <v>0.29405105357338512</v>
      </c>
      <c r="I28" s="33" t="str">
        <f>IF(F28="NA","",IF(L28=0,"",IF((F28-L28)&lt;0,"▲","")))</f>
        <v>▲</v>
      </c>
      <c r="J28" s="63">
        <f>IF(F28="NA","-",IF(L28=0,"-",ABS(F28-L28)))</f>
        <v>1.3899999999999864</v>
      </c>
      <c r="K28" s="60">
        <v>267.50299999999999</v>
      </c>
      <c r="L28" s="55">
        <v>355.74</v>
      </c>
    </row>
    <row r="29" spans="2:12" ht="12" customHeight="1">
      <c r="B29" s="41"/>
      <c r="C29" s="23" t="s">
        <v>8</v>
      </c>
      <c r="D29" s="31">
        <v>279.02</v>
      </c>
      <c r="E29" s="32">
        <v>266.70999999999998</v>
      </c>
      <c r="F29" s="123">
        <v>292.11</v>
      </c>
      <c r="G29" s="94" t="str">
        <f>IF((F29/E29)-1&lt;0,"▲","")</f>
        <v/>
      </c>
      <c r="H29" s="95">
        <f t="shared" si="0"/>
        <v>9.5234524389786746E-2</v>
      </c>
      <c r="I29" s="33" t="str">
        <f>IF(F29="NA","",IF(L29=0,"",IF((F29-L29)&lt;0,"▲","")))</f>
        <v>▲</v>
      </c>
      <c r="J29" s="63">
        <f>IF(F29="NA","-",IF(L29=0,"-",ABS(F29-L29)))</f>
        <v>1.2699999999999818</v>
      </c>
      <c r="K29" s="60">
        <v>230.67400000000001</v>
      </c>
      <c r="L29" s="55">
        <v>293.38</v>
      </c>
    </row>
    <row r="30" spans="2:12" ht="12" customHeight="1">
      <c r="B30" s="41"/>
      <c r="C30" s="23" t="s">
        <v>79</v>
      </c>
      <c r="D30" s="31">
        <v>39.18</v>
      </c>
      <c r="E30" s="32">
        <v>17.78</v>
      </c>
      <c r="F30" s="123">
        <v>31.75</v>
      </c>
      <c r="G30" s="94" t="str">
        <f>IF((F30/E30)-1&lt;0,"▲","")</f>
        <v/>
      </c>
      <c r="H30" s="95">
        <f t="shared" si="0"/>
        <v>0.78571428571428559</v>
      </c>
      <c r="I30" s="33" t="str">
        <f>IF(F30="NA","",IF(L30=0,"",IF((F30-L30)&lt;0,"▲","")))</f>
        <v>▲</v>
      </c>
      <c r="J30" s="63">
        <f>IF(F30="NA","-",IF(L30=0,"-",ABS(F30-L30)))</f>
        <v>1.2700000000000031</v>
      </c>
      <c r="K30" s="60">
        <v>53.987000000000002</v>
      </c>
      <c r="L30" s="55">
        <v>33.020000000000003</v>
      </c>
    </row>
    <row r="31" spans="2:12" ht="12" customHeight="1">
      <c r="B31" s="41"/>
      <c r="C31" s="23" t="s">
        <v>9</v>
      </c>
      <c r="D31" s="31">
        <v>25.12</v>
      </c>
      <c r="E31" s="32">
        <v>18.53</v>
      </c>
      <c r="F31" s="123">
        <v>49.77</v>
      </c>
      <c r="G31" s="94" t="str">
        <f>IF((F31/E31)-1&lt;0,"▲","")</f>
        <v/>
      </c>
      <c r="H31" s="95">
        <f t="shared" si="0"/>
        <v>1.6859147328656232</v>
      </c>
      <c r="I31" s="33" t="str">
        <f>IF(F31="NA","",IF(L31=0,"",IF((F31-L31)&lt;0,"▲","")))</f>
        <v/>
      </c>
      <c r="J31" s="63">
        <f>IF(F31="NA","-",IF(L31=0,"-",ABS(F31-L31)))</f>
        <v>0.25</v>
      </c>
      <c r="K31" s="60">
        <v>33.113999999999997</v>
      </c>
      <c r="L31" s="55">
        <v>49.52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6.5000000000000002E-2</v>
      </c>
      <c r="F32" s="69">
        <f>ROUND(F31/(F29+F30),3)</f>
        <v>0.154</v>
      </c>
      <c r="G32" s="104" t="str">
        <f>IF((F32/E32)-1&lt;0,"▲","")</f>
        <v/>
      </c>
      <c r="H32" s="98">
        <f>ABS(+F32-E32)*100</f>
        <v>8.9</v>
      </c>
      <c r="I32" s="105" t="str">
        <f>IF(F32="NA","",IF(L32=0,"",IF((F32-L32)&lt;0,"▲","")))</f>
        <v/>
      </c>
      <c r="J32" s="63">
        <f>IF(F32="NA","-",IF(L32=0,"-",ABS(F32-L32)*100))</f>
        <v>0.20000000000000018</v>
      </c>
      <c r="K32" s="99">
        <f>K31/(K29+K30)</f>
        <v>0.11632784259171434</v>
      </c>
      <c r="L32" s="100">
        <f>ROUND(L31/(L29+L30),3)</f>
        <v>0.152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6.33</v>
      </c>
      <c r="F34" s="123">
        <v>5.72</v>
      </c>
      <c r="G34" s="94" t="str">
        <f>IF((F34/E34)-1&lt;0,"▲","")</f>
        <v>▲</v>
      </c>
      <c r="H34" s="95">
        <f>ABS((+F34/E34)-1)</f>
        <v>9.6366508688783603E-2</v>
      </c>
      <c r="I34" s="33" t="str">
        <f>IF(F34="NA","",IF(L34=0,"",IF((F34-L34)&lt;0,"▲","")))</f>
        <v>▲</v>
      </c>
      <c r="J34" s="63">
        <f>IF(F34="NA","-",IF(L34=0,"-",ABS(F34-L34)))</f>
        <v>0.32000000000000028</v>
      </c>
      <c r="K34" s="60">
        <v>6.2670000000000003</v>
      </c>
      <c r="L34" s="55">
        <v>6.04</v>
      </c>
    </row>
    <row r="35" spans="2:12" ht="12" customHeight="1">
      <c r="B35" s="30"/>
      <c r="C35" s="23" t="s">
        <v>8</v>
      </c>
      <c r="D35" s="31">
        <v>3.47</v>
      </c>
      <c r="E35" s="32">
        <v>3.81</v>
      </c>
      <c r="F35" s="123">
        <v>3.56</v>
      </c>
      <c r="G35" s="94" t="str">
        <f>IF((F35/E35)-1&lt;0,"▲","")</f>
        <v>▲</v>
      </c>
      <c r="H35" s="95">
        <f t="shared" si="0"/>
        <v>6.5616797900262425E-2</v>
      </c>
      <c r="I35" s="33" t="str">
        <f>IF(F35="NA","",IF(L35=0,"",IF((F35-L35)&lt;0,"▲","")))</f>
        <v>▲</v>
      </c>
      <c r="J35" s="63">
        <f>IF(F35="NA","-",IF(L35=0,"-",ABS(F35-L35)))</f>
        <v>0.10000000000000009</v>
      </c>
      <c r="K35" s="60">
        <v>4.101</v>
      </c>
      <c r="L35" s="55">
        <v>3.66</v>
      </c>
    </row>
    <row r="36" spans="2:12" ht="12" customHeight="1">
      <c r="B36" s="30"/>
      <c r="C36" s="23" t="s">
        <v>79</v>
      </c>
      <c r="D36" s="31">
        <v>3.22</v>
      </c>
      <c r="E36" s="32">
        <v>3.46</v>
      </c>
      <c r="F36" s="123">
        <v>3.03</v>
      </c>
      <c r="G36" s="94" t="str">
        <f>IF((F36/E36)-1&lt;0,"▲","")</f>
        <v>▲</v>
      </c>
      <c r="H36" s="95">
        <f t="shared" si="0"/>
        <v>0.12427745664739887</v>
      </c>
      <c r="I36" s="33" t="str">
        <f>IF(F36="NA","",IF(L36=0,"",IF((F36-L36)&lt;0,"▲","")))</f>
        <v>▲</v>
      </c>
      <c r="J36" s="63">
        <f>IF(F36="NA","-",IF(L36=0,"-",ABS(F36-L36)))</f>
        <v>9.0000000000000302E-2</v>
      </c>
      <c r="K36" s="60">
        <v>2.923</v>
      </c>
      <c r="L36" s="55">
        <v>3.12</v>
      </c>
    </row>
    <row r="37" spans="2:12" ht="12" customHeight="1">
      <c r="B37" s="30"/>
      <c r="C37" s="23" t="s">
        <v>9</v>
      </c>
      <c r="D37" s="31">
        <v>1.3</v>
      </c>
      <c r="E37" s="32">
        <v>1.03</v>
      </c>
      <c r="F37" s="123">
        <v>0.91</v>
      </c>
      <c r="G37" s="94" t="str">
        <f>IF((F37/E37)-1&lt;0,"▲","")</f>
        <v>▲</v>
      </c>
      <c r="H37" s="95">
        <f t="shared" si="0"/>
        <v>0.11650485436893199</v>
      </c>
      <c r="I37" s="33" t="str">
        <f>IF(F37="NA","",IF(L37=0,"",IF((F37-L37)&lt;0,"▲","")))</f>
        <v>▲</v>
      </c>
      <c r="J37" s="63">
        <f>IF(F37="NA","-",IF(L37=0,"-",ABS(F37-L37)))</f>
        <v>0.14000000000000001</v>
      </c>
      <c r="K37" s="60">
        <v>1.266</v>
      </c>
      <c r="L37" s="55">
        <v>1.05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0.14199999999999999</v>
      </c>
      <c r="F38" s="74">
        <f>ROUND(F37/(F35+F36),3)</f>
        <v>0.13800000000000001</v>
      </c>
      <c r="G38" s="107" t="str">
        <f>IF((F38/E38)-1&lt;0,"▲","")</f>
        <v>▲</v>
      </c>
      <c r="H38" s="108">
        <f>ABS(+F38-E38)*100</f>
        <v>0.39999999999999758</v>
      </c>
      <c r="I38" s="109" t="str">
        <f>IF(F38="NA","",IF(L38=0,"",IF((F38-L38)&lt;0,"▲","")))</f>
        <v>▲</v>
      </c>
      <c r="J38" s="64">
        <f>IF(F38="NA","-",IF(L38=0,"-",ABS(F38-L38)*100))</f>
        <v>1.6999999999999988</v>
      </c>
      <c r="K38" s="110">
        <f>K37/(K35+K36)</f>
        <v>0.18023917995444191</v>
      </c>
      <c r="L38" s="56">
        <f>ROUND(L37/(L35+L36),3)</f>
        <v>0.155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502</v>
      </c>
      <c r="G42" s="446" t="s">
        <v>503</v>
      </c>
      <c r="H42" s="437"/>
      <c r="I42" s="440" t="s">
        <v>504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82.06</v>
      </c>
      <c r="F44" s="125">
        <v>93.08</v>
      </c>
      <c r="G44" s="113" t="str">
        <f>IF((F44/E44)-1&lt;0,"▲","")</f>
        <v/>
      </c>
      <c r="H44" s="95">
        <f>ABS((+F44/E44)-1)</f>
        <v>0.13429198147696808</v>
      </c>
      <c r="I44" s="54" t="str">
        <f>IF(F44="NA","",IF(L44=0,"",IF((F44-L44)&lt;0,"▲","")))</f>
        <v/>
      </c>
      <c r="J44" s="63">
        <f>IF(F44="NA","-",IF(L44=0,"-",ABS(F44-L44)))</f>
        <v>0.81999999999999318</v>
      </c>
      <c r="K44" s="60">
        <v>87.001000000000005</v>
      </c>
      <c r="L44" s="78">
        <v>92.26</v>
      </c>
    </row>
    <row r="45" spans="2:12" ht="12" customHeight="1">
      <c r="B45" s="30"/>
      <c r="C45" s="23" t="s">
        <v>8</v>
      </c>
      <c r="D45" s="111">
        <v>48.81</v>
      </c>
      <c r="E45" s="112">
        <v>47.76</v>
      </c>
      <c r="F45" s="125">
        <v>49.38</v>
      </c>
      <c r="G45" s="114" t="str">
        <f>IF((F45/E45)-1&lt;0,"▲","")</f>
        <v/>
      </c>
      <c r="H45" s="95">
        <f>ABS((+F45/E45)-1)</f>
        <v>3.3919597989949812E-2</v>
      </c>
      <c r="I45" s="33" t="str">
        <f>IF(F45="NA","",IF(L45=0,"",IF((F45-L45)&lt;0,"▲","")))</f>
        <v/>
      </c>
      <c r="J45" s="63">
        <f>IF(F45="NA","-",IF(L45=0,"-",ABS(F45-L45)))</f>
        <v>0</v>
      </c>
      <c r="K45" s="60">
        <v>53.472999999999999</v>
      </c>
      <c r="L45" s="55">
        <v>49.38</v>
      </c>
    </row>
    <row r="46" spans="2:12" ht="12" customHeight="1">
      <c r="B46" s="30"/>
      <c r="C46" s="23" t="s">
        <v>79</v>
      </c>
      <c r="D46" s="111">
        <v>37.06</v>
      </c>
      <c r="E46" s="112">
        <v>36.200000000000003</v>
      </c>
      <c r="F46" s="125">
        <v>39.46</v>
      </c>
      <c r="G46" s="114" t="str">
        <f>IF((F46/E46)-1&lt;0,"▲","")</f>
        <v/>
      </c>
      <c r="H46" s="95">
        <f>ABS((+F46/E46)-1)</f>
        <v>9.0055248618784445E-2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30.385999999999999</v>
      </c>
      <c r="L46" s="55">
        <v>39.46</v>
      </c>
    </row>
    <row r="47" spans="2:12" ht="12" customHeight="1">
      <c r="B47" s="30"/>
      <c r="C47" s="23" t="s">
        <v>9</v>
      </c>
      <c r="D47" s="111">
        <v>4.6100000000000003</v>
      </c>
      <c r="E47" s="112">
        <v>3.39</v>
      </c>
      <c r="F47" s="125">
        <v>8.0399999999999991</v>
      </c>
      <c r="G47" s="114" t="str">
        <f>IF((F47/E47)-1&lt;0,"▲","")</f>
        <v/>
      </c>
      <c r="H47" s="95">
        <f>ABS((+F47/E47)-1)</f>
        <v>1.3716814159292032</v>
      </c>
      <c r="I47" s="33" t="str">
        <f>IF(F47="NA","",IF(L47=0,"",IF((F47-L47)&lt;0,"▲","")))</f>
        <v/>
      </c>
      <c r="J47" s="63">
        <f>IF(F47="NA","-",IF(L47=0,"-",ABS(F47-L47)))</f>
        <v>0.8199999999999994</v>
      </c>
      <c r="K47" s="60">
        <v>15.617000000000001</v>
      </c>
      <c r="L47" s="55">
        <v>7.22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0.04</v>
      </c>
      <c r="F48" s="75">
        <f>ROUND(F47/(F45+F46),3)</f>
        <v>0.09</v>
      </c>
      <c r="G48" s="117" t="str">
        <f>IF(F48-D48&lt;0,"▲","")</f>
        <v/>
      </c>
      <c r="H48" s="108">
        <f>ABS(+F48-E48)*100</f>
        <v>5</v>
      </c>
      <c r="I48" s="45" t="str">
        <f>IF(F48="NA","",IF(L48=0,"",IF((F48-L48)&lt;0,"▲","")))</f>
        <v/>
      </c>
      <c r="J48" s="64">
        <f>ABS(+F48-L48)*100</f>
        <v>0.89999999999999947</v>
      </c>
      <c r="K48" s="110">
        <f>K47/(K45+K46)</f>
        <v>0.18622926579138796</v>
      </c>
      <c r="L48" s="118">
        <f>ROUND(L47/(L45+L46),3)</f>
        <v>8.1000000000000003E-2</v>
      </c>
    </row>
    <row r="49" spans="1:12" ht="12" customHeight="1">
      <c r="B49" s="1" t="s">
        <v>505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2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38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495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3" t="s">
        <v>496</v>
      </c>
      <c r="H7" s="454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55"/>
      <c r="H8" s="456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354.1</v>
      </c>
      <c r="F10" s="123">
        <v>435.22</v>
      </c>
      <c r="G10" s="94" t="str">
        <f>IF((F10/E10)-1&lt;0,"▲","")</f>
        <v/>
      </c>
      <c r="H10" s="95">
        <f>ABS((+F10/E10)-1)</f>
        <v>0.22908782829709118</v>
      </c>
      <c r="I10" s="33" t="str">
        <f>IF(F10="NA","",IF(L10=0,"",IF((F10-L10)&lt;0,"▲","")))</f>
        <v>▲</v>
      </c>
      <c r="J10" s="63">
        <f>IF(F10="NA","-",IF(L10=0,"-",ABS(F10-L10)))</f>
        <v>2.7899999999999636</v>
      </c>
      <c r="K10" s="60">
        <v>335.48200000000003</v>
      </c>
      <c r="L10" s="55">
        <v>438.01</v>
      </c>
    </row>
    <row r="11" spans="2:12" ht="12" customHeight="1">
      <c r="B11" s="30"/>
      <c r="C11" s="23" t="s">
        <v>8</v>
      </c>
      <c r="D11" s="31">
        <v>325.66000000000003</v>
      </c>
      <c r="E11" s="32">
        <v>319.37</v>
      </c>
      <c r="F11" s="123">
        <v>347.02</v>
      </c>
      <c r="G11" s="94" t="str">
        <f>IF((F11/E11)-1&lt;0,"▲","")</f>
        <v/>
      </c>
      <c r="H11" s="95">
        <f>ABS((+F11/E11)-1)</f>
        <v>8.657669787393929E-2</v>
      </c>
      <c r="I11" s="33" t="str">
        <f>IF(F11="NA","",IF(L11=0,"",IF((F11-L11)&lt;0,"▲","")))</f>
        <v>▲</v>
      </c>
      <c r="J11" s="63">
        <f>IF(F11="NA","-",IF(L11=0,"-",ABS(F11-L11)))</f>
        <v>1.7800000000000296</v>
      </c>
      <c r="K11" s="60">
        <v>277.839</v>
      </c>
      <c r="L11" s="55">
        <v>348.8</v>
      </c>
    </row>
    <row r="12" spans="2:12" ht="12" customHeight="1">
      <c r="B12" s="30"/>
      <c r="C12" s="23" t="s">
        <v>79</v>
      </c>
      <c r="D12" s="31">
        <v>72.81</v>
      </c>
      <c r="E12" s="32">
        <v>50.95</v>
      </c>
      <c r="F12" s="123">
        <v>66.760000000000005</v>
      </c>
      <c r="G12" s="94" t="str">
        <f>IF((F12/E12)-1&lt;0,"▲","")</f>
        <v/>
      </c>
      <c r="H12" s="95">
        <f>ABS((+F12/E12)-1)</f>
        <v>0.31030421982335632</v>
      </c>
      <c r="I12" s="33" t="str">
        <f>IF(F12="NA","",IF(L12=0,"",IF((F12-L12)&lt;0,"▲","")))</f>
        <v/>
      </c>
      <c r="J12" s="63">
        <f>IF(F12="NA","-",IF(L12=0,"-",ABS(F12-L12)))</f>
        <v>1.3599999999999994</v>
      </c>
      <c r="K12" s="60">
        <v>85.9</v>
      </c>
      <c r="L12" s="55">
        <v>65.400000000000006</v>
      </c>
    </row>
    <row r="13" spans="2:12" ht="12" customHeight="1">
      <c r="B13" s="30"/>
      <c r="C13" s="23" t="s">
        <v>9</v>
      </c>
      <c r="D13" s="31">
        <v>49.34</v>
      </c>
      <c r="E13" s="32">
        <v>43.62</v>
      </c>
      <c r="F13" s="123">
        <v>72.2</v>
      </c>
      <c r="G13" s="94" t="str">
        <f>IF((F13/E13)-1&lt;0,"▲","")</f>
        <v/>
      </c>
      <c r="H13" s="95">
        <f>ABS((+F13/E13)-1)</f>
        <v>0.655204034846401</v>
      </c>
      <c r="I13" s="33" t="str">
        <f>IF(F13="NA","",IF(L13=0,"",IF((F13-L13)&lt;0,"▲","")))</f>
        <v>▲</v>
      </c>
      <c r="J13" s="63">
        <f>IF(F13="NA","-",IF(L13=0,"-",ABS(F13-L13)))</f>
        <v>1.6700000000000017</v>
      </c>
      <c r="K13" s="60">
        <v>49.853999999999999</v>
      </c>
      <c r="L13" s="55">
        <v>73.87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0.11799999999999999</v>
      </c>
      <c r="F14" s="69">
        <f>ROUND(F13/(F11+F12),3)</f>
        <v>0.17399999999999999</v>
      </c>
      <c r="G14" s="94" t="str">
        <f>IF((F14/E14)-1&lt;0,"▲","")</f>
        <v/>
      </c>
      <c r="H14" s="98">
        <f>ABS(+F14-E14)*100</f>
        <v>5.6</v>
      </c>
      <c r="I14" s="33" t="str">
        <f>IF(F14="NA","",IF(L14=0,"",IF((F14-L14)&lt;0,"▲","")))</f>
        <v>▲</v>
      </c>
      <c r="J14" s="63">
        <f>IF(F14="NA","-",IF(L14=0,"-",ABS(F14-L14)*100))</f>
        <v>0.40000000000000036</v>
      </c>
      <c r="K14" s="99">
        <f>K13/(K11+K12)</f>
        <v>0.13705981486725372</v>
      </c>
      <c r="L14" s="100">
        <f>ROUND(L13/(L11+L12),3)</f>
        <v>0.17799999999999999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61.76</v>
      </c>
      <c r="F16" s="123">
        <v>56.61</v>
      </c>
      <c r="G16" s="94" t="str">
        <f>IF((F16/E16)-1&lt;0,"▲","")</f>
        <v>▲</v>
      </c>
      <c r="H16" s="95">
        <f t="shared" ref="H16:H37" si="0">ABS((+F16/E16)-1)</f>
        <v>8.3387305699481828E-2</v>
      </c>
      <c r="I16" s="33" t="str">
        <f>IF(F16="NA","",IF(L16=0,"",IF((F16-L16)&lt;0,"▲","")))</f>
        <v/>
      </c>
      <c r="J16" s="63">
        <f>IF(F16="NA","-",IF(L16=0,"-",ABS(F16-L16)))</f>
        <v>0.63000000000000256</v>
      </c>
      <c r="K16" s="60">
        <v>49.216999999999999</v>
      </c>
      <c r="L16" s="55">
        <v>55.98</v>
      </c>
    </row>
    <row r="17" spans="2:12" ht="12" customHeight="1">
      <c r="B17" s="30"/>
      <c r="C17" s="23" t="s">
        <v>8</v>
      </c>
      <c r="D17" s="31">
        <v>32.159999999999997</v>
      </c>
      <c r="E17" s="32">
        <v>37.590000000000003</v>
      </c>
      <c r="F17" s="123">
        <v>35.979999999999997</v>
      </c>
      <c r="G17" s="94" t="str">
        <f>IF((F17/E17)-1&lt;0,"▲","")</f>
        <v>▲</v>
      </c>
      <c r="H17" s="95">
        <f t="shared" si="0"/>
        <v>4.2830540037244069E-2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35.979999999999997</v>
      </c>
    </row>
    <row r="18" spans="2:12" ht="12" customHeight="1">
      <c r="B18" s="30"/>
      <c r="C18" s="23" t="s">
        <v>79</v>
      </c>
      <c r="D18" s="31">
        <v>28.56</v>
      </c>
      <c r="E18" s="32">
        <v>27.49</v>
      </c>
      <c r="F18" s="123">
        <v>26.54</v>
      </c>
      <c r="G18" s="94" t="str">
        <f>IF((F18/E18)-1&lt;0,"▲","")</f>
        <v>▲</v>
      </c>
      <c r="H18" s="95">
        <f t="shared" si="0"/>
        <v>3.4558021098581304E-2</v>
      </c>
      <c r="I18" s="33" t="str">
        <f>IF(F18="NA","",IF(L18=0,"",IF((F18-L18)&lt;0,"▲","")))</f>
        <v/>
      </c>
      <c r="J18" s="63">
        <f>IF(F18="NA","-",IF(L18=0,"-",ABS(F18-L18)))</f>
        <v>1.3699999999999974</v>
      </c>
      <c r="K18" s="60">
        <v>24.725000000000001</v>
      </c>
      <c r="L18" s="55">
        <v>25.17</v>
      </c>
    </row>
    <row r="19" spans="2:12" ht="12" customHeight="1">
      <c r="B19" s="30"/>
      <c r="C19" s="23" t="s">
        <v>9</v>
      </c>
      <c r="D19" s="31">
        <v>20.21</v>
      </c>
      <c r="E19" s="32">
        <v>20.29</v>
      </c>
      <c r="F19" s="123">
        <v>17.93</v>
      </c>
      <c r="G19" s="94" t="str">
        <f>IF((F19/E19)-1&lt;0,"▲","")</f>
        <v>▲</v>
      </c>
      <c r="H19" s="95">
        <f t="shared" si="0"/>
        <v>0.11631345490389355</v>
      </c>
      <c r="I19" s="33" t="str">
        <f>IF(F19="NA","",IF(L19=0,"",IF((F19-L19)&lt;0,"▲","")))</f>
        <v>▲</v>
      </c>
      <c r="J19" s="63">
        <f>IF(F19="NA","-",IF(L19=0,"-",ABS(F19-L19)))</f>
        <v>0.32000000000000028</v>
      </c>
      <c r="K19" s="60">
        <v>12.414</v>
      </c>
      <c r="L19" s="55">
        <v>18.25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0.312</v>
      </c>
      <c r="F20" s="69">
        <f>ROUND(F19/(F17+F18),3)</f>
        <v>0.28699999999999998</v>
      </c>
      <c r="G20" s="104" t="str">
        <f>IF((F20/E20)-1&lt;0,"▲","")</f>
        <v>▲</v>
      </c>
      <c r="H20" s="98">
        <f>ABS(+F20-E20)*100</f>
        <v>2.5000000000000022</v>
      </c>
      <c r="I20" s="105" t="str">
        <f>IF(F20="NA","",IF(L20=0,"",IF((F20-L20)&lt;0,"▲","")))</f>
        <v>▲</v>
      </c>
      <c r="J20" s="63">
        <f>IF(F20="NA","-",IF(L20=0,"-",ABS(F20-L20)*100))</f>
        <v>1.100000000000001</v>
      </c>
      <c r="K20" s="99">
        <f>K19/(K17+K18)</f>
        <v>0.22301266504985176</v>
      </c>
      <c r="L20" s="100">
        <f>ROUND(L19/(L17+L18),3)</f>
        <v>0.29799999999999999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372.57</v>
      </c>
      <c r="G22" s="94" t="str">
        <f>IF((F22/E22)-1&lt;0,"▲","")</f>
        <v/>
      </c>
      <c r="H22" s="95">
        <f>ABS((+F22/E22)-1)</f>
        <v>0.30264676060277607</v>
      </c>
      <c r="I22" s="33" t="str">
        <f>IF(F22="NA","",IF(L22=0,"",IF((F22-L22)&lt;0,"▲","")))</f>
        <v>▲</v>
      </c>
      <c r="J22" s="63">
        <f>IF(F22="NA","-",IF(L22=0,"-",ABS(F22-L22)))</f>
        <v>3.4300000000000068</v>
      </c>
      <c r="K22" s="60">
        <v>279.99799999999999</v>
      </c>
      <c r="L22" s="55">
        <v>376</v>
      </c>
    </row>
    <row r="23" spans="2:12" ht="12" customHeight="1">
      <c r="B23" s="30"/>
      <c r="C23" s="23" t="s">
        <v>8</v>
      </c>
      <c r="D23" s="31">
        <v>290.02999999999997</v>
      </c>
      <c r="E23" s="32">
        <v>277.98</v>
      </c>
      <c r="F23" s="123">
        <v>307.38</v>
      </c>
      <c r="G23" s="94" t="str">
        <f>IF((F23/E23)-1&lt;0,"▲","")</f>
        <v/>
      </c>
      <c r="H23" s="95">
        <f t="shared" si="0"/>
        <v>0.10576300453270004</v>
      </c>
      <c r="I23" s="33" t="str">
        <f>IF(F23="NA","",IF(L23=0,"",IF((F23-L23)&lt;0,"▲","")))</f>
        <v>▲</v>
      </c>
      <c r="J23" s="63">
        <f>IF(F23="NA","-",IF(L23=0,"-",ABS(F23-L23)))</f>
        <v>1.7800000000000296</v>
      </c>
      <c r="K23" s="60">
        <v>242.798</v>
      </c>
      <c r="L23" s="55">
        <v>309.16000000000003</v>
      </c>
    </row>
    <row r="24" spans="2:12" ht="12" customHeight="1">
      <c r="B24" s="30"/>
      <c r="C24" s="23" t="s">
        <v>79</v>
      </c>
      <c r="D24" s="31">
        <v>41.03</v>
      </c>
      <c r="E24" s="32">
        <v>20.03</v>
      </c>
      <c r="F24" s="123">
        <v>37.1</v>
      </c>
      <c r="G24" s="94" t="str">
        <f>IF((F24/E24)-1&lt;0,"▲","")</f>
        <v/>
      </c>
      <c r="H24" s="95">
        <f t="shared" si="0"/>
        <v>0.85222166749875194</v>
      </c>
      <c r="I24" s="33" t="str">
        <f>IF(F24="NA","",IF(L24=0,"",IF((F24-L24)&lt;0,"▲","")))</f>
        <v/>
      </c>
      <c r="J24" s="63">
        <f>IF(F24="NA","-",IF(L24=0,"-",ABS(F24-L24)))</f>
        <v>0</v>
      </c>
      <c r="K24" s="60">
        <v>58.344000000000001</v>
      </c>
      <c r="L24" s="55">
        <v>37.1</v>
      </c>
    </row>
    <row r="25" spans="2:12" ht="12" customHeight="1">
      <c r="B25" s="30"/>
      <c r="C25" s="23" t="s">
        <v>9</v>
      </c>
      <c r="D25" s="31">
        <v>27.82</v>
      </c>
      <c r="E25" s="32">
        <v>22.24</v>
      </c>
      <c r="F25" s="123">
        <v>53.22</v>
      </c>
      <c r="G25" s="94" t="str">
        <f>IF((F25/E25)-1&lt;0,"▲","")</f>
        <v/>
      </c>
      <c r="H25" s="95">
        <f t="shared" si="0"/>
        <v>1.3929856115107917</v>
      </c>
      <c r="I25" s="33" t="str">
        <f>IF(F25="NA","",IF(L25=0,"",IF((F25-L25)&lt;0,"▲","")))</f>
        <v>▲</v>
      </c>
      <c r="J25" s="63">
        <f>IF(F25="NA","-",IF(L25=0,"-",ABS(F25-L25)))</f>
        <v>1.3500000000000014</v>
      </c>
      <c r="K25" s="60">
        <v>36.173999999999999</v>
      </c>
      <c r="L25" s="55">
        <v>54.57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7.4999999999999997E-2</v>
      </c>
      <c r="F26" s="69">
        <f>ROUND(F25/(F23+F24),3)</f>
        <v>0.154</v>
      </c>
      <c r="G26" s="104" t="str">
        <f>IF((F26/E26)-1&lt;0,"▲","")</f>
        <v/>
      </c>
      <c r="H26" s="98">
        <f>ABS(+F26-E26)*100</f>
        <v>7.9</v>
      </c>
      <c r="I26" s="105" t="str">
        <f>IF(F26="NA","",IF(L26=0,"",IF((F26-L26)&lt;0,"▲","")))</f>
        <v>▲</v>
      </c>
      <c r="J26" s="63">
        <f>IF(F26="NA","-",IF(L26=0,"-",ABS(F26-L26)*100))</f>
        <v>0.40000000000000036</v>
      </c>
      <c r="K26" s="99">
        <f>K25/(K23+K24)</f>
        <v>0.12012273279715217</v>
      </c>
      <c r="L26" s="100">
        <f>ROUND(L25/(L23+L24),3)</f>
        <v>0.158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355.74</v>
      </c>
      <c r="G28" s="94" t="str">
        <f>IF((F28/E28)-1&lt;0,"▲","")</f>
        <v/>
      </c>
      <c r="H28" s="95">
        <f>ABS((+F28/E28)-1)</f>
        <v>0.29912719570536472</v>
      </c>
      <c r="I28" s="33" t="str">
        <f>IF(F28="NA","",IF(L28=0,"",IF((F28-L28)&lt;0,"▲","")))</f>
        <v>▲</v>
      </c>
      <c r="J28" s="63">
        <f>IF(F28="NA","-",IF(L28=0,"-",ABS(F28-L28)))</f>
        <v>3.4300000000000068</v>
      </c>
      <c r="K28" s="60">
        <v>267.50299999999999</v>
      </c>
      <c r="L28" s="55">
        <v>359.17</v>
      </c>
    </row>
    <row r="29" spans="2:12" ht="12" customHeight="1">
      <c r="B29" s="41"/>
      <c r="C29" s="23" t="s">
        <v>8</v>
      </c>
      <c r="D29" s="31">
        <v>279.02</v>
      </c>
      <c r="E29" s="32">
        <v>265.44</v>
      </c>
      <c r="F29" s="123">
        <v>293.38</v>
      </c>
      <c r="G29" s="94" t="str">
        <f>IF((F29/E29)-1&lt;0,"▲","")</f>
        <v/>
      </c>
      <c r="H29" s="95">
        <f t="shared" si="0"/>
        <v>0.10525919228450875</v>
      </c>
      <c r="I29" s="33" t="str">
        <f>IF(F29="NA","",IF(L29=0,"",IF((F29-L29)&lt;0,"▲","")))</f>
        <v>▲</v>
      </c>
      <c r="J29" s="63">
        <f>IF(F29="NA","-",IF(L29=0,"-",ABS(F29-L29)))</f>
        <v>1.7800000000000296</v>
      </c>
      <c r="K29" s="60">
        <v>230.67400000000001</v>
      </c>
      <c r="L29" s="55">
        <v>295.16000000000003</v>
      </c>
    </row>
    <row r="30" spans="2:12" ht="12" customHeight="1">
      <c r="B30" s="41"/>
      <c r="C30" s="23" t="s">
        <v>79</v>
      </c>
      <c r="D30" s="31">
        <v>39.18</v>
      </c>
      <c r="E30" s="32">
        <v>17.78</v>
      </c>
      <c r="F30" s="123">
        <v>33.020000000000003</v>
      </c>
      <c r="G30" s="94" t="str">
        <f>IF((F30/E30)-1&lt;0,"▲","")</f>
        <v/>
      </c>
      <c r="H30" s="95">
        <f t="shared" si="0"/>
        <v>0.85714285714285721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53.987000000000002</v>
      </c>
      <c r="L30" s="55">
        <v>33.020000000000003</v>
      </c>
    </row>
    <row r="31" spans="2:12" ht="12" customHeight="1">
      <c r="B31" s="41"/>
      <c r="C31" s="23" t="s">
        <v>9</v>
      </c>
      <c r="D31" s="31">
        <v>25.12</v>
      </c>
      <c r="E31" s="32">
        <v>19.54</v>
      </c>
      <c r="F31" s="123">
        <v>49.52</v>
      </c>
      <c r="G31" s="94" t="str">
        <f>IF((F31/E31)-1&lt;0,"▲","")</f>
        <v/>
      </c>
      <c r="H31" s="95">
        <f t="shared" si="0"/>
        <v>1.5342886386898673</v>
      </c>
      <c r="I31" s="33" t="str">
        <f>IF(F31="NA","",IF(L31=0,"",IF((F31-L31)&lt;0,"▲","")))</f>
        <v>▲</v>
      </c>
      <c r="J31" s="63">
        <f>IF(F31="NA","-",IF(L31=0,"-",ABS(F31-L31)))</f>
        <v>1.3899999999999935</v>
      </c>
      <c r="K31" s="60">
        <v>33.113999999999997</v>
      </c>
      <c r="L31" s="55">
        <v>50.91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6.9000000000000006E-2</v>
      </c>
      <c r="F32" s="69">
        <f>ROUND(F31/(F29+F30),3)</f>
        <v>0.152</v>
      </c>
      <c r="G32" s="104" t="str">
        <f>IF((F32/E32)-1&lt;0,"▲","")</f>
        <v/>
      </c>
      <c r="H32" s="98">
        <f>ABS(+F32-E32)*100</f>
        <v>8.2999999999999989</v>
      </c>
      <c r="I32" s="105" t="str">
        <f>IF(F32="NA","",IF(L32=0,"",IF((F32-L32)&lt;0,"▲","")))</f>
        <v>▲</v>
      </c>
      <c r="J32" s="63">
        <f>IF(F32="NA","-",IF(L32=0,"-",ABS(F32-L32)*100))</f>
        <v>0.30000000000000027</v>
      </c>
      <c r="K32" s="99">
        <f>K31/(K29+K30)</f>
        <v>0.11632784259171434</v>
      </c>
      <c r="L32" s="100">
        <f>ROUND(L31/(L29+L30),3)</f>
        <v>0.155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6.33</v>
      </c>
      <c r="F34" s="123">
        <v>6.04</v>
      </c>
      <c r="G34" s="94" t="str">
        <f>IF((F34/E34)-1&lt;0,"▲","")</f>
        <v>▲</v>
      </c>
      <c r="H34" s="95">
        <f>ABS((+F34/E34)-1)</f>
        <v>4.5813586097946279E-2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6.2670000000000003</v>
      </c>
      <c r="L34" s="55">
        <v>6.04</v>
      </c>
    </row>
    <row r="35" spans="2:12" ht="12" customHeight="1">
      <c r="B35" s="30"/>
      <c r="C35" s="23" t="s">
        <v>8</v>
      </c>
      <c r="D35" s="31">
        <v>3.47</v>
      </c>
      <c r="E35" s="32">
        <v>3.81</v>
      </c>
      <c r="F35" s="123">
        <v>3.66</v>
      </c>
      <c r="G35" s="94" t="str">
        <f>IF((F35/E35)-1&lt;0,"▲","")</f>
        <v>▲</v>
      </c>
      <c r="H35" s="95">
        <f t="shared" si="0"/>
        <v>3.937007874015741E-2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3.66</v>
      </c>
    </row>
    <row r="36" spans="2:12" ht="12" customHeight="1">
      <c r="B36" s="30"/>
      <c r="C36" s="23" t="s">
        <v>79</v>
      </c>
      <c r="D36" s="31">
        <v>3.22</v>
      </c>
      <c r="E36" s="32">
        <v>3.43</v>
      </c>
      <c r="F36" s="123">
        <v>3.12</v>
      </c>
      <c r="G36" s="94" t="str">
        <f>IF((F36/E36)-1&lt;0,"▲","")</f>
        <v>▲</v>
      </c>
      <c r="H36" s="95">
        <f t="shared" si="0"/>
        <v>9.0379008746355738E-2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2.923</v>
      </c>
      <c r="L36" s="55">
        <v>3.12</v>
      </c>
    </row>
    <row r="37" spans="2:12" ht="12" customHeight="1">
      <c r="B37" s="30"/>
      <c r="C37" s="23" t="s">
        <v>9</v>
      </c>
      <c r="D37" s="31">
        <v>1.3</v>
      </c>
      <c r="E37" s="32">
        <v>1.08</v>
      </c>
      <c r="F37" s="123">
        <v>1.05</v>
      </c>
      <c r="G37" s="94" t="str">
        <f>IF((F37/E37)-1&lt;0,"▲","")</f>
        <v>▲</v>
      </c>
      <c r="H37" s="95">
        <f t="shared" si="0"/>
        <v>2.777777777777779E-2</v>
      </c>
      <c r="I37" s="33" t="str">
        <f>IF(F37="NA","",IF(L37=0,"",IF((F37-L37)&lt;0,"▲","")))</f>
        <v/>
      </c>
      <c r="J37" s="63">
        <f>IF(F37="NA","-",IF(L37=0,"-",ABS(F37-L37)))</f>
        <v>0</v>
      </c>
      <c r="K37" s="60">
        <v>1.266</v>
      </c>
      <c r="L37" s="55">
        <v>1.05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0.14899999999999999</v>
      </c>
      <c r="F38" s="74">
        <f>ROUND(F37/(F35+F36),3)</f>
        <v>0.155</v>
      </c>
      <c r="G38" s="107" t="str">
        <f>IF((F38/E38)-1&lt;0,"▲","")</f>
        <v/>
      </c>
      <c r="H38" s="108">
        <f>ABS(+F38-E38)*100</f>
        <v>0.60000000000000053</v>
      </c>
      <c r="I38" s="109" t="str">
        <f>IF(F38="NA","",IF(L38=0,"",IF((F38-L38)&lt;0,"▲","")))</f>
        <v/>
      </c>
      <c r="J38" s="64">
        <f>IF(F38="NA","-",IF(L38=0,"-",ABS(F38-L38)*100))</f>
        <v>0</v>
      </c>
      <c r="K38" s="110">
        <f>K37/(K35+K36)</f>
        <v>0.18023917995444191</v>
      </c>
      <c r="L38" s="56">
        <f>ROUND(L37/(L35+L36),3)</f>
        <v>0.155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495</v>
      </c>
    </row>
    <row r="42" spans="2:12" ht="12" customHeight="1">
      <c r="B42" s="30"/>
      <c r="C42" s="58"/>
      <c r="D42" s="59"/>
      <c r="E42" s="2" t="s">
        <v>4</v>
      </c>
      <c r="F42" s="86" t="s">
        <v>497</v>
      </c>
      <c r="G42" s="446" t="s">
        <v>498</v>
      </c>
      <c r="H42" s="437"/>
      <c r="I42" s="440" t="s">
        <v>499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82.06</v>
      </c>
      <c r="F44" s="125">
        <v>92.26</v>
      </c>
      <c r="G44" s="113" t="str">
        <f>IF((F44/E44)-1&lt;0,"▲","")</f>
        <v/>
      </c>
      <c r="H44" s="95">
        <f>ABS((+F44/E44)-1)</f>
        <v>0.12429929320009747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92.26</v>
      </c>
    </row>
    <row r="45" spans="2:12" ht="12" customHeight="1">
      <c r="B45" s="30"/>
      <c r="C45" s="23" t="s">
        <v>8</v>
      </c>
      <c r="D45" s="111">
        <v>48.81</v>
      </c>
      <c r="E45" s="112">
        <v>47.76</v>
      </c>
      <c r="F45" s="125">
        <v>49.38</v>
      </c>
      <c r="G45" s="114" t="str">
        <f>IF((F45/E45)-1&lt;0,"▲","")</f>
        <v/>
      </c>
      <c r="H45" s="95">
        <f>ABS((+F45/E45)-1)</f>
        <v>3.3919597989949812E-2</v>
      </c>
      <c r="I45" s="33" t="str">
        <f>IF(F45="NA","",IF(L45=0,"",IF((F45-L45)&lt;0,"▲","")))</f>
        <v/>
      </c>
      <c r="J45" s="63">
        <f>IF(F45="NA","-",IF(L45=0,"-",ABS(F45-L45)))</f>
        <v>0</v>
      </c>
      <c r="K45" s="60">
        <v>53.472999999999999</v>
      </c>
      <c r="L45" s="55">
        <v>49.38</v>
      </c>
    </row>
    <row r="46" spans="2:12" ht="12" customHeight="1">
      <c r="B46" s="30"/>
      <c r="C46" s="23" t="s">
        <v>79</v>
      </c>
      <c r="D46" s="111">
        <v>37.06</v>
      </c>
      <c r="E46" s="112">
        <v>36.200000000000003</v>
      </c>
      <c r="F46" s="125">
        <v>39.46</v>
      </c>
      <c r="G46" s="114" t="str">
        <f>IF((F46/E46)-1&lt;0,"▲","")</f>
        <v/>
      </c>
      <c r="H46" s="95">
        <f>ABS((+F46/E46)-1)</f>
        <v>9.0055248618784445E-2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30.385999999999999</v>
      </c>
      <c r="L46" s="55">
        <v>39.46</v>
      </c>
    </row>
    <row r="47" spans="2:12" ht="12" customHeight="1">
      <c r="B47" s="30"/>
      <c r="C47" s="23" t="s">
        <v>9</v>
      </c>
      <c r="D47" s="111">
        <v>4.6100000000000003</v>
      </c>
      <c r="E47" s="112">
        <v>3.39</v>
      </c>
      <c r="F47" s="125">
        <v>7.22</v>
      </c>
      <c r="G47" s="114" t="str">
        <f>IF((F47/E47)-1&lt;0,"▲","")</f>
        <v/>
      </c>
      <c r="H47" s="95">
        <f>ABS((+F47/E47)-1)</f>
        <v>1.1297935103244838</v>
      </c>
      <c r="I47" s="33" t="str">
        <f>IF(F47="NA","",IF(L47=0,"",IF((F47-L47)&lt;0,"▲","")))</f>
        <v/>
      </c>
      <c r="J47" s="63">
        <f>IF(F47="NA","-",IF(L47=0,"-",ABS(F47-L47)))</f>
        <v>0</v>
      </c>
      <c r="K47" s="60">
        <v>15.617000000000001</v>
      </c>
      <c r="L47" s="55">
        <v>7.22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0.04</v>
      </c>
      <c r="F48" s="75">
        <f>ROUND(F47/(F45+F46),3)</f>
        <v>8.1000000000000003E-2</v>
      </c>
      <c r="G48" s="117" t="str">
        <f>IF(F48-D48&lt;0,"▲","")</f>
        <v/>
      </c>
      <c r="H48" s="108">
        <f>ABS(+F48-E48)*100</f>
        <v>4.1000000000000005</v>
      </c>
      <c r="I48" s="45" t="str">
        <f>IF(F48="NA","",IF(L48=0,"",IF((F48-L48)&lt;0,"▲","")))</f>
        <v/>
      </c>
      <c r="J48" s="64">
        <f>ABS(+F48-L48)*100</f>
        <v>0</v>
      </c>
      <c r="K48" s="110">
        <f>K47/(K45+K46)</f>
        <v>0.18622926579138796</v>
      </c>
      <c r="L48" s="118">
        <f>ROUND(L47/(L45+L46),3)</f>
        <v>8.1000000000000003E-2</v>
      </c>
    </row>
    <row r="49" spans="1:12" ht="12" customHeight="1">
      <c r="B49" s="1" t="s">
        <v>500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3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37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50</v>
      </c>
      <c r="E6" s="21" t="s">
        <v>51</v>
      </c>
      <c r="F6" s="430" t="s">
        <v>18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7" t="s">
        <v>437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384.01</v>
      </c>
      <c r="E10" s="32">
        <v>354.1</v>
      </c>
      <c r="F10" s="123">
        <v>438.01</v>
      </c>
      <c r="G10" s="94" t="str">
        <f>IF((F10/E10)-1&lt;0,"▲","")</f>
        <v/>
      </c>
      <c r="H10" s="95">
        <f>ABS((+F10/E10)-1)</f>
        <v>0.23696695848630323</v>
      </c>
      <c r="I10" s="33" t="str">
        <f>IF(F10="NA","",IF(L10=0,"",IF((F10-L10)&lt;0,"▲","")))</f>
        <v/>
      </c>
      <c r="J10" s="63" t="str">
        <f>IF(F10="NA","-",IF(L10=0,"-",ABS(F10-L10)))</f>
        <v>-</v>
      </c>
      <c r="K10" s="60">
        <v>335.48200000000003</v>
      </c>
      <c r="L10" s="55">
        <v>0</v>
      </c>
    </row>
    <row r="11" spans="2:12" ht="12" customHeight="1">
      <c r="B11" s="30"/>
      <c r="C11" s="23" t="s">
        <v>8</v>
      </c>
      <c r="D11" s="31">
        <v>325.66000000000003</v>
      </c>
      <c r="E11" s="32">
        <v>317.70999999999998</v>
      </c>
      <c r="F11" s="123">
        <v>348.8</v>
      </c>
      <c r="G11" s="94" t="str">
        <f>IF((F11/E11)-1&lt;0,"▲","")</f>
        <v/>
      </c>
      <c r="H11" s="95">
        <f>ABS((+F11/E11)-1)</f>
        <v>9.7856535834566216E-2</v>
      </c>
      <c r="I11" s="33" t="str">
        <f>IF(F11="NA","",IF(L11=0,"",IF((F11-L11)&lt;0,"▲","")))</f>
        <v/>
      </c>
      <c r="J11" s="63" t="str">
        <f>IF(F11="NA","-",IF(L11=0,"-",ABS(F11-L11)))</f>
        <v>-</v>
      </c>
      <c r="K11" s="60">
        <v>277.839</v>
      </c>
      <c r="L11" s="55">
        <v>0</v>
      </c>
    </row>
    <row r="12" spans="2:12" ht="12" customHeight="1">
      <c r="B12" s="30"/>
      <c r="C12" s="23" t="s">
        <v>79</v>
      </c>
      <c r="D12" s="31">
        <v>72.81</v>
      </c>
      <c r="E12" s="32">
        <v>52.63</v>
      </c>
      <c r="F12" s="123">
        <v>65.400000000000006</v>
      </c>
      <c r="G12" s="94" t="str">
        <f>IF((F12/E12)-1&lt;0,"▲","")</f>
        <v/>
      </c>
      <c r="H12" s="95">
        <f>ABS((+F12/E12)-1)</f>
        <v>0.24263727911837352</v>
      </c>
      <c r="I12" s="33" t="str">
        <f>IF(F12="NA","",IF(L12=0,"",IF((F12-L12)&lt;0,"▲","")))</f>
        <v/>
      </c>
      <c r="J12" s="63" t="str">
        <f>IF(F12="NA","-",IF(L12=0,"-",ABS(F12-L12)))</f>
        <v>-</v>
      </c>
      <c r="K12" s="60">
        <v>85.9</v>
      </c>
      <c r="L12" s="55">
        <v>0</v>
      </c>
    </row>
    <row r="13" spans="2:12" ht="12" customHeight="1">
      <c r="B13" s="30"/>
      <c r="C13" s="23" t="s">
        <v>9</v>
      </c>
      <c r="D13" s="31">
        <v>49.34</v>
      </c>
      <c r="E13" s="32">
        <v>42.91</v>
      </c>
      <c r="F13" s="123">
        <v>73.87</v>
      </c>
      <c r="G13" s="94" t="str">
        <f>IF((F13/E13)-1&lt;0,"▲","")</f>
        <v/>
      </c>
      <c r="H13" s="95">
        <f>ABS((+F13/E13)-1)</f>
        <v>0.72151013749708715</v>
      </c>
      <c r="I13" s="33" t="str">
        <f>IF(F13="NA","",IF(L13=0,"",IF((F13-L13)&lt;0,"▲","")))</f>
        <v/>
      </c>
      <c r="J13" s="63" t="str">
        <f>IF(F13="NA","-",IF(L13=0,"-",ABS(F13-L13)))</f>
        <v>-</v>
      </c>
      <c r="K13" s="60">
        <v>49.853999999999999</v>
      </c>
      <c r="L13" s="55">
        <v>0</v>
      </c>
    </row>
    <row r="14" spans="2:12" ht="12" customHeight="1">
      <c r="B14" s="30"/>
      <c r="C14" s="23" t="s">
        <v>10</v>
      </c>
      <c r="D14" s="96">
        <f>ROUND(D13/(D11+D12),3)</f>
        <v>0.124</v>
      </c>
      <c r="E14" s="97">
        <f>ROUND(E13/(E11+E12),3)</f>
        <v>0.11600000000000001</v>
      </c>
      <c r="F14" s="69">
        <f>ROUND(F13/(F11+F12),3)</f>
        <v>0.17799999999999999</v>
      </c>
      <c r="G14" s="94" t="str">
        <f>IF((F14/E14)-1&lt;0,"▲","")</f>
        <v/>
      </c>
      <c r="H14" s="98">
        <f>ABS(+F14-E14)*100</f>
        <v>6.1999999999999984</v>
      </c>
      <c r="I14" s="33" t="str">
        <f>IF(F14="NA","",IF(L14=0,"",IF((F14-L14)&lt;0,"▲","")))</f>
        <v/>
      </c>
      <c r="J14" s="63" t="s">
        <v>144</v>
      </c>
      <c r="K14" s="99">
        <f>K13/(K11+K12)</f>
        <v>0.13705981486725372</v>
      </c>
      <c r="L14" s="119" t="s">
        <v>144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54.41</v>
      </c>
      <c r="E16" s="32">
        <v>61.76</v>
      </c>
      <c r="F16" s="123">
        <v>55.98</v>
      </c>
      <c r="G16" s="94" t="str">
        <f>IF((F16/E16)-1&lt;0,"▲","")</f>
        <v>▲</v>
      </c>
      <c r="H16" s="95">
        <f t="shared" ref="H16:H37" si="0">ABS((+F16/E16)-1)</f>
        <v>9.3588082901554404E-2</v>
      </c>
      <c r="I16" s="33" t="str">
        <f>IF(F16="NA","",IF(L16=0,"",IF((F16-L16)&lt;0,"▲","")))</f>
        <v/>
      </c>
      <c r="J16" s="63" t="str">
        <f>IF(F16="NA","-",IF(L16=0,"-",ABS(F16-L16)))</f>
        <v>-</v>
      </c>
      <c r="K16" s="60">
        <v>49.216999999999999</v>
      </c>
      <c r="L16" s="55">
        <v>0</v>
      </c>
    </row>
    <row r="17" spans="2:12" ht="12" customHeight="1">
      <c r="B17" s="30"/>
      <c r="C17" s="23" t="s">
        <v>8</v>
      </c>
      <c r="D17" s="31">
        <v>32.159999999999997</v>
      </c>
      <c r="E17" s="32">
        <v>37.590000000000003</v>
      </c>
      <c r="F17" s="123">
        <v>35.979999999999997</v>
      </c>
      <c r="G17" s="94" t="str">
        <f>IF((F17/E17)-1&lt;0,"▲","")</f>
        <v>▲</v>
      </c>
      <c r="H17" s="95">
        <f t="shared" si="0"/>
        <v>4.2830540037244069E-2</v>
      </c>
      <c r="I17" s="33" t="str">
        <f>IF(F17="NA","",IF(L17=0,"",IF((F17-L17)&lt;0,"▲","")))</f>
        <v/>
      </c>
      <c r="J17" s="63" t="str">
        <f>IF(F17="NA","-",IF(L17=0,"-",ABS(F17-L17)))</f>
        <v>-</v>
      </c>
      <c r="K17" s="60">
        <v>30.94</v>
      </c>
      <c r="L17" s="55">
        <v>0</v>
      </c>
    </row>
    <row r="18" spans="2:12" ht="12" customHeight="1">
      <c r="B18" s="30"/>
      <c r="C18" s="23" t="s">
        <v>79</v>
      </c>
      <c r="D18" s="31">
        <v>28.56</v>
      </c>
      <c r="E18" s="32">
        <v>27.9</v>
      </c>
      <c r="F18" s="123">
        <v>25.17</v>
      </c>
      <c r="G18" s="94" t="str">
        <f>IF((F18/E18)-1&lt;0,"▲","")</f>
        <v>▲</v>
      </c>
      <c r="H18" s="95">
        <f t="shared" si="0"/>
        <v>9.7849462365591333E-2</v>
      </c>
      <c r="I18" s="33" t="str">
        <f>IF(F18="NA","",IF(L18=0,"",IF((F18-L18)&lt;0,"▲","")))</f>
        <v/>
      </c>
      <c r="J18" s="63" t="str">
        <f>IF(F18="NA","-",IF(L18=0,"-",ABS(F18-L18)))</f>
        <v>-</v>
      </c>
      <c r="K18" s="60">
        <v>24.725000000000001</v>
      </c>
      <c r="L18" s="55">
        <v>0</v>
      </c>
    </row>
    <row r="19" spans="2:12" ht="12" customHeight="1">
      <c r="B19" s="30"/>
      <c r="C19" s="23" t="s">
        <v>9</v>
      </c>
      <c r="D19" s="31">
        <v>20.21</v>
      </c>
      <c r="E19" s="32">
        <v>19.89</v>
      </c>
      <c r="F19" s="123">
        <v>18.25</v>
      </c>
      <c r="G19" s="94" t="str">
        <f>IF((F19/E19)-1&lt;0,"▲","")</f>
        <v>▲</v>
      </c>
      <c r="H19" s="95">
        <f t="shared" si="0"/>
        <v>8.2453494218200141E-2</v>
      </c>
      <c r="I19" s="33" t="str">
        <f>IF(F19="NA","",IF(L19=0,"",IF((F19-L19)&lt;0,"▲","")))</f>
        <v/>
      </c>
      <c r="J19" s="63" t="str">
        <f>IF(F19="NA","-",IF(L19=0,"-",ABS(F19-L19)))</f>
        <v>-</v>
      </c>
      <c r="K19" s="60">
        <v>12.414</v>
      </c>
      <c r="L19" s="55">
        <v>0</v>
      </c>
    </row>
    <row r="20" spans="2:12" ht="12" customHeight="1">
      <c r="B20" s="30"/>
      <c r="C20" s="23" t="s">
        <v>10</v>
      </c>
      <c r="D20" s="96">
        <f>ROUND(D19/(D17+D18),3)</f>
        <v>0.33300000000000002</v>
      </c>
      <c r="E20" s="97">
        <f>ROUND(E19/(E17+E18),3)</f>
        <v>0.30399999999999999</v>
      </c>
      <c r="F20" s="69">
        <f>ROUND(F19/(F17+F18),3)</f>
        <v>0.29799999999999999</v>
      </c>
      <c r="G20" s="104" t="str">
        <f>IF((F20/E20)-1&lt;0,"▲","")</f>
        <v>▲</v>
      </c>
      <c r="H20" s="98">
        <f>ABS(+F20-E20)*100</f>
        <v>0.60000000000000053</v>
      </c>
      <c r="I20" s="105" t="str">
        <f>IF(F20="NA","",IF(L20=0,"",IF((F20-L20)&lt;0,"▲","")))</f>
        <v/>
      </c>
      <c r="J20" s="63" t="s">
        <v>144</v>
      </c>
      <c r="K20" s="99">
        <f>K19/(K17+K18)</f>
        <v>0.22301266504985176</v>
      </c>
      <c r="L20" s="119" t="s">
        <v>144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323.73</v>
      </c>
      <c r="E22" s="32">
        <v>286.01</v>
      </c>
      <c r="F22" s="123">
        <v>376</v>
      </c>
      <c r="G22" s="94" t="str">
        <f>IF((F22/E22)-1&lt;0,"▲","")</f>
        <v/>
      </c>
      <c r="H22" s="95">
        <f>ABS((+F22/E22)-1)</f>
        <v>0.31463934827453599</v>
      </c>
      <c r="I22" s="33" t="str">
        <f>IF(F22="NA","",IF(L22=0,"",IF((F22-L22)&lt;0,"▲","")))</f>
        <v/>
      </c>
      <c r="J22" s="63" t="str">
        <f>IF(F22="NA","-",IF(L22=0,"-",ABS(F22-L22)))</f>
        <v>-</v>
      </c>
      <c r="K22" s="60">
        <v>279.99799999999999</v>
      </c>
      <c r="L22" s="55">
        <v>0</v>
      </c>
    </row>
    <row r="23" spans="2:12" ht="12" customHeight="1">
      <c r="B23" s="30"/>
      <c r="C23" s="23" t="s">
        <v>8</v>
      </c>
      <c r="D23" s="31">
        <v>290.02999999999997</v>
      </c>
      <c r="E23" s="32">
        <v>276.31</v>
      </c>
      <c r="F23" s="123">
        <v>309.16000000000003</v>
      </c>
      <c r="G23" s="94" t="str">
        <f>IF((F23/E23)-1&lt;0,"▲","")</f>
        <v/>
      </c>
      <c r="H23" s="95">
        <f t="shared" si="0"/>
        <v>0.11888820527668198</v>
      </c>
      <c r="I23" s="33" t="str">
        <f>IF(F23="NA","",IF(L23=0,"",IF((F23-L23)&lt;0,"▲","")))</f>
        <v/>
      </c>
      <c r="J23" s="63" t="str">
        <f>IF(F23="NA","-",IF(L23=0,"-",ABS(F23-L23)))</f>
        <v>-</v>
      </c>
      <c r="K23" s="60">
        <v>242.798</v>
      </c>
      <c r="L23" s="55">
        <v>0</v>
      </c>
    </row>
    <row r="24" spans="2:12" ht="12" customHeight="1">
      <c r="B24" s="30"/>
      <c r="C24" s="23" t="s">
        <v>79</v>
      </c>
      <c r="D24" s="31">
        <v>41.03</v>
      </c>
      <c r="E24" s="32">
        <v>21.3</v>
      </c>
      <c r="F24" s="123">
        <v>37.1</v>
      </c>
      <c r="G24" s="94" t="str">
        <f>IF((F24/E24)-1&lt;0,"▲","")</f>
        <v/>
      </c>
      <c r="H24" s="95">
        <f t="shared" si="0"/>
        <v>0.74178403755868549</v>
      </c>
      <c r="I24" s="33" t="str">
        <f>IF(F24="NA","",IF(L24=0,"",IF((F24-L24)&lt;0,"▲","")))</f>
        <v/>
      </c>
      <c r="J24" s="63" t="str">
        <f>IF(F24="NA","-",IF(L24=0,"-",ABS(F24-L24)))</f>
        <v>-</v>
      </c>
      <c r="K24" s="60">
        <v>58.344000000000001</v>
      </c>
      <c r="L24" s="55">
        <v>0</v>
      </c>
    </row>
    <row r="25" spans="2:12" ht="12" customHeight="1">
      <c r="B25" s="30"/>
      <c r="C25" s="23" t="s">
        <v>9</v>
      </c>
      <c r="D25" s="31">
        <v>27.82</v>
      </c>
      <c r="E25" s="32">
        <v>21.95</v>
      </c>
      <c r="F25" s="123">
        <v>54.57</v>
      </c>
      <c r="G25" s="94" t="str">
        <f>IF((F25/E25)-1&lt;0,"▲","")</f>
        <v/>
      </c>
      <c r="H25" s="95">
        <f t="shared" si="0"/>
        <v>1.4861047835990888</v>
      </c>
      <c r="I25" s="33" t="str">
        <f>IF(F25="NA","",IF(L25=0,"",IF((F25-L25)&lt;0,"▲","")))</f>
        <v/>
      </c>
      <c r="J25" s="63" t="str">
        <f>IF(F25="NA","-",IF(L25=0,"-",ABS(F25-L25)))</f>
        <v>-</v>
      </c>
      <c r="K25" s="60">
        <v>36.173999999999999</v>
      </c>
      <c r="L25" s="55">
        <v>0</v>
      </c>
    </row>
    <row r="26" spans="2:12" ht="12" customHeight="1">
      <c r="B26" s="30"/>
      <c r="C26" s="23" t="s">
        <v>10</v>
      </c>
      <c r="D26" s="96">
        <f>ROUND(D25/(D23+D24),3)</f>
        <v>8.4000000000000005E-2</v>
      </c>
      <c r="E26" s="97">
        <f>ROUND(E25/(E23+E24),3)</f>
        <v>7.3999999999999996E-2</v>
      </c>
      <c r="F26" s="69">
        <f>ROUND(F25/(F23+F24),3)</f>
        <v>0.158</v>
      </c>
      <c r="G26" s="104" t="str">
        <f>IF((F26/E26)-1&lt;0,"▲","")</f>
        <v/>
      </c>
      <c r="H26" s="98">
        <f>ABS(+F26-E26)*100</f>
        <v>8.4</v>
      </c>
      <c r="I26" s="105" t="str">
        <f>IF(F26="NA","",IF(L26=0,"",IF((F26-L26)&lt;0,"▲","")))</f>
        <v/>
      </c>
      <c r="J26" s="63" t="s">
        <v>144</v>
      </c>
      <c r="K26" s="99">
        <f>K25/(K23+K24)</f>
        <v>0.12012273279715217</v>
      </c>
      <c r="L26" s="119" t="s">
        <v>144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313.95</v>
      </c>
      <c r="E28" s="32">
        <v>273.83</v>
      </c>
      <c r="F28" s="123">
        <v>359.17</v>
      </c>
      <c r="G28" s="94" t="str">
        <f>IF((F28/E28)-1&lt;0,"▲","")</f>
        <v/>
      </c>
      <c r="H28" s="95">
        <f>ABS((+F28/E28)-1)</f>
        <v>0.31165321549866709</v>
      </c>
      <c r="I28" s="33" t="str">
        <f>IF(F28="NA","",IF(L28=0,"",IF((F28-L28)&lt;0,"▲","")))</f>
        <v/>
      </c>
      <c r="J28" s="63" t="str">
        <f>IF(F28="NA","-",IF(L28=0,"-",ABS(F28-L28)))</f>
        <v>-</v>
      </c>
      <c r="K28" s="60">
        <v>267.50299999999999</v>
      </c>
      <c r="L28" s="55">
        <v>0</v>
      </c>
    </row>
    <row r="29" spans="2:12" ht="12" customHeight="1">
      <c r="B29" s="41"/>
      <c r="C29" s="23" t="s">
        <v>8</v>
      </c>
      <c r="D29" s="31">
        <v>279.02</v>
      </c>
      <c r="E29" s="32">
        <v>263.79000000000002</v>
      </c>
      <c r="F29" s="123">
        <v>295.16000000000003</v>
      </c>
      <c r="G29" s="94" t="str">
        <f>IF((F29/E29)-1&lt;0,"▲","")</f>
        <v/>
      </c>
      <c r="H29" s="95">
        <f t="shared" si="0"/>
        <v>0.11892035331134609</v>
      </c>
      <c r="I29" s="33" t="str">
        <f>IF(F29="NA","",IF(L29=0,"",IF((F29-L29)&lt;0,"▲","")))</f>
        <v/>
      </c>
      <c r="J29" s="63" t="str">
        <f>IF(F29="NA","-",IF(L29=0,"-",ABS(F29-L29)))</f>
        <v>-</v>
      </c>
      <c r="K29" s="60">
        <v>230.67400000000001</v>
      </c>
      <c r="L29" s="55">
        <v>0</v>
      </c>
    </row>
    <row r="30" spans="2:12" ht="12" customHeight="1">
      <c r="B30" s="41"/>
      <c r="C30" s="23" t="s">
        <v>79</v>
      </c>
      <c r="D30" s="31">
        <v>39.18</v>
      </c>
      <c r="E30" s="32">
        <v>19.05</v>
      </c>
      <c r="F30" s="123">
        <v>33.020000000000003</v>
      </c>
      <c r="G30" s="94" t="str">
        <f>IF((F30/E30)-1&lt;0,"▲","")</f>
        <v/>
      </c>
      <c r="H30" s="95">
        <f t="shared" si="0"/>
        <v>0.73333333333333339</v>
      </c>
      <c r="I30" s="33" t="str">
        <f>IF(F30="NA","",IF(L30=0,"",IF((F30-L30)&lt;0,"▲","")))</f>
        <v/>
      </c>
      <c r="J30" s="63" t="str">
        <f>IF(F30="NA","-",IF(L30=0,"-",ABS(F30-L30)))</f>
        <v>-</v>
      </c>
      <c r="K30" s="60">
        <v>53.987000000000002</v>
      </c>
      <c r="L30" s="55">
        <v>0</v>
      </c>
    </row>
    <row r="31" spans="2:12" ht="12" customHeight="1">
      <c r="B31" s="41"/>
      <c r="C31" s="23" t="s">
        <v>9</v>
      </c>
      <c r="D31" s="31">
        <v>25.12</v>
      </c>
      <c r="E31" s="32">
        <v>19.29</v>
      </c>
      <c r="F31" s="123">
        <v>50.91</v>
      </c>
      <c r="G31" s="94" t="str">
        <f>IF((F31/E31)-1&lt;0,"▲","")</f>
        <v/>
      </c>
      <c r="H31" s="95">
        <f t="shared" si="0"/>
        <v>1.6391912908242614</v>
      </c>
      <c r="I31" s="33" t="str">
        <f>IF(F31="NA","",IF(L31=0,"",IF((F31-L31)&lt;0,"▲","")))</f>
        <v/>
      </c>
      <c r="J31" s="63" t="str">
        <f>IF(F31="NA","-",IF(L31=0,"-",ABS(F31-L31)))</f>
        <v>-</v>
      </c>
      <c r="K31" s="60">
        <v>33.113999999999997</v>
      </c>
      <c r="L31" s="55">
        <v>0</v>
      </c>
    </row>
    <row r="32" spans="2:12" ht="12" customHeight="1">
      <c r="B32" s="41"/>
      <c r="C32" s="23" t="s">
        <v>10</v>
      </c>
      <c r="D32" s="96">
        <f>ROUND(D31/(D29+D30),3)</f>
        <v>7.9000000000000001E-2</v>
      </c>
      <c r="E32" s="97">
        <f>ROUND(E31/(E29+E30),3)</f>
        <v>6.8000000000000005E-2</v>
      </c>
      <c r="F32" s="69">
        <f>ROUND(F31/(F29+F30),3)</f>
        <v>0.155</v>
      </c>
      <c r="G32" s="104" t="str">
        <f>IF((F32/E32)-1&lt;0,"▲","")</f>
        <v/>
      </c>
      <c r="H32" s="98">
        <f>ABS(+F32-E32)*100</f>
        <v>8.6999999999999993</v>
      </c>
      <c r="I32" s="105" t="str">
        <f>IF(F32="NA","",IF(L32=0,"",IF((F32-L32)&lt;0,"▲","")))</f>
        <v/>
      </c>
      <c r="J32" s="63" t="s">
        <v>144</v>
      </c>
      <c r="K32" s="99">
        <f>K31/(K29+K30)</f>
        <v>0.11632784259171434</v>
      </c>
      <c r="L32" s="119" t="s">
        <v>144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5.87</v>
      </c>
      <c r="E34" s="32">
        <v>6.33</v>
      </c>
      <c r="F34" s="123">
        <v>6.04</v>
      </c>
      <c r="G34" s="94" t="str">
        <f>IF((F34/E34)-1&lt;0,"▲","")</f>
        <v>▲</v>
      </c>
      <c r="H34" s="95">
        <f>ABS((+F34/E34)-1)</f>
        <v>4.5813586097946279E-2</v>
      </c>
      <c r="I34" s="33" t="str">
        <f>IF(F34="NA","",IF(L34=0,"",IF((F34-L34)&lt;0,"▲","")))</f>
        <v/>
      </c>
      <c r="J34" s="63" t="str">
        <f>IF(F34="NA","-",IF(L34=0,"-",ABS(F34-L34)))</f>
        <v>-</v>
      </c>
      <c r="K34" s="60">
        <v>6.2670000000000003</v>
      </c>
      <c r="L34" s="55">
        <v>0</v>
      </c>
    </row>
    <row r="35" spans="2:12" ht="12" customHeight="1">
      <c r="B35" s="30"/>
      <c r="C35" s="23" t="s">
        <v>8</v>
      </c>
      <c r="D35" s="31">
        <v>3.47</v>
      </c>
      <c r="E35" s="32">
        <v>3.81</v>
      </c>
      <c r="F35" s="123">
        <v>3.66</v>
      </c>
      <c r="G35" s="94" t="str">
        <f>IF((F35/E35)-1&lt;0,"▲","")</f>
        <v>▲</v>
      </c>
      <c r="H35" s="95">
        <f t="shared" si="0"/>
        <v>3.937007874015741E-2</v>
      </c>
      <c r="I35" s="33" t="str">
        <f>IF(F35="NA","",IF(L35=0,"",IF((F35-L35)&lt;0,"▲","")))</f>
        <v/>
      </c>
      <c r="J35" s="63" t="str">
        <f>IF(F35="NA","-",IF(L35=0,"-",ABS(F35-L35)))</f>
        <v>-</v>
      </c>
      <c r="K35" s="60">
        <v>4.101</v>
      </c>
      <c r="L35" s="55">
        <v>0</v>
      </c>
    </row>
    <row r="36" spans="2:12" ht="12" customHeight="1">
      <c r="B36" s="30"/>
      <c r="C36" s="23" t="s">
        <v>79</v>
      </c>
      <c r="D36" s="31">
        <v>3.22</v>
      </c>
      <c r="E36" s="32">
        <v>3.43</v>
      </c>
      <c r="F36" s="123">
        <v>3.12</v>
      </c>
      <c r="G36" s="94" t="str">
        <f>IF((F36/E36)-1&lt;0,"▲","")</f>
        <v>▲</v>
      </c>
      <c r="H36" s="95">
        <f t="shared" si="0"/>
        <v>9.0379008746355738E-2</v>
      </c>
      <c r="I36" s="33" t="str">
        <f>IF(F36="NA","",IF(L36=0,"",IF((F36-L36)&lt;0,"▲","")))</f>
        <v/>
      </c>
      <c r="J36" s="63" t="str">
        <f>IF(F36="NA","-",IF(L36=0,"-",ABS(F36-L36)))</f>
        <v>-</v>
      </c>
      <c r="K36" s="60">
        <v>2.923</v>
      </c>
      <c r="L36" s="55">
        <v>0</v>
      </c>
    </row>
    <row r="37" spans="2:12" ht="12" customHeight="1">
      <c r="B37" s="30"/>
      <c r="C37" s="23" t="s">
        <v>9</v>
      </c>
      <c r="D37" s="31">
        <v>1.3</v>
      </c>
      <c r="E37" s="32">
        <v>1.08</v>
      </c>
      <c r="F37" s="123">
        <v>1.05</v>
      </c>
      <c r="G37" s="94" t="str">
        <f>IF((F37/E37)-1&lt;0,"▲","")</f>
        <v>▲</v>
      </c>
      <c r="H37" s="95">
        <f t="shared" si="0"/>
        <v>2.777777777777779E-2</v>
      </c>
      <c r="I37" s="33" t="str">
        <f>IF(F37="NA","",IF(L37=0,"",IF((F37-L37)&lt;0,"▲","")))</f>
        <v/>
      </c>
      <c r="J37" s="63" t="str">
        <f>IF(F37="NA","-",IF(L37=0,"-",ABS(F37-L37)))</f>
        <v>-</v>
      </c>
      <c r="K37" s="60">
        <v>1.266</v>
      </c>
      <c r="L37" s="55">
        <v>0</v>
      </c>
    </row>
    <row r="38" spans="2:12" ht="12" customHeight="1">
      <c r="B38" s="22"/>
      <c r="C38" s="42" t="s">
        <v>10</v>
      </c>
      <c r="D38" s="43">
        <f>ROUND(D37/(D35+D36),3)</f>
        <v>0.19400000000000001</v>
      </c>
      <c r="E38" s="44">
        <f>ROUND(E37/(E35+E36),3)</f>
        <v>0.14899999999999999</v>
      </c>
      <c r="F38" s="74">
        <f>ROUND(F37/(F35+F36),3)</f>
        <v>0.155</v>
      </c>
      <c r="G38" s="107" t="str">
        <f>IF((F38/E38)-1&lt;0,"▲","")</f>
        <v/>
      </c>
      <c r="H38" s="108">
        <f>ABS(+F38-E38)*100</f>
        <v>0.60000000000000053</v>
      </c>
      <c r="I38" s="109" t="str">
        <f>IF(F38="NA","",IF(L38=0,"",IF((F38-L38)&lt;0,"▲","")))</f>
        <v/>
      </c>
      <c r="J38" s="64" t="s">
        <v>144</v>
      </c>
      <c r="K38" s="110">
        <f>K37/(K35+K36)</f>
        <v>0.18023917995444191</v>
      </c>
      <c r="L38" s="120" t="s">
        <v>144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50</v>
      </c>
      <c r="E41" s="21" t="s">
        <v>51</v>
      </c>
      <c r="F41" s="430" t="s">
        <v>18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492</v>
      </c>
      <c r="G42" s="457" t="s">
        <v>489</v>
      </c>
      <c r="H42" s="437"/>
      <c r="I42" s="440" t="s">
        <v>493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84.19</v>
      </c>
      <c r="E44" s="112">
        <v>82.06</v>
      </c>
      <c r="F44" s="125">
        <v>92.26</v>
      </c>
      <c r="G44" s="113" t="str">
        <f>IF((F44/E44)-1&lt;0,"▲","")</f>
        <v/>
      </c>
      <c r="H44" s="95">
        <f>ABS((+F44/E44)-1)</f>
        <v>0.12429929320009747</v>
      </c>
      <c r="I44" s="54" t="str">
        <f>IF(F44="NA","",IF(L44=0,"",IF((F44-L44)&lt;0,"▲","")))</f>
        <v/>
      </c>
      <c r="J44" s="63" t="str">
        <f>IF(F44="NA","-",IF(L44=0,"-",ABS(F44-L44)))</f>
        <v>-</v>
      </c>
      <c r="K44" s="60">
        <v>87.001000000000005</v>
      </c>
      <c r="L44" s="78">
        <v>0</v>
      </c>
    </row>
    <row r="45" spans="2:12" ht="12" customHeight="1">
      <c r="B45" s="30"/>
      <c r="C45" s="23" t="s">
        <v>8</v>
      </c>
      <c r="D45" s="111">
        <v>48.81</v>
      </c>
      <c r="E45" s="112">
        <v>47.08</v>
      </c>
      <c r="F45" s="125">
        <v>49.38</v>
      </c>
      <c r="G45" s="114" t="str">
        <f>IF((F45/E45)-1&lt;0,"▲","")</f>
        <v/>
      </c>
      <c r="H45" s="95">
        <f>ABS((+F45/E45)-1)</f>
        <v>4.885301614273585E-2</v>
      </c>
      <c r="I45" s="33" t="str">
        <f>IF(F45="NA","",IF(L45=0,"",IF((F45-L45)&lt;0,"▲","")))</f>
        <v/>
      </c>
      <c r="J45" s="63" t="str">
        <f>IF(F45="NA","-",IF(L45=0,"-",ABS(F45-L45)))</f>
        <v>-</v>
      </c>
      <c r="K45" s="60">
        <v>53.472999999999999</v>
      </c>
      <c r="L45" s="55">
        <v>0</v>
      </c>
    </row>
    <row r="46" spans="2:12" ht="12" customHeight="1">
      <c r="B46" s="30"/>
      <c r="C46" s="23" t="s">
        <v>79</v>
      </c>
      <c r="D46" s="111">
        <v>37.06</v>
      </c>
      <c r="E46" s="112">
        <v>36.74</v>
      </c>
      <c r="F46" s="125">
        <v>39.46</v>
      </c>
      <c r="G46" s="114" t="str">
        <f>IF((F46/E46)-1&lt;0,"▲","")</f>
        <v/>
      </c>
      <c r="H46" s="95">
        <f>ABS((+F46/E46)-1)</f>
        <v>7.4033750680457144E-2</v>
      </c>
      <c r="I46" s="33" t="str">
        <f>IF(F46="NA","",IF(L46=0,"",IF((F46-L46)&lt;0,"▲","")))</f>
        <v/>
      </c>
      <c r="J46" s="63" t="str">
        <f>IF(F46="NA","-",IF(L46=0,"-",ABS(F46-L46)))</f>
        <v>-</v>
      </c>
      <c r="K46" s="60">
        <v>30.385999999999999</v>
      </c>
      <c r="L46" s="55">
        <v>0</v>
      </c>
    </row>
    <row r="47" spans="2:12" ht="12" customHeight="1">
      <c r="B47" s="30"/>
      <c r="C47" s="23" t="s">
        <v>9</v>
      </c>
      <c r="D47" s="111">
        <v>4.6100000000000003</v>
      </c>
      <c r="E47" s="112">
        <v>3.39</v>
      </c>
      <c r="F47" s="125">
        <v>7.22</v>
      </c>
      <c r="G47" s="114" t="str">
        <f>IF((F47/E47)-1&lt;0,"▲","")</f>
        <v/>
      </c>
      <c r="H47" s="95">
        <f>ABS((+F47/E47)-1)</f>
        <v>1.1297935103244838</v>
      </c>
      <c r="I47" s="33" t="str">
        <f>IF(F47="NA","",IF(L47=0,"",IF((F47-L47)&lt;0,"▲","")))</f>
        <v/>
      </c>
      <c r="J47" s="63" t="str">
        <f>IF(F47="NA","-",IF(L47=0,"-",ABS(F47-L47)))</f>
        <v>-</v>
      </c>
      <c r="K47" s="60">
        <v>15.617000000000001</v>
      </c>
      <c r="L47" s="55">
        <v>0</v>
      </c>
    </row>
    <row r="48" spans="2:12" ht="12" customHeight="1">
      <c r="B48" s="22"/>
      <c r="C48" s="42" t="s">
        <v>10</v>
      </c>
      <c r="D48" s="115">
        <f>ROUND(D47/(D45+D46),3)</f>
        <v>5.3999999999999999E-2</v>
      </c>
      <c r="E48" s="116">
        <f>ROUND(E47/(E45+E46),3)</f>
        <v>0.04</v>
      </c>
      <c r="F48" s="75">
        <f>ROUND(F47/(F45+F46),3)</f>
        <v>8.1000000000000003E-2</v>
      </c>
      <c r="G48" s="117" t="str">
        <f>IF(F48-D48&lt;0,"▲","")</f>
        <v/>
      </c>
      <c r="H48" s="108">
        <f>ABS(+F48-E48)*100</f>
        <v>4.1000000000000005</v>
      </c>
      <c r="I48" s="45" t="str">
        <f>IF(F48="NA","",IF(L48=0,"",IF((F48-L48)&lt;0,"▲","")))</f>
        <v/>
      </c>
      <c r="J48" s="64" t="s">
        <v>144</v>
      </c>
      <c r="K48" s="110">
        <f>K47/(K45+K46)</f>
        <v>0.18622926579138796</v>
      </c>
      <c r="L48" s="121" t="s">
        <v>144</v>
      </c>
    </row>
    <row r="49" spans="1:12" ht="12" customHeight="1">
      <c r="B49" s="1" t="s">
        <v>494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4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36</v>
      </c>
    </row>
    <row r="4" spans="2:12" ht="12" customHeight="1"/>
    <row r="5" spans="2:12" ht="12" customHeight="1">
      <c r="B5" s="16" t="s">
        <v>0</v>
      </c>
      <c r="G5" s="17"/>
      <c r="L5" s="8" t="s">
        <v>487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488</v>
      </c>
      <c r="G7" s="457" t="s">
        <v>489</v>
      </c>
      <c r="H7" s="437"/>
      <c r="I7" s="440" t="s">
        <v>490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384.01</v>
      </c>
      <c r="F10" s="123">
        <v>354.1</v>
      </c>
      <c r="G10" s="94" t="str">
        <f>IF((F10/E10)-1&lt;0,"▲","")</f>
        <v>▲</v>
      </c>
      <c r="H10" s="95">
        <f>ABS((+F10/E10)-1)</f>
        <v>7.7888596651128794E-2</v>
      </c>
      <c r="I10" s="33" t="str">
        <f>IF(F10="NA","",IF(L10=0,"",IF((F10-L10)&lt;0,"▲","")))</f>
        <v>▲</v>
      </c>
      <c r="J10" s="63">
        <f>IF(F10="NA","-",IF(L10=0,"-",ABS(F10-L10)))</f>
        <v>1.999999999998181E-2</v>
      </c>
      <c r="K10" s="60">
        <v>335.48200000000003</v>
      </c>
      <c r="L10" s="55">
        <v>354.12</v>
      </c>
    </row>
    <row r="11" spans="2:12" ht="12" customHeight="1">
      <c r="B11" s="30"/>
      <c r="C11" s="23" t="s">
        <v>8</v>
      </c>
      <c r="D11" s="31">
        <v>332.97</v>
      </c>
      <c r="E11" s="32">
        <v>325.66000000000003</v>
      </c>
      <c r="F11" s="123">
        <v>316.49</v>
      </c>
      <c r="G11" s="94" t="str">
        <f>IF((F11/E11)-1&lt;0,"▲","")</f>
        <v>▲</v>
      </c>
      <c r="H11" s="95">
        <f>ABS((+F11/E11)-1)</f>
        <v>2.8158201805564165E-2</v>
      </c>
      <c r="I11" s="33" t="str">
        <f>IF(F11="NA","",IF(L11=0,"",IF((F11-L11)&lt;0,"▲","")))</f>
        <v>▲</v>
      </c>
      <c r="J11" s="63">
        <f>IF(F11="NA","-",IF(L11=0,"-",ABS(F11-L11)))</f>
        <v>2.7099999999999795</v>
      </c>
      <c r="K11" s="60">
        <v>277.839</v>
      </c>
      <c r="L11" s="55">
        <v>319.2</v>
      </c>
    </row>
    <row r="12" spans="2:12" ht="12" customHeight="1">
      <c r="B12" s="30"/>
      <c r="C12" s="23" t="s">
        <v>79</v>
      </c>
      <c r="D12" s="31">
        <v>89.26</v>
      </c>
      <c r="E12" s="32">
        <v>72.81</v>
      </c>
      <c r="F12" s="123">
        <v>53.87</v>
      </c>
      <c r="G12" s="94" t="str">
        <f>IF((F12/E12)-1&lt;0,"▲","")</f>
        <v>▲</v>
      </c>
      <c r="H12" s="95">
        <f>ABS((+F12/E12)-1)</f>
        <v>0.26012910314517246</v>
      </c>
      <c r="I12" s="33" t="str">
        <f>IF(F12="NA","",IF(L12=0,"",IF((F12-L12)&lt;0,"▲","")))</f>
        <v>▲</v>
      </c>
      <c r="J12" s="63">
        <f>IF(F12="NA","-",IF(L12=0,"-",ABS(F12-L12)))</f>
        <v>0.65000000000000568</v>
      </c>
      <c r="K12" s="60">
        <v>85.992000000000004</v>
      </c>
      <c r="L12" s="55">
        <v>54.52</v>
      </c>
    </row>
    <row r="13" spans="2:12" ht="12" customHeight="1">
      <c r="B13" s="30"/>
      <c r="C13" s="23" t="s">
        <v>9</v>
      </c>
      <c r="D13" s="31">
        <v>57.27</v>
      </c>
      <c r="E13" s="32">
        <v>49.34</v>
      </c>
      <c r="F13" s="123">
        <v>42.78</v>
      </c>
      <c r="G13" s="94" t="str">
        <f>IF((F13/E13)-1&lt;0,"▲","")</f>
        <v>▲</v>
      </c>
      <c r="H13" s="95">
        <f>ABS((+F13/E13)-1)</f>
        <v>0.13295500608025945</v>
      </c>
      <c r="I13" s="33" t="str">
        <f>IF(F13="NA","",IF(L13=0,"",IF((F13-L13)&lt;0,"▲","")))</f>
        <v/>
      </c>
      <c r="J13" s="63">
        <f>IF(F13="NA","-",IF(L13=0,"-",ABS(F13-L13)))</f>
        <v>3.4500000000000028</v>
      </c>
      <c r="K13" s="60">
        <v>49.853999999999999</v>
      </c>
      <c r="L13" s="55">
        <v>39.33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0.124</v>
      </c>
      <c r="F14" s="69">
        <f>ROUND(F13/(F11+F12),3)</f>
        <v>0.11600000000000001</v>
      </c>
      <c r="G14" s="94" t="str">
        <f>IF((F14/E14)-1&lt;0,"▲","")</f>
        <v>▲</v>
      </c>
      <c r="H14" s="98">
        <f>ABS(+F14-E14)*100</f>
        <v>0.79999999999999938</v>
      </c>
      <c r="I14" s="33" t="str">
        <f>IF(F14="NA","",IF(L14=0,"",IF((F14-L14)&lt;0,"▲","")))</f>
        <v/>
      </c>
      <c r="J14" s="63">
        <f>IF(F14="NA","-",IF(L14=0,"-",ABS(F14-L14)*100))</f>
        <v>1.100000000000001</v>
      </c>
      <c r="K14" s="99">
        <f>K13/(K11+K12)</f>
        <v>0.13702515728456344</v>
      </c>
      <c r="L14" s="100">
        <f>ROUND(L13/(L11+L12),3)</f>
        <v>0.105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61.76</v>
      </c>
      <c r="G16" s="94" t="str">
        <f>IF((F16/E16)-1&lt;0,"▲","")</f>
        <v/>
      </c>
      <c r="H16" s="95">
        <f t="shared" ref="H16:H37" si="0">ABS((+F16/E16)-1)</f>
        <v>0.13508546223120743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61.76</v>
      </c>
    </row>
    <row r="17" spans="2:12" ht="12" customHeight="1">
      <c r="B17" s="30"/>
      <c r="C17" s="23" t="s">
        <v>8</v>
      </c>
      <c r="D17" s="31">
        <v>30.71</v>
      </c>
      <c r="E17" s="32">
        <v>32.159999999999997</v>
      </c>
      <c r="F17" s="123">
        <v>37.72</v>
      </c>
      <c r="G17" s="94" t="str">
        <f>IF((F17/E17)-1&lt;0,"▲","")</f>
        <v/>
      </c>
      <c r="H17" s="95">
        <f t="shared" si="0"/>
        <v>0.17288557213930367</v>
      </c>
      <c r="I17" s="33" t="str">
        <f>IF(F17="NA","",IF(L17=0,"",IF((F17-L17)&lt;0,"▲","")))</f>
        <v>▲</v>
      </c>
      <c r="J17" s="63">
        <f>IF(F17="NA","-",IF(L17=0,"-",ABS(F17-L17)))</f>
        <v>0.39000000000000057</v>
      </c>
      <c r="K17" s="60">
        <v>30.94</v>
      </c>
      <c r="L17" s="55">
        <v>38.11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27.9</v>
      </c>
      <c r="G18" s="94" t="str">
        <f>IF((F18/E18)-1&lt;0,"▲","")</f>
        <v>▲</v>
      </c>
      <c r="H18" s="95">
        <f t="shared" si="0"/>
        <v>2.3109243697479021E-2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27.9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19.89</v>
      </c>
      <c r="G19" s="94" t="str">
        <f>IF((F19/E19)-1&lt;0,"▲","")</f>
        <v>▲</v>
      </c>
      <c r="H19" s="95">
        <f t="shared" si="0"/>
        <v>1.5833745670460142E-2</v>
      </c>
      <c r="I19" s="33" t="str">
        <f>IF(F19="NA","",IF(L19=0,"",IF((F19-L19)&lt;0,"▲","")))</f>
        <v/>
      </c>
      <c r="J19" s="63">
        <f>IF(F19="NA","-",IF(L19=0,"-",ABS(F19-L19)))</f>
        <v>0.39000000000000057</v>
      </c>
      <c r="K19" s="60">
        <v>12.414</v>
      </c>
      <c r="L19" s="55">
        <v>19.5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0.30299999999999999</v>
      </c>
      <c r="G20" s="104" t="str">
        <f>IF((F20/E20)-1&lt;0,"▲","")</f>
        <v>▲</v>
      </c>
      <c r="H20" s="98">
        <f>ABS(+F20-E20)*100</f>
        <v>3.0000000000000027</v>
      </c>
      <c r="I20" s="105" t="str">
        <f>IF(F20="NA","",IF(L20=0,"",IF((F20-L20)&lt;0,"▲","")))</f>
        <v/>
      </c>
      <c r="J20" s="63">
        <f>IF(F20="NA","-",IF(L20=0,"-",ABS(F20-L20)*100))</f>
        <v>0.80000000000000071</v>
      </c>
      <c r="K20" s="99">
        <f>K19/(K17+K18)</f>
        <v>0.22301266504985176</v>
      </c>
      <c r="L20" s="100">
        <f>ROUND(L19/(L17+L18),3)</f>
        <v>0.29499999999999998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323.73</v>
      </c>
      <c r="F22" s="123">
        <v>286.01</v>
      </c>
      <c r="G22" s="94" t="str">
        <f>IF((F22/E22)-1&lt;0,"▲","")</f>
        <v>▲</v>
      </c>
      <c r="H22" s="95">
        <f>ABS((+F22/E22)-1)</f>
        <v>0.11651685046180471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279.99799999999999</v>
      </c>
      <c r="L22" s="55">
        <v>286.01</v>
      </c>
    </row>
    <row r="23" spans="2:12" ht="12" customHeight="1">
      <c r="B23" s="30"/>
      <c r="C23" s="23" t="s">
        <v>8</v>
      </c>
      <c r="D23" s="31">
        <v>297.95</v>
      </c>
      <c r="E23" s="32">
        <v>290.02999999999997</v>
      </c>
      <c r="F23" s="123">
        <v>274.95999999999998</v>
      </c>
      <c r="G23" s="94" t="str">
        <f>IF((F23/E23)-1&lt;0,"▲","")</f>
        <v>▲</v>
      </c>
      <c r="H23" s="95">
        <f t="shared" si="0"/>
        <v>5.1960142054270242E-2</v>
      </c>
      <c r="I23" s="33" t="str">
        <f>IF(F23="NA","",IF(L23=0,"",IF((F23-L23)&lt;0,"▲","")))</f>
        <v>▲</v>
      </c>
      <c r="J23" s="63">
        <f>IF(F23="NA","-",IF(L23=0,"-",ABS(F23-L23)))</f>
        <v>2.160000000000025</v>
      </c>
      <c r="K23" s="60">
        <v>242.798</v>
      </c>
      <c r="L23" s="55">
        <v>277.12</v>
      </c>
    </row>
    <row r="24" spans="2:12" ht="12" customHeight="1">
      <c r="B24" s="30"/>
      <c r="C24" s="23" t="s">
        <v>79</v>
      </c>
      <c r="D24" s="31">
        <v>50.65</v>
      </c>
      <c r="E24" s="32">
        <v>41.03</v>
      </c>
      <c r="F24" s="123">
        <v>22.55</v>
      </c>
      <c r="G24" s="94" t="str">
        <f>IF((F24/E24)-1&lt;0,"▲","")</f>
        <v>▲</v>
      </c>
      <c r="H24" s="95">
        <f t="shared" si="0"/>
        <v>0.45040214477211793</v>
      </c>
      <c r="I24" s="33" t="str">
        <f>IF(F24="NA","",IF(L24=0,"",IF((F24-L24)&lt;0,"▲","")))</f>
        <v>▲</v>
      </c>
      <c r="J24" s="63">
        <f>IF(F24="NA","-",IF(L24=0,"-",ABS(F24-L24)))</f>
        <v>0.62999999999999901</v>
      </c>
      <c r="K24" s="60">
        <v>58.344000000000001</v>
      </c>
      <c r="L24" s="55">
        <v>23.18</v>
      </c>
    </row>
    <row r="25" spans="2:12" ht="12" customHeight="1">
      <c r="B25" s="30"/>
      <c r="C25" s="23" t="s">
        <v>9</v>
      </c>
      <c r="D25" s="31">
        <v>32.29</v>
      </c>
      <c r="E25" s="32">
        <v>27.82</v>
      </c>
      <c r="F25" s="123">
        <v>21.82</v>
      </c>
      <c r="G25" s="94" t="str">
        <f>IF((F25/E25)-1&lt;0,"▲","")</f>
        <v>▲</v>
      </c>
      <c r="H25" s="95">
        <f t="shared" si="0"/>
        <v>0.21567217828900076</v>
      </c>
      <c r="I25" s="33" t="str">
        <f>IF(F25="NA","",IF(L25=0,"",IF((F25-L25)&lt;0,"▲","")))</f>
        <v/>
      </c>
      <c r="J25" s="63">
        <f>IF(F25="NA","-",IF(L25=0,"-",ABS(F25-L25)))</f>
        <v>2.91</v>
      </c>
      <c r="K25" s="60">
        <v>36.173999999999999</v>
      </c>
      <c r="L25" s="55">
        <v>18.91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8.4000000000000005E-2</v>
      </c>
      <c r="F26" s="69">
        <f>ROUND(F25/(F23+F24),3)</f>
        <v>7.2999999999999995E-2</v>
      </c>
      <c r="G26" s="104" t="str">
        <f>IF((F26/E26)-1&lt;0,"▲","")</f>
        <v>▲</v>
      </c>
      <c r="H26" s="98">
        <f>ABS(+F26-E26)*100</f>
        <v>1.100000000000001</v>
      </c>
      <c r="I26" s="105" t="str">
        <f>IF(F26="NA","",IF(L26=0,"",IF((F26-L26)&lt;0,"▲","")))</f>
        <v/>
      </c>
      <c r="J26" s="63">
        <f>IF(F26="NA","-",IF(L26=0,"-",ABS(F26-L26)*100))</f>
        <v>0.99999999999999956</v>
      </c>
      <c r="K26" s="99">
        <f>K25/(K23+K24)</f>
        <v>0.12012273279715217</v>
      </c>
      <c r="L26" s="100">
        <f>ROUND(L25/(L23+L24),3)</f>
        <v>6.3E-2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313.95</v>
      </c>
      <c r="F28" s="123">
        <v>273.83</v>
      </c>
      <c r="G28" s="94" t="str">
        <f>IF((F28/E28)-1&lt;0,"▲","")</f>
        <v>▲</v>
      </c>
      <c r="H28" s="95">
        <f>ABS((+F28/E28)-1)</f>
        <v>0.12779104953017995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267.50299999999999</v>
      </c>
      <c r="L28" s="55">
        <v>273.83</v>
      </c>
    </row>
    <row r="29" spans="2:12" ht="12" customHeight="1">
      <c r="B29" s="41"/>
      <c r="C29" s="23" t="s">
        <v>8</v>
      </c>
      <c r="D29" s="31">
        <v>285.01</v>
      </c>
      <c r="E29" s="32">
        <v>279.02</v>
      </c>
      <c r="F29" s="123">
        <v>262.57</v>
      </c>
      <c r="G29" s="94" t="str">
        <f>IF((F29/E29)-1&lt;0,"▲","")</f>
        <v>▲</v>
      </c>
      <c r="H29" s="95">
        <f t="shared" si="0"/>
        <v>5.8956347215253335E-2</v>
      </c>
      <c r="I29" s="33" t="str">
        <f>IF(F29="NA","",IF(L29=0,"",IF((F29-L29)&lt;0,"▲","")))</f>
        <v>▲</v>
      </c>
      <c r="J29" s="63">
        <f>IF(F29="NA","-",IF(L29=0,"-",ABS(F29-L29)))</f>
        <v>2.5400000000000205</v>
      </c>
      <c r="K29" s="60">
        <v>230.67400000000001</v>
      </c>
      <c r="L29" s="55">
        <v>265.11</v>
      </c>
    </row>
    <row r="30" spans="2:12" ht="12" customHeight="1">
      <c r="B30" s="41"/>
      <c r="C30" s="23" t="s">
        <v>79</v>
      </c>
      <c r="D30" s="31">
        <v>46.59</v>
      </c>
      <c r="E30" s="32">
        <v>39.18</v>
      </c>
      <c r="F30" s="123">
        <v>20.32</v>
      </c>
      <c r="G30" s="94" t="str">
        <f>IF((F30/E30)-1&lt;0,"▲","")</f>
        <v>▲</v>
      </c>
      <c r="H30" s="95">
        <f t="shared" si="0"/>
        <v>0.48136804492087804</v>
      </c>
      <c r="I30" s="33" t="str">
        <f>IF(F30="NA","",IF(L30=0,"",IF((F30-L30)&lt;0,"▲","")))</f>
        <v>▲</v>
      </c>
      <c r="J30" s="63">
        <f>IF(F30="NA","-",IF(L30=0,"-",ABS(F30-L30)))</f>
        <v>0.64000000000000057</v>
      </c>
      <c r="K30" s="60">
        <v>53.987000000000002</v>
      </c>
      <c r="L30" s="55">
        <v>20.96</v>
      </c>
    </row>
    <row r="31" spans="2:12" ht="12" customHeight="1">
      <c r="B31" s="41"/>
      <c r="C31" s="23" t="s">
        <v>9</v>
      </c>
      <c r="D31" s="31">
        <v>28.64</v>
      </c>
      <c r="E31" s="32">
        <v>25.12</v>
      </c>
      <c r="F31" s="123">
        <v>19.239999999999998</v>
      </c>
      <c r="G31" s="94" t="str">
        <f>IF((F31/E31)-1&lt;0,"▲","")</f>
        <v>▲</v>
      </c>
      <c r="H31" s="95">
        <f t="shared" si="0"/>
        <v>0.23407643312101922</v>
      </c>
      <c r="I31" s="33" t="str">
        <f>IF(F31="NA","",IF(L31=0,"",IF((F31-L31)&lt;0,"▲","")))</f>
        <v/>
      </c>
      <c r="J31" s="63">
        <f>IF(F31="NA","-",IF(L31=0,"-",ABS(F31-L31)))</f>
        <v>3.1799999999999997</v>
      </c>
      <c r="K31" s="60">
        <v>33.113999999999997</v>
      </c>
      <c r="L31" s="55">
        <v>16.059999999999999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7.9000000000000001E-2</v>
      </c>
      <c r="F32" s="69">
        <f>ROUND(F31/(F29+F30),3)</f>
        <v>6.8000000000000005E-2</v>
      </c>
      <c r="G32" s="104" t="str">
        <f>IF((F32/E32)-1&lt;0,"▲","")</f>
        <v>▲</v>
      </c>
      <c r="H32" s="98">
        <f>ABS(+F32-E32)*100</f>
        <v>1.0999999999999996</v>
      </c>
      <c r="I32" s="105" t="str">
        <f>IF(F32="NA","",IF(L32=0,"",IF((F32-L32)&lt;0,"▲","")))</f>
        <v/>
      </c>
      <c r="J32" s="63">
        <f>IF(F32="NA","-",IF(L32=0,"-",ABS(F32-L32)*100))</f>
        <v>1.2000000000000004</v>
      </c>
      <c r="K32" s="99">
        <f>K31/(K29+K30)</f>
        <v>0.11632784259171434</v>
      </c>
      <c r="L32" s="100">
        <f>ROUND(L31/(L29+L30),3)</f>
        <v>5.6000000000000001E-2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6.33</v>
      </c>
      <c r="G34" s="94" t="str">
        <f>IF((F34/E34)-1&lt;0,"▲","")</f>
        <v/>
      </c>
      <c r="H34" s="95">
        <f>ABS((+F34/E34)-1)</f>
        <v>7.8364565587734303E-2</v>
      </c>
      <c r="I34" s="33" t="str">
        <f>IF(F34="NA","",IF(L34=0,"",IF((F34-L34)&lt;0,"▲","")))</f>
        <v>▲</v>
      </c>
      <c r="J34" s="63">
        <f>IF(F34="NA","-",IF(L34=0,"-",ABS(F34-L34)))</f>
        <v>3.0000000000000249E-2</v>
      </c>
      <c r="K34" s="60">
        <v>6.2670000000000003</v>
      </c>
      <c r="L34" s="55">
        <v>6.36</v>
      </c>
    </row>
    <row r="35" spans="2:12" ht="12" customHeight="1">
      <c r="B35" s="30"/>
      <c r="C35" s="23" t="s">
        <v>8</v>
      </c>
      <c r="D35" s="31">
        <v>4.32</v>
      </c>
      <c r="E35" s="32">
        <v>3.47</v>
      </c>
      <c r="F35" s="123">
        <v>3.81</v>
      </c>
      <c r="G35" s="94" t="str">
        <f>IF((F35/E35)-1&lt;0,"▲","")</f>
        <v/>
      </c>
      <c r="H35" s="95">
        <f t="shared" si="0"/>
        <v>9.7982708933717522E-2</v>
      </c>
      <c r="I35" s="33" t="str">
        <f>IF(F35="NA","",IF(L35=0,"",IF((F35-L35)&lt;0,"▲","")))</f>
        <v>▲</v>
      </c>
      <c r="J35" s="63">
        <f>IF(F35="NA","-",IF(L35=0,"-",ABS(F35-L35)))</f>
        <v>0.16999999999999993</v>
      </c>
      <c r="K35" s="60">
        <v>4.101</v>
      </c>
      <c r="L35" s="55">
        <v>3.98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3.43</v>
      </c>
      <c r="G36" s="94" t="str">
        <f>IF((F36/E36)-1&lt;0,"▲","")</f>
        <v/>
      </c>
      <c r="H36" s="95">
        <f t="shared" si="0"/>
        <v>6.5217391304347894E-2</v>
      </c>
      <c r="I36" s="33" t="str">
        <f>IF(F36="NA","",IF(L36=0,"",IF((F36-L36)&lt;0,"▲","")))</f>
        <v>▲</v>
      </c>
      <c r="J36" s="63">
        <f>IF(F36="NA","-",IF(L36=0,"-",ABS(F36-L36)))</f>
        <v>9.9999999999997868E-3</v>
      </c>
      <c r="K36" s="60">
        <v>2.923</v>
      </c>
      <c r="L36" s="55">
        <v>3.44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1.08</v>
      </c>
      <c r="G37" s="94" t="str">
        <f>IF((F37/E37)-1&lt;0,"▲","")</f>
        <v>▲</v>
      </c>
      <c r="H37" s="95">
        <f t="shared" si="0"/>
        <v>0.16923076923076918</v>
      </c>
      <c r="I37" s="33" t="str">
        <f>IF(F37="NA","",IF(L37=0,"",IF((F37-L37)&lt;0,"▲","")))</f>
        <v/>
      </c>
      <c r="J37" s="63">
        <f>IF(F37="NA","-",IF(L37=0,"-",ABS(F37-L37)))</f>
        <v>0.15000000000000002</v>
      </c>
      <c r="K37" s="60">
        <v>1.266</v>
      </c>
      <c r="L37" s="55">
        <v>0.93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0.14899999999999999</v>
      </c>
      <c r="G38" s="107" t="str">
        <f>IF((F38/E38)-1&lt;0,"▲","")</f>
        <v>▲</v>
      </c>
      <c r="H38" s="108">
        <f>ABS(+F38-E38)*100</f>
        <v>4.5000000000000009</v>
      </c>
      <c r="I38" s="109" t="str">
        <f>IF(F38="NA","",IF(L38=0,"",IF((F38-L38)&lt;0,"▲","")))</f>
        <v/>
      </c>
      <c r="J38" s="64">
        <f>IF(F38="NA","-",IF(L38=0,"-",ABS(F38-L38)*100))</f>
        <v>2.3999999999999995</v>
      </c>
      <c r="K38" s="110">
        <f>K37/(K35+K36)</f>
        <v>0.18023917995444191</v>
      </c>
      <c r="L38" s="56">
        <f>ROUND(L37/(L35+L36),3)</f>
        <v>0.125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57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84.19</v>
      </c>
      <c r="F44" s="125">
        <v>82.06</v>
      </c>
      <c r="G44" s="113" t="str">
        <f>IF((F44/E44)-1&lt;0,"▲","")</f>
        <v>▲</v>
      </c>
      <c r="H44" s="95">
        <f>ABS((+F44/E44)-1)</f>
        <v>2.5299916854733318E-2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82.06</v>
      </c>
    </row>
    <row r="45" spans="2:12" ht="12" customHeight="1">
      <c r="B45" s="30"/>
      <c r="C45" s="23" t="s">
        <v>8</v>
      </c>
      <c r="D45" s="111">
        <v>48.4</v>
      </c>
      <c r="E45" s="112">
        <v>48.81</v>
      </c>
      <c r="F45" s="125">
        <v>47.08</v>
      </c>
      <c r="G45" s="114" t="str">
        <f>IF((F45/E45)-1&lt;0,"▲","")</f>
        <v>▲</v>
      </c>
      <c r="H45" s="95">
        <f>ABS((+F45/E45)-1)</f>
        <v>3.5443556648227847E-2</v>
      </c>
      <c r="I45" s="33" t="str">
        <f>IF(F45="NA","",IF(L45=0,"",IF((F45-L45)&lt;0,"▲","")))</f>
        <v>▲</v>
      </c>
      <c r="J45" s="63">
        <f>IF(F45="NA","-",IF(L45=0,"-",ABS(F45-L45)))</f>
        <v>0.13000000000000256</v>
      </c>
      <c r="K45" s="60">
        <v>53.472999999999999</v>
      </c>
      <c r="L45" s="55">
        <v>47.21</v>
      </c>
    </row>
    <row r="46" spans="2:12" ht="12" customHeight="1">
      <c r="B46" s="30"/>
      <c r="C46" s="23" t="s">
        <v>79</v>
      </c>
      <c r="D46" s="111">
        <v>40.85</v>
      </c>
      <c r="E46" s="112">
        <v>37.06</v>
      </c>
      <c r="F46" s="125">
        <v>36.74</v>
      </c>
      <c r="G46" s="114" t="str">
        <f>IF((F46/E46)-1&lt;0,"▲","")</f>
        <v>▲</v>
      </c>
      <c r="H46" s="95">
        <f>ABS((+F46/E46)-1)</f>
        <v>8.634646519158129E-3</v>
      </c>
      <c r="I46" s="33" t="str">
        <f>IF(F46="NA","",IF(L46=0,"",IF((F46-L46)&lt;0,"▲","")))</f>
        <v/>
      </c>
      <c r="J46" s="63">
        <f>IF(F46="NA","-",IF(L46=0,"-",ABS(F46-L46)))</f>
        <v>0.13000000000000256</v>
      </c>
      <c r="K46" s="60">
        <v>30.385999999999999</v>
      </c>
      <c r="L46" s="55">
        <v>36.61</v>
      </c>
    </row>
    <row r="47" spans="2:12" ht="12" customHeight="1">
      <c r="B47" s="30"/>
      <c r="C47" s="23" t="s">
        <v>9</v>
      </c>
      <c r="D47" s="111">
        <v>5.85</v>
      </c>
      <c r="E47" s="112">
        <v>4.6100000000000003</v>
      </c>
      <c r="F47" s="125">
        <v>3.39</v>
      </c>
      <c r="G47" s="114" t="str">
        <f>IF((F47/E47)-1&lt;0,"▲","")</f>
        <v>▲</v>
      </c>
      <c r="H47" s="95">
        <f>ABS((+F47/E47)-1)</f>
        <v>0.26464208242950116</v>
      </c>
      <c r="I47" s="33" t="str">
        <f>IF(F47="NA","",IF(L47=0,"",IF((F47-L47)&lt;0,"▲","")))</f>
        <v>▲</v>
      </c>
      <c r="J47" s="63">
        <f>IF(F47="NA","-",IF(L47=0,"-",ABS(F47-L47)))</f>
        <v>9.9999999999997868E-3</v>
      </c>
      <c r="K47" s="60">
        <v>15.617000000000001</v>
      </c>
      <c r="L47" s="55">
        <v>3.4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0.04</v>
      </c>
      <c r="G48" s="117" t="str">
        <f>IF(F48-D48&lt;0,"▲","")</f>
        <v>▲</v>
      </c>
      <c r="H48" s="108">
        <f>ABS(+F48-E48)*100</f>
        <v>1.4</v>
      </c>
      <c r="I48" s="45" t="str">
        <f>IF(F48="NA","",IF(L48=0,"",IF((F48-L48)&lt;0,"▲","")))</f>
        <v>▲</v>
      </c>
      <c r="J48" s="64">
        <f>ABS(+F48-L48)*100</f>
        <v>0.10000000000000009</v>
      </c>
      <c r="K48" s="110">
        <f>K47/(K45+K46)</f>
        <v>0.18622926579138796</v>
      </c>
      <c r="L48" s="118">
        <f>ROUND(L47/(L45+L46),3)</f>
        <v>4.1000000000000002E-2</v>
      </c>
    </row>
    <row r="49" spans="1:12" ht="12" customHeight="1">
      <c r="B49" s="1" t="s">
        <v>491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5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35</v>
      </c>
    </row>
    <row r="4" spans="2:12" ht="12" customHeight="1"/>
    <row r="5" spans="2:12" ht="12" customHeight="1">
      <c r="B5" s="16" t="s">
        <v>0</v>
      </c>
      <c r="G5" s="17"/>
      <c r="L5" s="8" t="s">
        <v>466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446</v>
      </c>
      <c r="G7" s="457" t="s">
        <v>437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384.01</v>
      </c>
      <c r="F10" s="123">
        <v>354.12</v>
      </c>
      <c r="G10" s="94" t="str">
        <f>IF((F10/E10)-1&lt;0,"▲","")</f>
        <v>▲</v>
      </c>
      <c r="H10" s="95">
        <f>ABS((+F10/E10)-1)</f>
        <v>7.7836514674097024E-2</v>
      </c>
      <c r="I10" s="33" t="str">
        <f>IF(F10="NA","",IF(L10=0,"",IF((F10-L10)&lt;0,"▲","")))</f>
        <v/>
      </c>
      <c r="J10" s="63">
        <f>IF(F10="NA","-",IF(L10=0,"-",ABS(F10-L10)))</f>
        <v>0</v>
      </c>
      <c r="K10" s="60">
        <v>335.48200000000003</v>
      </c>
      <c r="L10" s="55">
        <v>354.12</v>
      </c>
    </row>
    <row r="11" spans="2:12" ht="12" customHeight="1">
      <c r="B11" s="30"/>
      <c r="C11" s="23" t="s">
        <v>8</v>
      </c>
      <c r="D11" s="31">
        <v>332.97</v>
      </c>
      <c r="E11" s="32">
        <v>325.66000000000003</v>
      </c>
      <c r="F11" s="123">
        <v>319.2</v>
      </c>
      <c r="G11" s="94" t="str">
        <f>IF((F11/E11)-1&lt;0,"▲","")</f>
        <v>▲</v>
      </c>
      <c r="H11" s="95">
        <f>ABS((+F11/E11)-1)</f>
        <v>1.9836639439906767E-2</v>
      </c>
      <c r="I11" s="33" t="str">
        <f>IF(F11="NA","",IF(L11=0,"",IF((F11-L11)&lt;0,"▲","")))</f>
        <v/>
      </c>
      <c r="J11" s="63">
        <f>IF(F11="NA","-",IF(L11=0,"-",ABS(F11-L11)))</f>
        <v>2.2699999999999818</v>
      </c>
      <c r="K11" s="60">
        <v>277.839</v>
      </c>
      <c r="L11" s="55">
        <v>316.93</v>
      </c>
    </row>
    <row r="12" spans="2:12" ht="12" customHeight="1">
      <c r="B12" s="30"/>
      <c r="C12" s="23" t="s">
        <v>79</v>
      </c>
      <c r="D12" s="31">
        <v>89.26</v>
      </c>
      <c r="E12" s="32">
        <v>72.81</v>
      </c>
      <c r="F12" s="123">
        <v>54.52</v>
      </c>
      <c r="G12" s="94" t="str">
        <f>IF((F12/E12)-1&lt;0,"▲","")</f>
        <v>▲</v>
      </c>
      <c r="H12" s="95">
        <f>ABS((+F12/E12)-1)</f>
        <v>0.25120175800027467</v>
      </c>
      <c r="I12" s="33" t="str">
        <f>IF(F12="NA","",IF(L12=0,"",IF((F12-L12)&lt;0,"▲","")))</f>
        <v>▲</v>
      </c>
      <c r="J12" s="63">
        <f>IF(F12="NA","-",IF(L12=0,"-",ABS(F12-L12)))</f>
        <v>2.3099999999999952</v>
      </c>
      <c r="K12" s="60">
        <v>85.992000000000004</v>
      </c>
      <c r="L12" s="55">
        <v>56.83</v>
      </c>
    </row>
    <row r="13" spans="2:12" ht="12" customHeight="1">
      <c r="B13" s="30"/>
      <c r="C13" s="23" t="s">
        <v>9</v>
      </c>
      <c r="D13" s="31">
        <v>57.27</v>
      </c>
      <c r="E13" s="32">
        <v>49.34</v>
      </c>
      <c r="F13" s="123">
        <v>39.33</v>
      </c>
      <c r="G13" s="94" t="str">
        <f>IF((F13/E13)-1&lt;0,"▲","")</f>
        <v>▲</v>
      </c>
      <c r="H13" s="95">
        <f>ABS((+F13/E13)-1)</f>
        <v>0.20287798946088376</v>
      </c>
      <c r="I13" s="33" t="str">
        <f>IF(F13="NA","",IF(L13=0,"",IF((F13-L13)&lt;0,"▲","")))</f>
        <v/>
      </c>
      <c r="J13" s="63">
        <f>IF(F13="NA","-",IF(L13=0,"-",ABS(F13-L13)))</f>
        <v>0.58999999999999631</v>
      </c>
      <c r="K13" s="60">
        <v>49.853999999999999</v>
      </c>
      <c r="L13" s="55">
        <v>38.74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0.124</v>
      </c>
      <c r="F14" s="69">
        <f>ROUND(F13/(F11+F12),3)</f>
        <v>0.105</v>
      </c>
      <c r="G14" s="94" t="str">
        <f>IF((F14/E14)-1&lt;0,"▲","")</f>
        <v>▲</v>
      </c>
      <c r="H14" s="98">
        <f>ABS(+F14-E14)*100</f>
        <v>1.9000000000000004</v>
      </c>
      <c r="I14" s="33" t="str">
        <f>IF(F14="NA","",IF(L14=0,"",IF((F14-L14)&lt;0,"▲","")))</f>
        <v/>
      </c>
      <c r="J14" s="63">
        <f>IF(F14="NA","-",IF(L14=0,"-",ABS(F14-L14)*100))</f>
        <v>0.10000000000000009</v>
      </c>
      <c r="K14" s="99">
        <f>K13/(K11+K12)</f>
        <v>0.13702515728456344</v>
      </c>
      <c r="L14" s="100">
        <f>ROUND(L13/(L11+L12),3)</f>
        <v>0.104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61.76</v>
      </c>
      <c r="G16" s="94" t="str">
        <f>IF((F16/E16)-1&lt;0,"▲","")</f>
        <v/>
      </c>
      <c r="H16" s="95">
        <f t="shared" ref="H16:H37" si="0">ABS((+F16/E16)-1)</f>
        <v>0.13508546223120743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61.76</v>
      </c>
    </row>
    <row r="17" spans="2:12" ht="12" customHeight="1">
      <c r="B17" s="30"/>
      <c r="C17" s="23" t="s">
        <v>8</v>
      </c>
      <c r="D17" s="31">
        <v>30.71</v>
      </c>
      <c r="E17" s="32">
        <v>32.159999999999997</v>
      </c>
      <c r="F17" s="123">
        <v>38.11</v>
      </c>
      <c r="G17" s="94" t="str">
        <f>IF((F17/E17)-1&lt;0,"▲","")</f>
        <v/>
      </c>
      <c r="H17" s="95">
        <f t="shared" si="0"/>
        <v>0.18501243781094545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38.11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27.9</v>
      </c>
      <c r="G18" s="94" t="str">
        <f>IF((F18/E18)-1&lt;0,"▲","")</f>
        <v>▲</v>
      </c>
      <c r="H18" s="95">
        <f t="shared" si="0"/>
        <v>2.3109243697479021E-2</v>
      </c>
      <c r="I18" s="33" t="str">
        <f>IF(F18="NA","",IF(L18=0,"",IF((F18-L18)&lt;0,"▲","")))</f>
        <v>▲</v>
      </c>
      <c r="J18" s="63">
        <f>IF(F18="NA","-",IF(L18=0,"-",ABS(F18-L18)))</f>
        <v>0.67999999999999972</v>
      </c>
      <c r="K18" s="60">
        <v>24.725000000000001</v>
      </c>
      <c r="L18" s="55">
        <v>28.58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19.5</v>
      </c>
      <c r="G19" s="94" t="str">
        <f>IF((F19/E19)-1&lt;0,"▲","")</f>
        <v>▲</v>
      </c>
      <c r="H19" s="95">
        <f t="shared" si="0"/>
        <v>3.5131123206333492E-2</v>
      </c>
      <c r="I19" s="33" t="str">
        <f>IF(F19="NA","",IF(L19=0,"",IF((F19-L19)&lt;0,"▲","")))</f>
        <v/>
      </c>
      <c r="J19" s="63">
        <f>IF(F19="NA","-",IF(L19=0,"-",ABS(F19-L19)))</f>
        <v>0.67999999999999972</v>
      </c>
      <c r="K19" s="60">
        <v>12.414</v>
      </c>
      <c r="L19" s="55">
        <v>18.82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0.29499999999999998</v>
      </c>
      <c r="G20" s="104" t="str">
        <f>IF((F20/E20)-1&lt;0,"▲","")</f>
        <v>▲</v>
      </c>
      <c r="H20" s="98">
        <f>ABS(+F20-E20)*100</f>
        <v>3.8000000000000034</v>
      </c>
      <c r="I20" s="105" t="str">
        <f>IF(F20="NA","",IF(L20=0,"",IF((F20-L20)&lt;0,"▲","")))</f>
        <v/>
      </c>
      <c r="J20" s="63">
        <f>IF(F20="NA","-",IF(L20=0,"-",ABS(F20-L20)*100))</f>
        <v>1.3000000000000012</v>
      </c>
      <c r="K20" s="99">
        <f>K19/(K17+K18)</f>
        <v>0.22301266504985176</v>
      </c>
      <c r="L20" s="100">
        <f>ROUND(L19/(L17+L18),3)</f>
        <v>0.28199999999999997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323.73</v>
      </c>
      <c r="F22" s="123">
        <v>286.01</v>
      </c>
      <c r="G22" s="94" t="str">
        <f>IF((F22/E22)-1&lt;0,"▲","")</f>
        <v>▲</v>
      </c>
      <c r="H22" s="95">
        <f>ABS((+F22/E22)-1)</f>
        <v>0.11651685046180471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279.99799999999999</v>
      </c>
      <c r="L22" s="55">
        <v>286.01</v>
      </c>
    </row>
    <row r="23" spans="2:12" ht="12" customHeight="1">
      <c r="B23" s="30"/>
      <c r="C23" s="23" t="s">
        <v>8</v>
      </c>
      <c r="D23" s="31">
        <v>297.95</v>
      </c>
      <c r="E23" s="32">
        <v>290.02999999999997</v>
      </c>
      <c r="F23" s="123">
        <v>277.12</v>
      </c>
      <c r="G23" s="94" t="str">
        <f>IF((F23/E23)-1&lt;0,"▲","")</f>
        <v>▲</v>
      </c>
      <c r="H23" s="95">
        <f t="shared" si="0"/>
        <v>4.4512636623797452E-2</v>
      </c>
      <c r="I23" s="33" t="str">
        <f>IF(F23="NA","",IF(L23=0,"",IF((F23-L23)&lt;0,"▲","")))</f>
        <v/>
      </c>
      <c r="J23" s="63">
        <f>IF(F23="NA","-",IF(L23=0,"-",ABS(F23-L23)))</f>
        <v>2.2800000000000296</v>
      </c>
      <c r="K23" s="60">
        <v>242.798</v>
      </c>
      <c r="L23" s="55">
        <v>274.83999999999997</v>
      </c>
    </row>
    <row r="24" spans="2:12" ht="12" customHeight="1">
      <c r="B24" s="30"/>
      <c r="C24" s="23" t="s">
        <v>79</v>
      </c>
      <c r="D24" s="31">
        <v>50.65</v>
      </c>
      <c r="E24" s="32">
        <v>41.03</v>
      </c>
      <c r="F24" s="123">
        <v>23.18</v>
      </c>
      <c r="G24" s="94" t="str">
        <f>IF((F24/E24)-1&lt;0,"▲","")</f>
        <v>▲</v>
      </c>
      <c r="H24" s="95">
        <f t="shared" si="0"/>
        <v>0.43504752620034126</v>
      </c>
      <c r="I24" s="33" t="str">
        <f>IF(F24="NA","",IF(L24=0,"",IF((F24-L24)&lt;0,"▲","")))</f>
        <v>▲</v>
      </c>
      <c r="J24" s="63">
        <f>IF(F24="NA","-",IF(L24=0,"-",ABS(F24-L24)))</f>
        <v>1.6900000000000013</v>
      </c>
      <c r="K24" s="60">
        <v>58.344000000000001</v>
      </c>
      <c r="L24" s="55">
        <v>24.87</v>
      </c>
    </row>
    <row r="25" spans="2:12" ht="12" customHeight="1">
      <c r="B25" s="30"/>
      <c r="C25" s="23" t="s">
        <v>9</v>
      </c>
      <c r="D25" s="31">
        <v>32.29</v>
      </c>
      <c r="E25" s="32">
        <v>27.82</v>
      </c>
      <c r="F25" s="123">
        <v>18.91</v>
      </c>
      <c r="G25" s="94" t="str">
        <f>IF((F25/E25)-1&lt;0,"▲","")</f>
        <v>▲</v>
      </c>
      <c r="H25" s="95">
        <f t="shared" si="0"/>
        <v>0.32027318475916611</v>
      </c>
      <c r="I25" s="33" t="str">
        <f>IF(F25="NA","",IF(L25=0,"",IF((F25-L25)&lt;0,"▲","")))</f>
        <v>▲</v>
      </c>
      <c r="J25" s="63">
        <f>IF(F25="NA","-",IF(L25=0,"-",ABS(F25-L25)))</f>
        <v>3.0000000000001137E-2</v>
      </c>
      <c r="K25" s="60">
        <v>36.173999999999999</v>
      </c>
      <c r="L25" s="55">
        <v>18.940000000000001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8.4000000000000005E-2</v>
      </c>
      <c r="F26" s="69">
        <f>ROUND(F25/(F23+F24),3)</f>
        <v>6.3E-2</v>
      </c>
      <c r="G26" s="104" t="str">
        <f>IF((F26/E26)-1&lt;0,"▲","")</f>
        <v>▲</v>
      </c>
      <c r="H26" s="98">
        <f>ABS(+F26-E26)*100</f>
        <v>2.1000000000000005</v>
      </c>
      <c r="I26" s="105" t="str">
        <f>IF(F26="NA","",IF(L26=0,"",IF((F26-L26)&lt;0,"▲","")))</f>
        <v/>
      </c>
      <c r="J26" s="63">
        <f>IF(F26="NA","-",IF(L26=0,"-",ABS(F26-L26)*100))</f>
        <v>0</v>
      </c>
      <c r="K26" s="99">
        <f>K25/(K23+K24)</f>
        <v>0.12012273279715217</v>
      </c>
      <c r="L26" s="100">
        <f>ROUND(L25/(L23+L24),3)</f>
        <v>6.3E-2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313.95</v>
      </c>
      <c r="F28" s="123">
        <v>273.83</v>
      </c>
      <c r="G28" s="94" t="str">
        <f>IF((F28/E28)-1&lt;0,"▲","")</f>
        <v>▲</v>
      </c>
      <c r="H28" s="95">
        <f>ABS((+F28/E28)-1)</f>
        <v>0.12779104953017995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267.50299999999999</v>
      </c>
      <c r="L28" s="55">
        <v>273.83</v>
      </c>
    </row>
    <row r="29" spans="2:12" ht="12" customHeight="1">
      <c r="B29" s="41"/>
      <c r="C29" s="23" t="s">
        <v>8</v>
      </c>
      <c r="D29" s="31">
        <v>285.01</v>
      </c>
      <c r="E29" s="32">
        <v>279.02</v>
      </c>
      <c r="F29" s="123">
        <v>265.11</v>
      </c>
      <c r="G29" s="94" t="str">
        <f>IF((F29/E29)-1&lt;0,"▲","")</f>
        <v>▲</v>
      </c>
      <c r="H29" s="95">
        <f t="shared" si="0"/>
        <v>4.9853057128521172E-2</v>
      </c>
      <c r="I29" s="33" t="str">
        <f>IF(F29="NA","",IF(L29=0,"",IF((F29-L29)&lt;0,"▲","")))</f>
        <v/>
      </c>
      <c r="J29" s="63">
        <f>IF(F29="NA","-",IF(L29=0,"-",ABS(F29-L29)))</f>
        <v>2.5400000000000205</v>
      </c>
      <c r="K29" s="60">
        <v>230.67400000000001</v>
      </c>
      <c r="L29" s="55">
        <v>262.57</v>
      </c>
    </row>
    <row r="30" spans="2:12" ht="12" customHeight="1">
      <c r="B30" s="41"/>
      <c r="C30" s="23" t="s">
        <v>79</v>
      </c>
      <c r="D30" s="31">
        <v>46.59</v>
      </c>
      <c r="E30" s="32">
        <v>39.18</v>
      </c>
      <c r="F30" s="123">
        <v>20.96</v>
      </c>
      <c r="G30" s="94" t="str">
        <f>IF((F30/E30)-1&lt;0,"▲","")</f>
        <v>▲</v>
      </c>
      <c r="H30" s="95">
        <f t="shared" si="0"/>
        <v>0.46503318019397655</v>
      </c>
      <c r="I30" s="33" t="str">
        <f>IF(F30="NA","",IF(L30=0,"",IF((F30-L30)&lt;0,"▲","")))</f>
        <v>▲</v>
      </c>
      <c r="J30" s="63">
        <f>IF(F30="NA","-",IF(L30=0,"-",ABS(F30-L30)))</f>
        <v>1.8999999999999986</v>
      </c>
      <c r="K30" s="60">
        <v>53.987000000000002</v>
      </c>
      <c r="L30" s="55">
        <v>22.86</v>
      </c>
    </row>
    <row r="31" spans="2:12" ht="12" customHeight="1">
      <c r="B31" s="41"/>
      <c r="C31" s="23" t="s">
        <v>9</v>
      </c>
      <c r="D31" s="31">
        <v>28.64</v>
      </c>
      <c r="E31" s="32">
        <v>25.12</v>
      </c>
      <c r="F31" s="123">
        <v>16.059999999999999</v>
      </c>
      <c r="G31" s="94" t="str">
        <f>IF((F31/E31)-1&lt;0,"▲","")</f>
        <v>▲</v>
      </c>
      <c r="H31" s="95">
        <f t="shared" si="0"/>
        <v>0.36066878980891726</v>
      </c>
      <c r="I31" s="33" t="str">
        <f>IF(F31="NA","",IF(L31=0,"",IF((F31-L31)&lt;0,"▲","")))</f>
        <v/>
      </c>
      <c r="J31" s="63">
        <f>IF(F31="NA","-",IF(L31=0,"-",ABS(F31-L31)))</f>
        <v>0</v>
      </c>
      <c r="K31" s="60">
        <v>33.113999999999997</v>
      </c>
      <c r="L31" s="55">
        <v>16.059999999999999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7.9000000000000001E-2</v>
      </c>
      <c r="F32" s="69">
        <f>ROUND(F31/(F29+F30),3)</f>
        <v>5.6000000000000001E-2</v>
      </c>
      <c r="G32" s="104" t="str">
        <f>IF((F32/E32)-1&lt;0,"▲","")</f>
        <v>▲</v>
      </c>
      <c r="H32" s="98">
        <f>ABS(+F32-E32)*100</f>
        <v>2.2999999999999998</v>
      </c>
      <c r="I32" s="105" t="str">
        <f>IF(F32="NA","",IF(L32=0,"",IF((F32-L32)&lt;0,"▲","")))</f>
        <v/>
      </c>
      <c r="J32" s="63">
        <f>IF(F32="NA","-",IF(L32=0,"-",ABS(F32-L32)*100))</f>
        <v>0</v>
      </c>
      <c r="K32" s="99">
        <f>K31/(K29+K30)</f>
        <v>0.11632784259171434</v>
      </c>
      <c r="L32" s="100">
        <f>ROUND(L31/(L29+L30),3)</f>
        <v>5.6000000000000001E-2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6.36</v>
      </c>
      <c r="G34" s="94" t="str">
        <f>IF((F34/E34)-1&lt;0,"▲","")</f>
        <v/>
      </c>
      <c r="H34" s="95">
        <f>ABS((+F34/E34)-1)</f>
        <v>8.347529812606469E-2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6.2670000000000003</v>
      </c>
      <c r="L34" s="55">
        <v>6.36</v>
      </c>
    </row>
    <row r="35" spans="2:12" ht="12" customHeight="1">
      <c r="B35" s="30"/>
      <c r="C35" s="23" t="s">
        <v>8</v>
      </c>
      <c r="D35" s="31">
        <v>4.32</v>
      </c>
      <c r="E35" s="32">
        <v>3.47</v>
      </c>
      <c r="F35" s="123">
        <v>3.98</v>
      </c>
      <c r="G35" s="94" t="str">
        <f>IF((F35/E35)-1&lt;0,"▲","")</f>
        <v/>
      </c>
      <c r="H35" s="95">
        <f t="shared" si="0"/>
        <v>0.14697406340057628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3.98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3.44</v>
      </c>
      <c r="G36" s="94" t="str">
        <f>IF((F36/E36)-1&lt;0,"▲","")</f>
        <v/>
      </c>
      <c r="H36" s="95">
        <f t="shared" si="0"/>
        <v>6.8322981366459645E-2</v>
      </c>
      <c r="I36" s="33" t="str">
        <f>IF(F36="NA","",IF(L36=0,"",IF((F36-L36)&lt;0,"▲","")))</f>
        <v/>
      </c>
      <c r="J36" s="63">
        <f>IF(F36="NA","-",IF(L36=0,"-",ABS(F36-L36)))</f>
        <v>6.0000000000000053E-2</v>
      </c>
      <c r="K36" s="60">
        <v>2.923</v>
      </c>
      <c r="L36" s="55">
        <v>3.38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0.93</v>
      </c>
      <c r="G37" s="94" t="str">
        <f>IF((F37/E37)-1&lt;0,"▲","")</f>
        <v>▲</v>
      </c>
      <c r="H37" s="95">
        <f t="shared" si="0"/>
        <v>0.2846153846153846</v>
      </c>
      <c r="I37" s="33" t="str">
        <f>IF(F37="NA","",IF(L37=0,"",IF((F37-L37)&lt;0,"▲","")))</f>
        <v>▲</v>
      </c>
      <c r="J37" s="63">
        <f>IF(F37="NA","-",IF(L37=0,"-",ABS(F37-L37)))</f>
        <v>3.9999999999999925E-2</v>
      </c>
      <c r="K37" s="60">
        <v>1.266</v>
      </c>
      <c r="L37" s="55">
        <v>0.97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0.125</v>
      </c>
      <c r="G38" s="107" t="str">
        <f>IF((F38/E38)-1&lt;0,"▲","")</f>
        <v>▲</v>
      </c>
      <c r="H38" s="108">
        <f>ABS(+F38-E38)*100</f>
        <v>6.9</v>
      </c>
      <c r="I38" s="109" t="str">
        <f>IF(F38="NA","",IF(L38=0,"",IF((F38-L38)&lt;0,"▲","")))</f>
        <v>▲</v>
      </c>
      <c r="J38" s="64">
        <f>IF(F38="NA","-",IF(L38=0,"-",ABS(F38-L38)*100))</f>
        <v>0.70000000000000062</v>
      </c>
      <c r="K38" s="110">
        <f>K37/(K35+K36)</f>
        <v>0.18023917995444191</v>
      </c>
      <c r="L38" s="56">
        <f>ROUND(L37/(L35+L36),3)</f>
        <v>0.13200000000000001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57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84.19</v>
      </c>
      <c r="F44" s="125">
        <v>82.06</v>
      </c>
      <c r="G44" s="113" t="str">
        <f>IF((F44/E44)-1&lt;0,"▲","")</f>
        <v>▲</v>
      </c>
      <c r="H44" s="95">
        <f>ABS((+F44/E44)-1)</f>
        <v>2.5299916854733318E-2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82.06</v>
      </c>
    </row>
    <row r="45" spans="2:12" ht="12" customHeight="1">
      <c r="B45" s="30"/>
      <c r="C45" s="23" t="s">
        <v>8</v>
      </c>
      <c r="D45" s="111">
        <v>48.4</v>
      </c>
      <c r="E45" s="112">
        <v>48.81</v>
      </c>
      <c r="F45" s="125">
        <v>47.21</v>
      </c>
      <c r="G45" s="114" t="str">
        <f>IF((F45/E45)-1&lt;0,"▲","")</f>
        <v>▲</v>
      </c>
      <c r="H45" s="95">
        <f>ABS((+F45/E45)-1)</f>
        <v>3.2780167998361032E-2</v>
      </c>
      <c r="I45" s="33" t="str">
        <f>IF(F45="NA","",IF(L45=0,"",IF((F45-L45)&lt;0,"▲","")))</f>
        <v/>
      </c>
      <c r="J45" s="63">
        <f>IF(F45="NA","-",IF(L45=0,"-",ABS(F45-L45)))</f>
        <v>0</v>
      </c>
      <c r="K45" s="60">
        <v>53.472999999999999</v>
      </c>
      <c r="L45" s="55">
        <v>47.21</v>
      </c>
    </row>
    <row r="46" spans="2:12" ht="12" customHeight="1">
      <c r="B46" s="30"/>
      <c r="C46" s="23" t="s">
        <v>79</v>
      </c>
      <c r="D46" s="111">
        <v>40.85</v>
      </c>
      <c r="E46" s="112">
        <v>37.06</v>
      </c>
      <c r="F46" s="125">
        <v>36.61</v>
      </c>
      <c r="G46" s="114" t="str">
        <f>IF((F46/E46)-1&lt;0,"▲","")</f>
        <v>▲</v>
      </c>
      <c r="H46" s="95">
        <f>ABS((+F46/E46)-1)</f>
        <v>1.2142471667566213E-2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30.385999999999999</v>
      </c>
      <c r="L46" s="55">
        <v>36.61</v>
      </c>
    </row>
    <row r="47" spans="2:12" ht="12" customHeight="1">
      <c r="B47" s="30"/>
      <c r="C47" s="23" t="s">
        <v>9</v>
      </c>
      <c r="D47" s="111">
        <v>5.85</v>
      </c>
      <c r="E47" s="112">
        <v>4.6100000000000003</v>
      </c>
      <c r="F47" s="125">
        <v>3.4</v>
      </c>
      <c r="G47" s="114" t="str">
        <f>IF((F47/E47)-1&lt;0,"▲","")</f>
        <v>▲</v>
      </c>
      <c r="H47" s="95">
        <f>ABS((+F47/E47)-1)</f>
        <v>0.26247288503253807</v>
      </c>
      <c r="I47" s="33" t="str">
        <f>IF(F47="NA","",IF(L47=0,"",IF((F47-L47)&lt;0,"▲","")))</f>
        <v/>
      </c>
      <c r="J47" s="63">
        <f>IF(F47="NA","-",IF(L47=0,"-",ABS(F47-L47)))</f>
        <v>0</v>
      </c>
      <c r="K47" s="60">
        <v>15.617000000000001</v>
      </c>
      <c r="L47" s="55">
        <v>3.4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4.1000000000000002E-2</v>
      </c>
      <c r="G48" s="117" t="str">
        <f>IF(F48-D48&lt;0,"▲","")</f>
        <v>▲</v>
      </c>
      <c r="H48" s="108">
        <f>ABS(+F48-E48)*100</f>
        <v>1.2999999999999998</v>
      </c>
      <c r="I48" s="45" t="str">
        <f>IF(F48="NA","",IF(L48=0,"",IF((F48-L48)&lt;0,"▲","")))</f>
        <v/>
      </c>
      <c r="J48" s="64">
        <f>ABS(+F48-L48)*100</f>
        <v>0</v>
      </c>
      <c r="K48" s="110">
        <f>K47/(K45+K46)</f>
        <v>0.18622926579138796</v>
      </c>
      <c r="L48" s="118">
        <f>ROUND(L47/(L45+L46),3)</f>
        <v>4.1000000000000002E-2</v>
      </c>
    </row>
    <row r="49" spans="1:12" ht="12" customHeight="1">
      <c r="B49" s="1" t="s">
        <v>486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6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34</v>
      </c>
    </row>
    <row r="4" spans="2:12" ht="12" customHeight="1"/>
    <row r="5" spans="2:12" ht="12" customHeight="1">
      <c r="B5" s="16" t="s">
        <v>0</v>
      </c>
      <c r="G5" s="17"/>
      <c r="L5" s="8" t="s">
        <v>445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446</v>
      </c>
      <c r="G7" s="457" t="s">
        <v>449</v>
      </c>
      <c r="H7" s="437"/>
      <c r="I7" s="440" t="s">
        <v>439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384.01</v>
      </c>
      <c r="F10" s="123">
        <v>354.12</v>
      </c>
      <c r="G10" s="94" t="str">
        <f>IF((F10/E10)-1&lt;0,"▲","")</f>
        <v>▲</v>
      </c>
      <c r="H10" s="95">
        <f>ABS((+F10/E10)-1)</f>
        <v>7.7836514674097024E-2</v>
      </c>
      <c r="I10" s="33" t="str">
        <f>IF(F10="NA","",IF(L10=0,"",IF((F10-L10)&lt;0,"▲","")))</f>
        <v/>
      </c>
      <c r="J10" s="63">
        <f>IF(F10="NA","-",IF(L10=0,"-",ABS(F10-L10)))</f>
        <v>0</v>
      </c>
      <c r="K10" s="60">
        <v>335.48200000000003</v>
      </c>
      <c r="L10" s="55">
        <v>354.12</v>
      </c>
    </row>
    <row r="11" spans="2:12" ht="12" customHeight="1">
      <c r="B11" s="30"/>
      <c r="C11" s="23" t="s">
        <v>8</v>
      </c>
      <c r="D11" s="31">
        <v>332.97</v>
      </c>
      <c r="E11" s="32">
        <v>325.66000000000003</v>
      </c>
      <c r="F11" s="123">
        <v>316.93</v>
      </c>
      <c r="G11" s="94" t="str">
        <f>IF((F11/E11)-1&lt;0,"▲","")</f>
        <v>▲</v>
      </c>
      <c r="H11" s="95">
        <f>ABS((+F11/E11)-1)</f>
        <v>2.6807099428852177E-2</v>
      </c>
      <c r="I11" s="33" t="str">
        <f>IF(F11="NA","",IF(L11=0,"",IF((F11-L11)&lt;0,"▲","")))</f>
        <v/>
      </c>
      <c r="J11" s="63">
        <f>IF(F11="NA","-",IF(L11=0,"-",ABS(F11-L11)))</f>
        <v>1.0600000000000023</v>
      </c>
      <c r="K11" s="60">
        <v>277.839</v>
      </c>
      <c r="L11" s="55">
        <v>315.87</v>
      </c>
    </row>
    <row r="12" spans="2:12" ht="12" customHeight="1">
      <c r="B12" s="30"/>
      <c r="C12" s="23" t="s">
        <v>79</v>
      </c>
      <c r="D12" s="31">
        <v>89.26</v>
      </c>
      <c r="E12" s="32">
        <v>72.81</v>
      </c>
      <c r="F12" s="123">
        <v>56.83</v>
      </c>
      <c r="G12" s="94" t="str">
        <f>IF((F12/E12)-1&lt;0,"▲","")</f>
        <v>▲</v>
      </c>
      <c r="H12" s="95">
        <f>ABS((+F12/E12)-1)</f>
        <v>0.21947534679302294</v>
      </c>
      <c r="I12" s="33" t="str">
        <f>IF(F12="NA","",IF(L12=0,"",IF((F12-L12)&lt;0,"▲","")))</f>
        <v>▲</v>
      </c>
      <c r="J12" s="63">
        <f>IF(F12="NA","-",IF(L12=0,"-",ABS(F12-L12)))</f>
        <v>1.1600000000000037</v>
      </c>
      <c r="K12" s="60">
        <v>85.992000000000004</v>
      </c>
      <c r="L12" s="55">
        <v>57.99</v>
      </c>
    </row>
    <row r="13" spans="2:12" ht="12" customHeight="1">
      <c r="B13" s="30"/>
      <c r="C13" s="23" t="s">
        <v>9</v>
      </c>
      <c r="D13" s="31">
        <v>57.27</v>
      </c>
      <c r="E13" s="32">
        <v>49.34</v>
      </c>
      <c r="F13" s="123">
        <v>38.74</v>
      </c>
      <c r="G13" s="94" t="str">
        <f>IF((F13/E13)-1&lt;0,"▲","")</f>
        <v>▲</v>
      </c>
      <c r="H13" s="95">
        <f>ABS((+F13/E13)-1)</f>
        <v>0.21483583299554121</v>
      </c>
      <c r="I13" s="33" t="str">
        <f>IF(F13="NA","",IF(L13=0,"",IF((F13-L13)&lt;0,"▲","")))</f>
        <v/>
      </c>
      <c r="J13" s="63">
        <f>IF(F13="NA","-",IF(L13=0,"-",ABS(F13-L13)))</f>
        <v>0.12000000000000455</v>
      </c>
      <c r="K13" s="60">
        <v>49.853999999999999</v>
      </c>
      <c r="L13" s="55">
        <v>38.619999999999997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0.124</v>
      </c>
      <c r="F14" s="69">
        <f>ROUND(F13/(F11+F12),3)</f>
        <v>0.104</v>
      </c>
      <c r="G14" s="94" t="str">
        <f>IF((F14/E14)-1&lt;0,"▲","")</f>
        <v>▲</v>
      </c>
      <c r="H14" s="98">
        <f>ABS(+F14-E14)*100</f>
        <v>2.0000000000000004</v>
      </c>
      <c r="I14" s="33" t="str">
        <f>IF(F14="NA","",IF(L14=0,"",IF((F14-L14)&lt;0,"▲","")))</f>
        <v/>
      </c>
      <c r="J14" s="63">
        <f>IF(F14="NA","-",IF(L14=0,"-",ABS(F14-L14)*100))</f>
        <v>0.10000000000000009</v>
      </c>
      <c r="K14" s="99">
        <f>K13/(K11+K12)</f>
        <v>0.13702515728456344</v>
      </c>
      <c r="L14" s="100">
        <f>ROUND(L13/(L11+L12),3)</f>
        <v>0.10299999999999999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61.76</v>
      </c>
      <c r="G16" s="94" t="str">
        <f>IF((F16/E16)-1&lt;0,"▲","")</f>
        <v/>
      </c>
      <c r="H16" s="95">
        <f t="shared" ref="H16:H37" si="0">ABS((+F16/E16)-1)</f>
        <v>0.13508546223120743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61.76</v>
      </c>
    </row>
    <row r="17" spans="2:12" ht="12" customHeight="1">
      <c r="B17" s="30"/>
      <c r="C17" s="23" t="s">
        <v>8</v>
      </c>
      <c r="D17" s="31">
        <v>30.71</v>
      </c>
      <c r="E17" s="32">
        <v>32.159999999999997</v>
      </c>
      <c r="F17" s="123">
        <v>38.11</v>
      </c>
      <c r="G17" s="94" t="str">
        <f>IF((F17/E17)-1&lt;0,"▲","")</f>
        <v/>
      </c>
      <c r="H17" s="95">
        <f t="shared" si="0"/>
        <v>0.18501243781094545</v>
      </c>
      <c r="I17" s="33" t="str">
        <f>IF(F17="NA","",IF(L17=0,"",IF((F17-L17)&lt;0,"▲","")))</f>
        <v/>
      </c>
      <c r="J17" s="63">
        <f>IF(F17="NA","-",IF(L17=0,"-",ABS(F17-L17)))</f>
        <v>0.67999999999999972</v>
      </c>
      <c r="K17" s="60">
        <v>30.94</v>
      </c>
      <c r="L17" s="55">
        <v>37.43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28.58</v>
      </c>
      <c r="G18" s="94" t="str">
        <f>IF((F18/E18)-1&lt;0,"▲","")</f>
        <v/>
      </c>
      <c r="H18" s="95">
        <f t="shared" si="0"/>
        <v>7.0028011204481544E-4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28.58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18.82</v>
      </c>
      <c r="G19" s="94" t="str">
        <f>IF((F19/E19)-1&lt;0,"▲","")</f>
        <v>▲</v>
      </c>
      <c r="H19" s="95">
        <f t="shared" si="0"/>
        <v>6.8777832756061419E-2</v>
      </c>
      <c r="I19" s="33" t="str">
        <f>IF(F19="NA","",IF(L19=0,"",IF((F19-L19)&lt;0,"▲","")))</f>
        <v>▲</v>
      </c>
      <c r="J19" s="63">
        <f>IF(F19="NA","-",IF(L19=0,"-",ABS(F19-L19)))</f>
        <v>0.67999999999999972</v>
      </c>
      <c r="K19" s="60">
        <v>12.414</v>
      </c>
      <c r="L19" s="55">
        <v>19.5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0.28199999999999997</v>
      </c>
      <c r="G20" s="104" t="str">
        <f>IF((F20/E20)-1&lt;0,"▲","")</f>
        <v>▲</v>
      </c>
      <c r="H20" s="98">
        <f>ABS(+F20-E20)*100</f>
        <v>5.100000000000005</v>
      </c>
      <c r="I20" s="105" t="str">
        <f>IF(F20="NA","",IF(L20=0,"",IF((F20-L20)&lt;0,"▲","")))</f>
        <v>▲</v>
      </c>
      <c r="J20" s="63">
        <f>IF(F20="NA","-",IF(L20=0,"-",ABS(F20-L20)*100))</f>
        <v>1.3000000000000012</v>
      </c>
      <c r="K20" s="99">
        <f>K19/(K17+K18)</f>
        <v>0.22301266504985176</v>
      </c>
      <c r="L20" s="100">
        <f>ROUND(L19/(L17+L18),3)</f>
        <v>0.29499999999999998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323.73</v>
      </c>
      <c r="F22" s="123">
        <v>286.01</v>
      </c>
      <c r="G22" s="94" t="str">
        <f>IF((F22/E22)-1&lt;0,"▲","")</f>
        <v>▲</v>
      </c>
      <c r="H22" s="95">
        <f>ABS((+F22/E22)-1)</f>
        <v>0.11651685046180471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279.99799999999999</v>
      </c>
      <c r="L22" s="55">
        <v>286.01</v>
      </c>
    </row>
    <row r="23" spans="2:12" ht="12" customHeight="1">
      <c r="B23" s="30"/>
      <c r="C23" s="23" t="s">
        <v>8</v>
      </c>
      <c r="D23" s="31">
        <v>297.95</v>
      </c>
      <c r="E23" s="32">
        <v>290.02999999999997</v>
      </c>
      <c r="F23" s="123">
        <v>274.83999999999997</v>
      </c>
      <c r="G23" s="94" t="str">
        <f>IF((F23/E23)-1&lt;0,"▲","")</f>
        <v>▲</v>
      </c>
      <c r="H23" s="95">
        <f t="shared" si="0"/>
        <v>5.2373892355963125E-2</v>
      </c>
      <c r="I23" s="33" t="str">
        <f>IF(F23="NA","",IF(L23=0,"",IF((F23-L23)&lt;0,"▲","")))</f>
        <v/>
      </c>
      <c r="J23" s="63">
        <f>IF(F23="NA","-",IF(L23=0,"-",ABS(F23-L23)))</f>
        <v>0.37999999999999545</v>
      </c>
      <c r="K23" s="60">
        <v>242.798</v>
      </c>
      <c r="L23" s="55">
        <v>274.45999999999998</v>
      </c>
    </row>
    <row r="24" spans="2:12" ht="12" customHeight="1">
      <c r="B24" s="30"/>
      <c r="C24" s="23" t="s">
        <v>79</v>
      </c>
      <c r="D24" s="31">
        <v>50.65</v>
      </c>
      <c r="E24" s="32">
        <v>41.03</v>
      </c>
      <c r="F24" s="123">
        <v>24.87</v>
      </c>
      <c r="G24" s="94" t="str">
        <f>IF((F24/E24)-1&lt;0,"▲","")</f>
        <v>▲</v>
      </c>
      <c r="H24" s="95">
        <f t="shared" si="0"/>
        <v>0.39385815257128931</v>
      </c>
      <c r="I24" s="33" t="str">
        <f>IF(F24="NA","",IF(L24=0,"",IF((F24-L24)&lt;0,"▲","")))</f>
        <v>▲</v>
      </c>
      <c r="J24" s="63">
        <f>IF(F24="NA","-",IF(L24=0,"-",ABS(F24-L24)))</f>
        <v>1.1699999999999982</v>
      </c>
      <c r="K24" s="60">
        <v>58.344000000000001</v>
      </c>
      <c r="L24" s="55">
        <v>26.04</v>
      </c>
    </row>
    <row r="25" spans="2:12" ht="12" customHeight="1">
      <c r="B25" s="30"/>
      <c r="C25" s="23" t="s">
        <v>9</v>
      </c>
      <c r="D25" s="31">
        <v>32.29</v>
      </c>
      <c r="E25" s="32">
        <v>27.82</v>
      </c>
      <c r="F25" s="123">
        <v>18.940000000000001</v>
      </c>
      <c r="G25" s="94" t="str">
        <f>IF((F25/E25)-1&lt;0,"▲","")</f>
        <v>▲</v>
      </c>
      <c r="H25" s="95">
        <f t="shared" si="0"/>
        <v>0.31919482386772102</v>
      </c>
      <c r="I25" s="33" t="str">
        <f>IF(F25="NA","",IF(L25=0,"",IF((F25-L25)&lt;0,"▲","")))</f>
        <v/>
      </c>
      <c r="J25" s="63">
        <f>IF(F25="NA","-",IF(L25=0,"-",ABS(F25-L25)))</f>
        <v>0.78000000000000114</v>
      </c>
      <c r="K25" s="60">
        <v>36.173999999999999</v>
      </c>
      <c r="L25" s="55">
        <v>18.16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8.4000000000000005E-2</v>
      </c>
      <c r="F26" s="69">
        <f>ROUND(F25/(F23+F24),3)</f>
        <v>6.3E-2</v>
      </c>
      <c r="G26" s="104" t="str">
        <f>IF((F26/E26)-1&lt;0,"▲","")</f>
        <v>▲</v>
      </c>
      <c r="H26" s="98">
        <f>ABS(+F26-E26)*100</f>
        <v>2.1000000000000005</v>
      </c>
      <c r="I26" s="105" t="str">
        <f>IF(F26="NA","",IF(L26=0,"",IF((F26-L26)&lt;0,"▲","")))</f>
        <v/>
      </c>
      <c r="J26" s="63">
        <f>IF(F26="NA","-",IF(L26=0,"-",ABS(F26-L26)*100))</f>
        <v>0.30000000000000027</v>
      </c>
      <c r="K26" s="99">
        <f>K25/(K23+K24)</f>
        <v>0.12012273279715217</v>
      </c>
      <c r="L26" s="100">
        <f>ROUND(L25/(L23+L24),3)</f>
        <v>0.06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313.95</v>
      </c>
      <c r="F28" s="123">
        <v>273.83</v>
      </c>
      <c r="G28" s="94" t="str">
        <f>IF((F28/E28)-1&lt;0,"▲","")</f>
        <v>▲</v>
      </c>
      <c r="H28" s="95">
        <f>ABS((+F28/E28)-1)</f>
        <v>0.12779104953017995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267.50299999999999</v>
      </c>
      <c r="L28" s="55">
        <v>273.83</v>
      </c>
    </row>
    <row r="29" spans="2:12" ht="12" customHeight="1">
      <c r="B29" s="41"/>
      <c r="C29" s="23" t="s">
        <v>8</v>
      </c>
      <c r="D29" s="31">
        <v>285.01</v>
      </c>
      <c r="E29" s="32">
        <v>279.02</v>
      </c>
      <c r="F29" s="123">
        <v>262.57</v>
      </c>
      <c r="G29" s="94" t="str">
        <f>IF((F29/E29)-1&lt;0,"▲","")</f>
        <v>▲</v>
      </c>
      <c r="H29" s="95">
        <f t="shared" si="0"/>
        <v>5.8956347215253335E-2</v>
      </c>
      <c r="I29" s="33" t="str">
        <f>IF(F29="NA","",IF(L29=0,"",IF((F29-L29)&lt;0,"▲","")))</f>
        <v/>
      </c>
      <c r="J29" s="63">
        <f>IF(F29="NA","-",IF(L29=0,"-",ABS(F29-L29)))</f>
        <v>0.50999999999999091</v>
      </c>
      <c r="K29" s="60">
        <v>230.67400000000001</v>
      </c>
      <c r="L29" s="55">
        <v>262.06</v>
      </c>
    </row>
    <row r="30" spans="2:12" ht="12" customHeight="1">
      <c r="B30" s="41"/>
      <c r="C30" s="23" t="s">
        <v>79</v>
      </c>
      <c r="D30" s="31">
        <v>46.59</v>
      </c>
      <c r="E30" s="32">
        <v>39.18</v>
      </c>
      <c r="F30" s="123">
        <v>22.86</v>
      </c>
      <c r="G30" s="94" t="str">
        <f>IF((F30/E30)-1&lt;0,"▲","")</f>
        <v>▲</v>
      </c>
      <c r="H30" s="95">
        <f t="shared" si="0"/>
        <v>0.41653905053598772</v>
      </c>
      <c r="I30" s="33" t="str">
        <f>IF(F30="NA","",IF(L30=0,"",IF((F30-L30)&lt;0,"▲","")))</f>
        <v>▲</v>
      </c>
      <c r="J30" s="63">
        <f>IF(F30="NA","-",IF(L30=0,"-",ABS(F30-L30)))</f>
        <v>1.2699999999999996</v>
      </c>
      <c r="K30" s="60">
        <v>53.987000000000002</v>
      </c>
      <c r="L30" s="55">
        <v>24.13</v>
      </c>
    </row>
    <row r="31" spans="2:12" ht="12" customHeight="1">
      <c r="B31" s="41"/>
      <c r="C31" s="23" t="s">
        <v>9</v>
      </c>
      <c r="D31" s="31">
        <v>28.64</v>
      </c>
      <c r="E31" s="32">
        <v>25.12</v>
      </c>
      <c r="F31" s="123">
        <v>16.059999999999999</v>
      </c>
      <c r="G31" s="94" t="str">
        <f>IF((F31/E31)-1&lt;0,"▲","")</f>
        <v>▲</v>
      </c>
      <c r="H31" s="95">
        <f t="shared" si="0"/>
        <v>0.36066878980891726</v>
      </c>
      <c r="I31" s="33" t="str">
        <f>IF(F31="NA","",IF(L31=0,"",IF((F31-L31)&lt;0,"▲","")))</f>
        <v/>
      </c>
      <c r="J31" s="63">
        <f>IF(F31="NA","-",IF(L31=0,"-",ABS(F31-L31)))</f>
        <v>0.75999999999999801</v>
      </c>
      <c r="K31" s="60">
        <v>33.113999999999997</v>
      </c>
      <c r="L31" s="55">
        <v>15.3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7.9000000000000001E-2</v>
      </c>
      <c r="F32" s="69">
        <f>ROUND(F31/(F29+F30),3)</f>
        <v>5.6000000000000001E-2</v>
      </c>
      <c r="G32" s="104" t="str">
        <f>IF((F32/E32)-1&lt;0,"▲","")</f>
        <v>▲</v>
      </c>
      <c r="H32" s="98">
        <f>ABS(+F32-E32)*100</f>
        <v>2.2999999999999998</v>
      </c>
      <c r="I32" s="105" t="str">
        <f>IF(F32="NA","",IF(L32=0,"",IF((F32-L32)&lt;0,"▲","")))</f>
        <v/>
      </c>
      <c r="J32" s="63">
        <f>IF(F32="NA","-",IF(L32=0,"-",ABS(F32-L32)*100))</f>
        <v>0.30000000000000027</v>
      </c>
      <c r="K32" s="99">
        <f>K31/(K29+K30)</f>
        <v>0.11632784259171434</v>
      </c>
      <c r="L32" s="100">
        <f>ROUND(L31/(L29+L30),3)</f>
        <v>5.2999999999999999E-2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6.36</v>
      </c>
      <c r="G34" s="94" t="str">
        <f>IF((F34/E34)-1&lt;0,"▲","")</f>
        <v/>
      </c>
      <c r="H34" s="95">
        <f>ABS((+F34/E34)-1)</f>
        <v>8.347529812606469E-2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6.2670000000000003</v>
      </c>
      <c r="L34" s="55">
        <v>6.36</v>
      </c>
    </row>
    <row r="35" spans="2:12" ht="12" customHeight="1">
      <c r="B35" s="30"/>
      <c r="C35" s="23" t="s">
        <v>8</v>
      </c>
      <c r="D35" s="31">
        <v>4.32</v>
      </c>
      <c r="E35" s="32">
        <v>3.47</v>
      </c>
      <c r="F35" s="123">
        <v>3.98</v>
      </c>
      <c r="G35" s="94" t="str">
        <f>IF((F35/E35)-1&lt;0,"▲","")</f>
        <v/>
      </c>
      <c r="H35" s="95">
        <f t="shared" si="0"/>
        <v>0.14697406340057628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3.98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3.38</v>
      </c>
      <c r="G36" s="94" t="str">
        <f>IF((F36/E36)-1&lt;0,"▲","")</f>
        <v/>
      </c>
      <c r="H36" s="95">
        <f t="shared" si="0"/>
        <v>4.9689440993788692E-2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2.923</v>
      </c>
      <c r="L36" s="55">
        <v>3.38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0.97</v>
      </c>
      <c r="G37" s="94" t="str">
        <f>IF((F37/E37)-1&lt;0,"▲","")</f>
        <v>▲</v>
      </c>
      <c r="H37" s="95">
        <f t="shared" si="0"/>
        <v>0.25384615384615394</v>
      </c>
      <c r="I37" s="33" t="str">
        <f>IF(F37="NA","",IF(L37=0,"",IF((F37-L37)&lt;0,"▲","")))</f>
        <v/>
      </c>
      <c r="J37" s="63">
        <f>IF(F37="NA","-",IF(L37=0,"-",ABS(F37-L37)))</f>
        <v>1.0000000000000009E-2</v>
      </c>
      <c r="K37" s="60">
        <v>1.266</v>
      </c>
      <c r="L37" s="55">
        <v>0.96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0.13200000000000001</v>
      </c>
      <c r="G38" s="107" t="str">
        <f>IF((F38/E38)-1&lt;0,"▲","")</f>
        <v>▲</v>
      </c>
      <c r="H38" s="108">
        <f>ABS(+F38-E38)*100</f>
        <v>6.2</v>
      </c>
      <c r="I38" s="109" t="str">
        <f>IF(F38="NA","",IF(L38=0,"",IF((F38-L38)&lt;0,"▲","")))</f>
        <v/>
      </c>
      <c r="J38" s="64">
        <f>IF(F38="NA","-",IF(L38=0,"-",ABS(F38-L38)*100))</f>
        <v>0.20000000000000018</v>
      </c>
      <c r="K38" s="110">
        <f>K37/(K35+K36)</f>
        <v>0.18023917995444191</v>
      </c>
      <c r="L38" s="56">
        <f>ROUND(L37/(L35+L36),3)</f>
        <v>0.13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436</v>
      </c>
      <c r="G42" s="457" t="s">
        <v>437</v>
      </c>
      <c r="H42" s="437"/>
      <c r="I42" s="440" t="s">
        <v>438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84.19</v>
      </c>
      <c r="F44" s="125">
        <v>82.06</v>
      </c>
      <c r="G44" s="113" t="str">
        <f>IF((F44/E44)-1&lt;0,"▲","")</f>
        <v>▲</v>
      </c>
      <c r="H44" s="95">
        <f>ABS((+F44/E44)-1)</f>
        <v>2.5299916854733318E-2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82.06</v>
      </c>
    </row>
    <row r="45" spans="2:12" ht="12" customHeight="1">
      <c r="B45" s="30"/>
      <c r="C45" s="23" t="s">
        <v>8</v>
      </c>
      <c r="D45" s="111">
        <v>48.4</v>
      </c>
      <c r="E45" s="112">
        <v>48.81</v>
      </c>
      <c r="F45" s="125">
        <v>47.21</v>
      </c>
      <c r="G45" s="114" t="str">
        <f>IF((F45/E45)-1&lt;0,"▲","")</f>
        <v>▲</v>
      </c>
      <c r="H45" s="95">
        <f>ABS((+F45/E45)-1)</f>
        <v>3.2780167998361032E-2</v>
      </c>
      <c r="I45" s="33" t="str">
        <f>IF(F45="NA","",IF(L45=0,"",IF((F45-L45)&lt;0,"▲","")))</f>
        <v/>
      </c>
      <c r="J45" s="63">
        <f>IF(F45="NA","-",IF(L45=0,"-",ABS(F45-L45)))</f>
        <v>0.27000000000000313</v>
      </c>
      <c r="K45" s="60">
        <v>53.472999999999999</v>
      </c>
      <c r="L45" s="55">
        <v>46.94</v>
      </c>
    </row>
    <row r="46" spans="2:12" ht="12" customHeight="1">
      <c r="B46" s="30"/>
      <c r="C46" s="23" t="s">
        <v>79</v>
      </c>
      <c r="D46" s="111">
        <v>40.85</v>
      </c>
      <c r="E46" s="112">
        <v>37.06</v>
      </c>
      <c r="F46" s="125">
        <v>36.61</v>
      </c>
      <c r="G46" s="114" t="str">
        <f>IF((F46/E46)-1&lt;0,"▲","")</f>
        <v>▲</v>
      </c>
      <c r="H46" s="95">
        <f>ABS((+F46/E46)-1)</f>
        <v>1.2142471667566213E-2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30.385999999999999</v>
      </c>
      <c r="L46" s="55">
        <v>36.61</v>
      </c>
    </row>
    <row r="47" spans="2:12" ht="12" customHeight="1">
      <c r="B47" s="30"/>
      <c r="C47" s="23" t="s">
        <v>9</v>
      </c>
      <c r="D47" s="111">
        <v>5.85</v>
      </c>
      <c r="E47" s="112">
        <v>4.6100000000000003</v>
      </c>
      <c r="F47" s="125">
        <v>3.4</v>
      </c>
      <c r="G47" s="114" t="str">
        <f>IF((F47/E47)-1&lt;0,"▲","")</f>
        <v>▲</v>
      </c>
      <c r="H47" s="95">
        <f>ABS((+F47/E47)-1)</f>
        <v>0.26247288503253807</v>
      </c>
      <c r="I47" s="33" t="str">
        <f>IF(F47="NA","",IF(L47=0,"",IF((F47-L47)&lt;0,"▲","")))</f>
        <v>▲</v>
      </c>
      <c r="J47" s="63">
        <f>IF(F47="NA","-",IF(L47=0,"-",ABS(F47-L47)))</f>
        <v>0.27</v>
      </c>
      <c r="K47" s="60">
        <v>15.617000000000001</v>
      </c>
      <c r="L47" s="55">
        <v>3.67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4.1000000000000002E-2</v>
      </c>
      <c r="G48" s="117" t="str">
        <f>IF(F48-D48&lt;0,"▲","")</f>
        <v>▲</v>
      </c>
      <c r="H48" s="108">
        <f>ABS(+F48-E48)*100</f>
        <v>1.2999999999999998</v>
      </c>
      <c r="I48" s="45" t="str">
        <f>IF(F48="NA","",IF(L48=0,"",IF((F48-L48)&lt;0,"▲","")))</f>
        <v>▲</v>
      </c>
      <c r="J48" s="64">
        <f>ABS(+F48-L48)*100</f>
        <v>0.2999999999999996</v>
      </c>
      <c r="K48" s="110">
        <f>K47/(K45+K46)</f>
        <v>0.18622926579138796</v>
      </c>
      <c r="L48" s="118">
        <f>ROUND(L47/(L45+L46),3)</f>
        <v>4.3999999999999997E-2</v>
      </c>
    </row>
    <row r="49" spans="1:12" ht="12" customHeight="1">
      <c r="B49" s="1" t="s">
        <v>485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7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33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7" t="s">
        <v>437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384.01</v>
      </c>
      <c r="F10" s="123">
        <v>354.12</v>
      </c>
      <c r="G10" s="94" t="str">
        <f>IF((F10/E10)-1&lt;0,"▲","")</f>
        <v>▲</v>
      </c>
      <c r="H10" s="95">
        <f>ABS((+F10/E10)-1)</f>
        <v>7.7836514674097024E-2</v>
      </c>
      <c r="I10" s="33" t="str">
        <f>IF(F10="NA","",IF(L10=0,"",IF((F10-L10)&lt;0,"▲","")))</f>
        <v/>
      </c>
      <c r="J10" s="63">
        <f>IF(F10="NA","-",IF(L10=0,"-",ABS(F10-L10)))</f>
        <v>1.1999999999999886</v>
      </c>
      <c r="K10" s="60">
        <v>335.48200000000003</v>
      </c>
      <c r="L10" s="55">
        <v>352.92</v>
      </c>
    </row>
    <row r="11" spans="2:12" ht="12" customHeight="1">
      <c r="B11" s="30"/>
      <c r="C11" s="23" t="s">
        <v>8</v>
      </c>
      <c r="D11" s="31">
        <v>332.97</v>
      </c>
      <c r="E11" s="32">
        <v>325.66000000000003</v>
      </c>
      <c r="F11" s="123">
        <v>315.87</v>
      </c>
      <c r="G11" s="94" t="str">
        <f>IF((F11/E11)-1&lt;0,"▲","")</f>
        <v>▲</v>
      </c>
      <c r="H11" s="95">
        <f>ABS((+F11/E11)-1)</f>
        <v>3.0062027881839981E-2</v>
      </c>
      <c r="I11" s="33" t="str">
        <f>IF(F11="NA","",IF(L11=0,"",IF((F11-L11)&lt;0,"▲","")))</f>
        <v/>
      </c>
      <c r="J11" s="63">
        <f>IF(F11="NA","-",IF(L11=0,"-",ABS(F11-L11)))</f>
        <v>9.5799999999999841</v>
      </c>
      <c r="K11" s="60">
        <v>277.839</v>
      </c>
      <c r="L11" s="55">
        <v>306.29000000000002</v>
      </c>
    </row>
    <row r="12" spans="2:12" ht="12" customHeight="1">
      <c r="B12" s="30"/>
      <c r="C12" s="23" t="s">
        <v>79</v>
      </c>
      <c r="D12" s="31">
        <v>89.26</v>
      </c>
      <c r="E12" s="32">
        <v>72.81</v>
      </c>
      <c r="F12" s="123">
        <v>57.99</v>
      </c>
      <c r="G12" s="94" t="str">
        <f>IF((F12/E12)-1&lt;0,"▲","")</f>
        <v>▲</v>
      </c>
      <c r="H12" s="95">
        <f>ABS((+F12/E12)-1)</f>
        <v>0.20354346930366707</v>
      </c>
      <c r="I12" s="33" t="str">
        <f>IF(F12="NA","",IF(L12=0,"",IF((F12-L12)&lt;0,"▲","")))</f>
        <v>▲</v>
      </c>
      <c r="J12" s="63">
        <f>IF(F12="NA","-",IF(L12=0,"-",ABS(F12-L12)))</f>
        <v>5.9499999999999957</v>
      </c>
      <c r="K12" s="60">
        <v>85.992000000000004</v>
      </c>
      <c r="L12" s="55">
        <v>63.94</v>
      </c>
    </row>
    <row r="13" spans="2:12" ht="12" customHeight="1">
      <c r="B13" s="30"/>
      <c r="C13" s="23" t="s">
        <v>9</v>
      </c>
      <c r="D13" s="31">
        <v>57.27</v>
      </c>
      <c r="E13" s="32">
        <v>49.34</v>
      </c>
      <c r="F13" s="123">
        <v>38.619999999999997</v>
      </c>
      <c r="G13" s="94" t="str">
        <f>IF((F13/E13)-1&lt;0,"▲","")</f>
        <v>▲</v>
      </c>
      <c r="H13" s="95">
        <f>ABS((+F13/E13)-1)</f>
        <v>0.21726793676530209</v>
      </c>
      <c r="I13" s="33" t="str">
        <f>IF(F13="NA","",IF(L13=0,"",IF((F13-L13)&lt;0,"▲","")))</f>
        <v>▲</v>
      </c>
      <c r="J13" s="63">
        <f>IF(F13="NA","-",IF(L13=0,"-",ABS(F13-L13)))</f>
        <v>2.3800000000000026</v>
      </c>
      <c r="K13" s="60">
        <v>49.853999999999999</v>
      </c>
      <c r="L13" s="55">
        <v>41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0.124</v>
      </c>
      <c r="F14" s="69">
        <f>ROUND(F13/(F11+F12),3)</f>
        <v>0.10299999999999999</v>
      </c>
      <c r="G14" s="94" t="str">
        <f>IF((F14/E14)-1&lt;0,"▲","")</f>
        <v>▲</v>
      </c>
      <c r="H14" s="98">
        <f>ABS(+F14-E14)*100</f>
        <v>2.1000000000000005</v>
      </c>
      <c r="I14" s="33" t="str">
        <f>IF(F14="NA","",IF(L14=0,"",IF((F14-L14)&lt;0,"▲","")))</f>
        <v>▲</v>
      </c>
      <c r="J14" s="63">
        <f>IF(F14="NA","-",IF(L14=0,"-",ABS(F14-L14)*100))</f>
        <v>0.80000000000000071</v>
      </c>
      <c r="K14" s="99">
        <f>K13/(K11+K12)</f>
        <v>0.13702515728456344</v>
      </c>
      <c r="L14" s="100">
        <f>ROUND(L13/(L11+L12),3)</f>
        <v>0.111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61.76</v>
      </c>
      <c r="G16" s="94" t="str">
        <f>IF((F16/E16)-1&lt;0,"▲","")</f>
        <v/>
      </c>
      <c r="H16" s="95">
        <f t="shared" ref="H16:H37" si="0">ABS((+F16/E16)-1)</f>
        <v>0.13508546223120743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61.76</v>
      </c>
    </row>
    <row r="17" spans="2:12" ht="12" customHeight="1">
      <c r="B17" s="30"/>
      <c r="C17" s="23" t="s">
        <v>8</v>
      </c>
      <c r="D17" s="31">
        <v>30.71</v>
      </c>
      <c r="E17" s="32">
        <v>32.159999999999997</v>
      </c>
      <c r="F17" s="123">
        <v>37.43</v>
      </c>
      <c r="G17" s="94" t="str">
        <f>IF((F17/E17)-1&lt;0,"▲","")</f>
        <v/>
      </c>
      <c r="H17" s="95">
        <f t="shared" si="0"/>
        <v>0.16386815920398012</v>
      </c>
      <c r="I17" s="33" t="str">
        <f>IF(F17="NA","",IF(L17=0,"",IF((F17-L17)&lt;0,"▲","")))</f>
        <v/>
      </c>
      <c r="J17" s="63">
        <f>IF(F17="NA","-",IF(L17=0,"-",ABS(F17-L17)))</f>
        <v>1.0200000000000031</v>
      </c>
      <c r="K17" s="60">
        <v>30.94</v>
      </c>
      <c r="L17" s="55">
        <v>36.409999999999997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28.58</v>
      </c>
      <c r="G18" s="94" t="str">
        <f>IF((F18/E18)-1&lt;0,"▲","")</f>
        <v/>
      </c>
      <c r="H18" s="95">
        <f t="shared" si="0"/>
        <v>7.0028011204481544E-4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28.58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19.5</v>
      </c>
      <c r="G19" s="94" t="str">
        <f>IF((F19/E19)-1&lt;0,"▲","")</f>
        <v>▲</v>
      </c>
      <c r="H19" s="95">
        <f t="shared" si="0"/>
        <v>3.5131123206333492E-2</v>
      </c>
      <c r="I19" s="33" t="str">
        <f>IF(F19="NA","",IF(L19=0,"",IF((F19-L19)&lt;0,"▲","")))</f>
        <v>▲</v>
      </c>
      <c r="J19" s="63">
        <f>IF(F19="NA","-",IF(L19=0,"-",ABS(F19-L19)))</f>
        <v>1.0100000000000016</v>
      </c>
      <c r="K19" s="60">
        <v>12.414</v>
      </c>
      <c r="L19" s="55">
        <v>20.51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0.29499999999999998</v>
      </c>
      <c r="G20" s="104" t="str">
        <f>IF((F20/E20)-1&lt;0,"▲","")</f>
        <v>▲</v>
      </c>
      <c r="H20" s="98">
        <f>ABS(+F20-E20)*100</f>
        <v>3.8000000000000034</v>
      </c>
      <c r="I20" s="105" t="str">
        <f>IF(F20="NA","",IF(L20=0,"",IF((F20-L20)&lt;0,"▲","")))</f>
        <v>▲</v>
      </c>
      <c r="J20" s="63">
        <f>IF(F20="NA","-",IF(L20=0,"-",ABS(F20-L20)*100))</f>
        <v>2.1000000000000019</v>
      </c>
      <c r="K20" s="99">
        <f>K19/(K17+K18)</f>
        <v>0.22301266504985176</v>
      </c>
      <c r="L20" s="100">
        <f>ROUND(L19/(L17+L18),3)</f>
        <v>0.316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323.73</v>
      </c>
      <c r="F22" s="123">
        <v>286.01</v>
      </c>
      <c r="G22" s="94" t="str">
        <f>IF((F22/E22)-1&lt;0,"▲","")</f>
        <v>▲</v>
      </c>
      <c r="H22" s="95">
        <f>ABS((+F22/E22)-1)</f>
        <v>0.11651685046180471</v>
      </c>
      <c r="I22" s="33" t="str">
        <f>IF(F22="NA","",IF(L22=0,"",IF((F22-L22)&lt;0,"▲","")))</f>
        <v/>
      </c>
      <c r="J22" s="63">
        <f>IF(F22="NA","-",IF(L22=0,"-",ABS(F22-L22)))</f>
        <v>1.1700000000000159</v>
      </c>
      <c r="K22" s="60">
        <v>279.99799999999999</v>
      </c>
      <c r="L22" s="55">
        <v>284.83999999999997</v>
      </c>
    </row>
    <row r="23" spans="2:12" ht="12" customHeight="1">
      <c r="B23" s="30"/>
      <c r="C23" s="23" t="s">
        <v>8</v>
      </c>
      <c r="D23" s="31">
        <v>297.95</v>
      </c>
      <c r="E23" s="32">
        <v>290.02999999999997</v>
      </c>
      <c r="F23" s="123">
        <v>274.45999999999998</v>
      </c>
      <c r="G23" s="94" t="str">
        <f>IF((F23/E23)-1&lt;0,"▲","")</f>
        <v>▲</v>
      </c>
      <c r="H23" s="95">
        <f t="shared" si="0"/>
        <v>5.3684101644657423E-2</v>
      </c>
      <c r="I23" s="33" t="str">
        <f>IF(F23="NA","",IF(L23=0,"",IF((F23-L23)&lt;0,"▲","")))</f>
        <v/>
      </c>
      <c r="J23" s="63">
        <f>IF(F23="NA","-",IF(L23=0,"-",ABS(F23-L23)))</f>
        <v>8.5600000000000023</v>
      </c>
      <c r="K23" s="60">
        <v>242.798</v>
      </c>
      <c r="L23" s="55">
        <v>265.89999999999998</v>
      </c>
    </row>
    <row r="24" spans="2:12" ht="12" customHeight="1">
      <c r="B24" s="30"/>
      <c r="C24" s="23" t="s">
        <v>79</v>
      </c>
      <c r="D24" s="31">
        <v>50.65</v>
      </c>
      <c r="E24" s="32">
        <v>41.03</v>
      </c>
      <c r="F24" s="123">
        <v>26.04</v>
      </c>
      <c r="G24" s="94" t="str">
        <f>IF((F24/E24)-1&lt;0,"▲","")</f>
        <v>▲</v>
      </c>
      <c r="H24" s="95">
        <f t="shared" si="0"/>
        <v>0.36534243236656105</v>
      </c>
      <c r="I24" s="33" t="str">
        <f>IF(F24="NA","",IF(L24=0,"",IF((F24-L24)&lt;0,"▲","")))</f>
        <v>▲</v>
      </c>
      <c r="J24" s="63">
        <f>IF(F24="NA","-",IF(L24=0,"-",ABS(F24-L24)))</f>
        <v>5.980000000000004</v>
      </c>
      <c r="K24" s="60">
        <v>58.344000000000001</v>
      </c>
      <c r="L24" s="55">
        <v>32.020000000000003</v>
      </c>
    </row>
    <row r="25" spans="2:12" ht="12" customHeight="1">
      <c r="B25" s="30"/>
      <c r="C25" s="23" t="s">
        <v>9</v>
      </c>
      <c r="D25" s="31">
        <v>32.29</v>
      </c>
      <c r="E25" s="32">
        <v>27.82</v>
      </c>
      <c r="F25" s="123">
        <v>18.16</v>
      </c>
      <c r="G25" s="94" t="str">
        <f>IF((F25/E25)-1&lt;0,"▲","")</f>
        <v>▲</v>
      </c>
      <c r="H25" s="95">
        <f t="shared" si="0"/>
        <v>0.34723220704529112</v>
      </c>
      <c r="I25" s="33" t="str">
        <f>IF(F25="NA","",IF(L25=0,"",IF((F25-L25)&lt;0,"▲","")))</f>
        <v>▲</v>
      </c>
      <c r="J25" s="63">
        <f>IF(F25="NA","-",IF(L25=0,"-",ABS(F25-L25)))</f>
        <v>1.370000000000001</v>
      </c>
      <c r="K25" s="60">
        <v>36.173999999999999</v>
      </c>
      <c r="L25" s="55">
        <v>19.53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8.4000000000000005E-2</v>
      </c>
      <c r="F26" s="69">
        <f>ROUND(F25/(F23+F24),3)</f>
        <v>0.06</v>
      </c>
      <c r="G26" s="104" t="str">
        <f>IF((F26/E26)-1&lt;0,"▲","")</f>
        <v>▲</v>
      </c>
      <c r="H26" s="98">
        <f>ABS(+F26-E26)*100</f>
        <v>2.4000000000000008</v>
      </c>
      <c r="I26" s="105" t="str">
        <f>IF(F26="NA","",IF(L26=0,"",IF((F26-L26)&lt;0,"▲","")))</f>
        <v>▲</v>
      </c>
      <c r="J26" s="63">
        <f>IF(F26="NA","-",IF(L26=0,"-",ABS(F26-L26)*100))</f>
        <v>0.60000000000000053</v>
      </c>
      <c r="K26" s="99">
        <f>K25/(K23+K24)</f>
        <v>0.12012273279715217</v>
      </c>
      <c r="L26" s="100">
        <f>ROUND(L25/(L23+L24),3)</f>
        <v>6.6000000000000003E-2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313.95</v>
      </c>
      <c r="F28" s="123">
        <v>273.83</v>
      </c>
      <c r="G28" s="94" t="str">
        <f>IF((F28/E28)-1&lt;0,"▲","")</f>
        <v>▲</v>
      </c>
      <c r="H28" s="95">
        <f>ABS((+F28/E28)-1)</f>
        <v>0.12779104953017995</v>
      </c>
      <c r="I28" s="33" t="str">
        <f>IF(F28="NA","",IF(L28=0,"",IF((F28-L28)&lt;0,"▲","")))</f>
        <v/>
      </c>
      <c r="J28" s="63">
        <f>IF(F28="NA","-",IF(L28=0,"-",ABS(F28-L28)))</f>
        <v>1.3999999999999773</v>
      </c>
      <c r="K28" s="60">
        <v>267.50299999999999</v>
      </c>
      <c r="L28" s="55">
        <v>272.43</v>
      </c>
    </row>
    <row r="29" spans="2:12" ht="12" customHeight="1">
      <c r="B29" s="41"/>
      <c r="C29" s="23" t="s">
        <v>8</v>
      </c>
      <c r="D29" s="31">
        <v>285.01</v>
      </c>
      <c r="E29" s="32">
        <v>279.02</v>
      </c>
      <c r="F29" s="123">
        <v>262.06</v>
      </c>
      <c r="G29" s="94" t="str">
        <f>IF((F29/E29)-1&lt;0,"▲","")</f>
        <v>▲</v>
      </c>
      <c r="H29" s="95">
        <f t="shared" si="0"/>
        <v>6.0784173177549916E-2</v>
      </c>
      <c r="I29" s="33" t="str">
        <f>IF(F29="NA","",IF(L29=0,"",IF((F29-L29)&lt;0,"▲","")))</f>
        <v/>
      </c>
      <c r="J29" s="63">
        <f>IF(F29="NA","-",IF(L29=0,"-",ABS(F29-L29)))</f>
        <v>7.6200000000000045</v>
      </c>
      <c r="K29" s="60">
        <v>230.67400000000001</v>
      </c>
      <c r="L29" s="55">
        <v>254.44</v>
      </c>
    </row>
    <row r="30" spans="2:12" ht="12" customHeight="1">
      <c r="B30" s="41"/>
      <c r="C30" s="23" t="s">
        <v>79</v>
      </c>
      <c r="D30" s="31">
        <v>46.59</v>
      </c>
      <c r="E30" s="32">
        <v>39.18</v>
      </c>
      <c r="F30" s="123">
        <v>24.13</v>
      </c>
      <c r="G30" s="94" t="str">
        <f>IF((F30/E30)-1&lt;0,"▲","")</f>
        <v>▲</v>
      </c>
      <c r="H30" s="95">
        <f t="shared" si="0"/>
        <v>0.38412455334354267</v>
      </c>
      <c r="I30" s="33" t="str">
        <f>IF(F30="NA","",IF(L30=0,"",IF((F30-L30)&lt;0,"▲","")))</f>
        <v>▲</v>
      </c>
      <c r="J30" s="63">
        <f>IF(F30="NA","-",IF(L30=0,"-",ABS(F30-L30)))</f>
        <v>5.0800000000000018</v>
      </c>
      <c r="K30" s="60">
        <v>53.987000000000002</v>
      </c>
      <c r="L30" s="55">
        <v>29.21</v>
      </c>
    </row>
    <row r="31" spans="2:12" ht="12" customHeight="1">
      <c r="B31" s="41"/>
      <c r="C31" s="23" t="s">
        <v>9</v>
      </c>
      <c r="D31" s="31">
        <v>28.64</v>
      </c>
      <c r="E31" s="32">
        <v>25.12</v>
      </c>
      <c r="F31" s="123">
        <v>15.3</v>
      </c>
      <c r="G31" s="94" t="str">
        <f>IF((F31/E31)-1&lt;0,"▲","")</f>
        <v>▲</v>
      </c>
      <c r="H31" s="95">
        <f t="shared" si="0"/>
        <v>0.39092356687898089</v>
      </c>
      <c r="I31" s="33" t="str">
        <f>IF(F31="NA","",IF(L31=0,"",IF((F31-L31)&lt;0,"▲","")))</f>
        <v>▲</v>
      </c>
      <c r="J31" s="63">
        <f>IF(F31="NA","-",IF(L31=0,"-",ABS(F31-L31)))</f>
        <v>1.120000000000001</v>
      </c>
      <c r="K31" s="60">
        <v>33.113999999999997</v>
      </c>
      <c r="L31" s="55">
        <v>16.420000000000002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7.9000000000000001E-2</v>
      </c>
      <c r="F32" s="69">
        <f>ROUND(F31/(F29+F30),3)</f>
        <v>5.2999999999999999E-2</v>
      </c>
      <c r="G32" s="104" t="str">
        <f>IF((F32/E32)-1&lt;0,"▲","")</f>
        <v>▲</v>
      </c>
      <c r="H32" s="98">
        <f>ABS(+F32-E32)*100</f>
        <v>2.6</v>
      </c>
      <c r="I32" s="105" t="str">
        <f>IF(F32="NA","",IF(L32=0,"",IF((F32-L32)&lt;0,"▲","")))</f>
        <v>▲</v>
      </c>
      <c r="J32" s="63">
        <f>IF(F32="NA","-",IF(L32=0,"-",ABS(F32-L32)*100))</f>
        <v>0.50000000000000044</v>
      </c>
      <c r="K32" s="99">
        <f>K31/(K29+K30)</f>
        <v>0.11632784259171434</v>
      </c>
      <c r="L32" s="100">
        <f>ROUND(L31/(L29+L30),3)</f>
        <v>5.8000000000000003E-2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6.36</v>
      </c>
      <c r="G34" s="94" t="str">
        <f>IF((F34/E34)-1&lt;0,"▲","")</f>
        <v/>
      </c>
      <c r="H34" s="95">
        <f>ABS((+F34/E34)-1)</f>
        <v>8.347529812606469E-2</v>
      </c>
      <c r="I34" s="33" t="str">
        <f>IF(F34="NA","",IF(L34=0,"",IF((F34-L34)&lt;0,"▲","")))</f>
        <v/>
      </c>
      <c r="J34" s="63">
        <f>IF(F34="NA","-",IF(L34=0,"-",ABS(F34-L34)))</f>
        <v>3.0000000000000249E-2</v>
      </c>
      <c r="K34" s="60">
        <v>6.2670000000000003</v>
      </c>
      <c r="L34" s="55">
        <v>6.33</v>
      </c>
    </row>
    <row r="35" spans="2:12" ht="12" customHeight="1">
      <c r="B35" s="30"/>
      <c r="C35" s="23" t="s">
        <v>8</v>
      </c>
      <c r="D35" s="31">
        <v>4.32</v>
      </c>
      <c r="E35" s="32">
        <v>3.47</v>
      </c>
      <c r="F35" s="123">
        <v>3.98</v>
      </c>
      <c r="G35" s="94" t="str">
        <f>IF((F35/E35)-1&lt;0,"▲","")</f>
        <v/>
      </c>
      <c r="H35" s="95">
        <f t="shared" si="0"/>
        <v>0.14697406340057628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3.98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3.38</v>
      </c>
      <c r="G36" s="94" t="str">
        <f>IF((F36/E36)-1&lt;0,"▲","")</f>
        <v/>
      </c>
      <c r="H36" s="95">
        <f t="shared" si="0"/>
        <v>4.9689440993788692E-2</v>
      </c>
      <c r="I36" s="33" t="str">
        <f>IF(F36="NA","",IF(L36=0,"",IF((F36-L36)&lt;0,"▲","")))</f>
        <v/>
      </c>
      <c r="J36" s="63">
        <f>IF(F36="NA","-",IF(L36=0,"-",ABS(F36-L36)))</f>
        <v>2.9999999999999805E-2</v>
      </c>
      <c r="K36" s="60">
        <v>2.923</v>
      </c>
      <c r="L36" s="55">
        <v>3.35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0.96</v>
      </c>
      <c r="G37" s="94" t="str">
        <f>IF((F37/E37)-1&lt;0,"▲","")</f>
        <v>▲</v>
      </c>
      <c r="H37" s="95">
        <f t="shared" si="0"/>
        <v>0.26153846153846161</v>
      </c>
      <c r="I37" s="33" t="str">
        <f>IF(F37="NA","",IF(L37=0,"",IF((F37-L37)&lt;0,"▲","")))</f>
        <v/>
      </c>
      <c r="J37" s="63">
        <f>IF(F37="NA","-",IF(L37=0,"-",ABS(F37-L37)))</f>
        <v>0</v>
      </c>
      <c r="K37" s="60">
        <v>1.266</v>
      </c>
      <c r="L37" s="55">
        <v>0.96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0.13</v>
      </c>
      <c r="G38" s="107" t="str">
        <f>IF((F38/E38)-1&lt;0,"▲","")</f>
        <v>▲</v>
      </c>
      <c r="H38" s="108">
        <f>ABS(+F38-E38)*100</f>
        <v>6.4</v>
      </c>
      <c r="I38" s="109" t="str">
        <f>IF(F38="NA","",IF(L38=0,"",IF((F38-L38)&lt;0,"▲","")))</f>
        <v>▲</v>
      </c>
      <c r="J38" s="64">
        <f>IF(F38="NA","-",IF(L38=0,"-",ABS(F38-L38)*100))</f>
        <v>0.10000000000000009</v>
      </c>
      <c r="K38" s="110">
        <f>K37/(K35+K36)</f>
        <v>0.18023917995444191</v>
      </c>
      <c r="L38" s="56">
        <f>ROUND(L37/(L35+L36),3)</f>
        <v>0.13100000000000001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446</v>
      </c>
      <c r="G42" s="457" t="s">
        <v>449</v>
      </c>
      <c r="H42" s="437"/>
      <c r="I42" s="440" t="s">
        <v>439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84.19</v>
      </c>
      <c r="F44" s="125">
        <v>82.06</v>
      </c>
      <c r="G44" s="113" t="str">
        <f>IF((F44/E44)-1&lt;0,"▲","")</f>
        <v>▲</v>
      </c>
      <c r="H44" s="95">
        <f>ABS((+F44/E44)-1)</f>
        <v>2.5299916854733318E-2</v>
      </c>
      <c r="I44" s="54" t="str">
        <f>IF(F44="NA","",IF(L44=0,"",IF((F44-L44)&lt;0,"▲","")))</f>
        <v/>
      </c>
      <c r="J44" s="63">
        <f>IF(F44="NA","-",IF(L44=0,"-",ABS(F44-L44)))</f>
        <v>1.2000000000000028</v>
      </c>
      <c r="K44" s="60">
        <v>87.001000000000005</v>
      </c>
      <c r="L44" s="78">
        <v>80.86</v>
      </c>
    </row>
    <row r="45" spans="2:12" ht="12" customHeight="1">
      <c r="B45" s="30"/>
      <c r="C45" s="23" t="s">
        <v>8</v>
      </c>
      <c r="D45" s="111">
        <v>48.4</v>
      </c>
      <c r="E45" s="112">
        <v>48.81</v>
      </c>
      <c r="F45" s="125">
        <v>46.94</v>
      </c>
      <c r="G45" s="114" t="str">
        <f>IF((F45/E45)-1&lt;0,"▲","")</f>
        <v>▲</v>
      </c>
      <c r="H45" s="95">
        <f>ABS((+F45/E45)-1)</f>
        <v>3.8311821348084529E-2</v>
      </c>
      <c r="I45" s="33" t="str">
        <f>IF(F45="NA","",IF(L45=0,"",IF((F45-L45)&lt;0,"▲","")))</f>
        <v/>
      </c>
      <c r="J45" s="63">
        <f>IF(F45="NA","-",IF(L45=0,"-",ABS(F45-L45)))</f>
        <v>1.0599999999999952</v>
      </c>
      <c r="K45" s="60">
        <v>53.472999999999999</v>
      </c>
      <c r="L45" s="55">
        <v>45.88</v>
      </c>
    </row>
    <row r="46" spans="2:12" ht="12" customHeight="1">
      <c r="B46" s="30"/>
      <c r="C46" s="23" t="s">
        <v>79</v>
      </c>
      <c r="D46" s="111">
        <v>40.85</v>
      </c>
      <c r="E46" s="112">
        <v>37.06</v>
      </c>
      <c r="F46" s="125">
        <v>36.61</v>
      </c>
      <c r="G46" s="114" t="str">
        <f>IF((F46/E46)-1&lt;0,"▲","")</f>
        <v>▲</v>
      </c>
      <c r="H46" s="95">
        <f>ABS((+F46/E46)-1)</f>
        <v>1.2142471667566213E-2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30.385999999999999</v>
      </c>
      <c r="L46" s="55">
        <v>36.61</v>
      </c>
    </row>
    <row r="47" spans="2:12" ht="12" customHeight="1">
      <c r="B47" s="30"/>
      <c r="C47" s="23" t="s">
        <v>9</v>
      </c>
      <c r="D47" s="111">
        <v>5.85</v>
      </c>
      <c r="E47" s="112">
        <v>4.6100000000000003</v>
      </c>
      <c r="F47" s="125">
        <v>3.67</v>
      </c>
      <c r="G47" s="114" t="str">
        <f>IF((F47/E47)-1&lt;0,"▲","")</f>
        <v>▲</v>
      </c>
      <c r="H47" s="95">
        <f>ABS((+F47/E47)-1)</f>
        <v>0.20390455531453366</v>
      </c>
      <c r="I47" s="33" t="str">
        <f>IF(F47="NA","",IF(L47=0,"",IF((F47-L47)&lt;0,"▲","")))</f>
        <v/>
      </c>
      <c r="J47" s="63">
        <f>IF(F47="NA","-",IF(L47=0,"-",ABS(F47-L47)))</f>
        <v>0.14000000000000012</v>
      </c>
      <c r="K47" s="60">
        <v>15.617000000000001</v>
      </c>
      <c r="L47" s="55">
        <v>3.53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4.3999999999999997E-2</v>
      </c>
      <c r="G48" s="117" t="str">
        <f>IF(F48-D48&lt;0,"▲","")</f>
        <v>▲</v>
      </c>
      <c r="H48" s="108">
        <f>ABS(+F48-E48)*100</f>
        <v>1.0000000000000002</v>
      </c>
      <c r="I48" s="45" t="str">
        <f>IF(F48="NA","",IF(L48=0,"",IF((F48-L48)&lt;0,"▲","")))</f>
        <v/>
      </c>
      <c r="J48" s="64">
        <f>ABS(+F48-L48)*100</f>
        <v>0.10000000000000009</v>
      </c>
      <c r="K48" s="110">
        <f>K47/(K45+K46)</f>
        <v>0.18622926579138796</v>
      </c>
      <c r="L48" s="118">
        <f>ROUND(L47/(L45+L46),3)</f>
        <v>4.2999999999999997E-2</v>
      </c>
    </row>
    <row r="49" spans="1:12" ht="12" customHeight="1">
      <c r="B49" s="1" t="s">
        <v>484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8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32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7" t="s">
        <v>437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352.92</v>
      </c>
      <c r="G10" s="94" t="str">
        <f>IF((F10/E10)-1&lt;0,"▲","")</f>
        <v>▲</v>
      </c>
      <c r="H10" s="95">
        <f>ABS((+F10/E10)-1)</f>
        <v>8.0889629668211893E-2</v>
      </c>
      <c r="I10" s="33" t="str">
        <f>IF(F10="NA","",IF(L10=0,"",IF((F10-L10)&lt;0,"▲","")))</f>
        <v/>
      </c>
      <c r="J10" s="63">
        <f>IF(F10="NA","-",IF(L10=0,"-",ABS(F10-L10)))</f>
        <v>0</v>
      </c>
      <c r="K10" s="60">
        <v>335.48200000000003</v>
      </c>
      <c r="L10" s="55">
        <v>352.92</v>
      </c>
    </row>
    <row r="11" spans="2:12" ht="12" customHeight="1">
      <c r="B11" s="30"/>
      <c r="C11" s="23" t="s">
        <v>8</v>
      </c>
      <c r="D11" s="31">
        <v>332.97</v>
      </c>
      <c r="E11" s="32">
        <v>325.64999999999998</v>
      </c>
      <c r="F11" s="123">
        <v>306.29000000000002</v>
      </c>
      <c r="G11" s="94" t="str">
        <f>IF((F11/E11)-1&lt;0,"▲","")</f>
        <v>▲</v>
      </c>
      <c r="H11" s="95">
        <f>ABS((+F11/E11)-1)</f>
        <v>5.9450330109012572E-2</v>
      </c>
      <c r="I11" s="33" t="str">
        <f>IF(F11="NA","",IF(L11=0,"",IF((F11-L11)&lt;0,"▲","")))</f>
        <v>▲</v>
      </c>
      <c r="J11" s="63">
        <f>IF(F11="NA","-",IF(L11=0,"-",ABS(F11-L11)))</f>
        <v>3.999999999996362E-2</v>
      </c>
      <c r="K11" s="60">
        <v>277.839</v>
      </c>
      <c r="L11" s="55">
        <v>306.33</v>
      </c>
    </row>
    <row r="12" spans="2:12" ht="12" customHeight="1">
      <c r="B12" s="30"/>
      <c r="C12" s="23" t="s">
        <v>79</v>
      </c>
      <c r="D12" s="31">
        <v>89.26</v>
      </c>
      <c r="E12" s="32">
        <v>72.81</v>
      </c>
      <c r="F12" s="123">
        <v>63.94</v>
      </c>
      <c r="G12" s="94" t="str">
        <f>IF((F12/E12)-1&lt;0,"▲","")</f>
        <v>▲</v>
      </c>
      <c r="H12" s="95">
        <f>ABS((+F12/E12)-1)</f>
        <v>0.12182392528498842</v>
      </c>
      <c r="I12" s="33" t="str">
        <f>IF(F12="NA","",IF(L12=0,"",IF((F12-L12)&lt;0,"▲","")))</f>
        <v>▲</v>
      </c>
      <c r="J12" s="63">
        <f>IF(F12="NA","-",IF(L12=0,"-",ABS(F12-L12)))</f>
        <v>1.2999999999999972</v>
      </c>
      <c r="K12" s="60">
        <v>85.992000000000004</v>
      </c>
      <c r="L12" s="55">
        <v>65.239999999999995</v>
      </c>
    </row>
    <row r="13" spans="2:12" ht="12" customHeight="1">
      <c r="B13" s="30"/>
      <c r="C13" s="23" t="s">
        <v>9</v>
      </c>
      <c r="D13" s="31">
        <v>57.27</v>
      </c>
      <c r="E13" s="32">
        <v>49.32</v>
      </c>
      <c r="F13" s="123">
        <v>41</v>
      </c>
      <c r="G13" s="94" t="str">
        <f>IF((F13/E13)-1&lt;0,"▲","")</f>
        <v>▲</v>
      </c>
      <c r="H13" s="95">
        <f>ABS((+F13/E13)-1)</f>
        <v>0.16869424168694247</v>
      </c>
      <c r="I13" s="33" t="str">
        <f>IF(F13="NA","",IF(L13=0,"",IF((F13-L13)&lt;0,"▲","")))</f>
        <v/>
      </c>
      <c r="J13" s="63">
        <f>IF(F13="NA","-",IF(L13=0,"-",ABS(F13-L13)))</f>
        <v>1.3599999999999994</v>
      </c>
      <c r="K13" s="60">
        <v>49.853999999999999</v>
      </c>
      <c r="L13" s="55">
        <v>39.64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0.124</v>
      </c>
      <c r="F14" s="69">
        <f>ROUND(F13/(F11+F12),3)</f>
        <v>0.111</v>
      </c>
      <c r="G14" s="94" t="str">
        <f>IF((F14/E14)-1&lt;0,"▲","")</f>
        <v>▲</v>
      </c>
      <c r="H14" s="98">
        <f>ABS(+F14-E14)*100</f>
        <v>1.2999999999999998</v>
      </c>
      <c r="I14" s="33" t="str">
        <f>IF(F14="NA","",IF(L14=0,"",IF((F14-L14)&lt;0,"▲","")))</f>
        <v/>
      </c>
      <c r="J14" s="63">
        <f>IF(F14="NA","-",IF(L14=0,"-",ABS(F14-L14)*100))</f>
        <v>0.40000000000000036</v>
      </c>
      <c r="K14" s="99">
        <f>K13/(K11+K12)</f>
        <v>0.13702515728456344</v>
      </c>
      <c r="L14" s="100">
        <f>ROUND(L13/(L11+L12),3)</f>
        <v>0.107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61.76</v>
      </c>
      <c r="G16" s="94" t="str">
        <f>IF((F16/E16)-1&lt;0,"▲","")</f>
        <v/>
      </c>
      <c r="H16" s="95">
        <f t="shared" ref="H16:H37" si="0">ABS((+F16/E16)-1)</f>
        <v>0.13508546223120743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61.76</v>
      </c>
    </row>
    <row r="17" spans="2:12" ht="12" customHeight="1">
      <c r="B17" s="30"/>
      <c r="C17" s="23" t="s">
        <v>8</v>
      </c>
      <c r="D17" s="31">
        <v>30.71</v>
      </c>
      <c r="E17" s="32">
        <v>32.159999999999997</v>
      </c>
      <c r="F17" s="123">
        <v>36.409999999999997</v>
      </c>
      <c r="G17" s="94" t="str">
        <f>IF((F17/E17)-1&lt;0,"▲","")</f>
        <v/>
      </c>
      <c r="H17" s="95">
        <f t="shared" si="0"/>
        <v>0.13215174129353224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36.409999999999997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28.58</v>
      </c>
      <c r="G18" s="94" t="str">
        <f>IF((F18/E18)-1&lt;0,"▲","")</f>
        <v/>
      </c>
      <c r="H18" s="95">
        <f t="shared" si="0"/>
        <v>7.0028011204481544E-4</v>
      </c>
      <c r="I18" s="33" t="str">
        <f>IF(F18="NA","",IF(L18=0,"",IF((F18-L18)&lt;0,"▲","")))</f>
        <v>▲</v>
      </c>
      <c r="J18" s="63">
        <f>IF(F18="NA","-",IF(L18=0,"-",ABS(F18-L18)))</f>
        <v>1.360000000000003</v>
      </c>
      <c r="K18" s="60">
        <v>24.725000000000001</v>
      </c>
      <c r="L18" s="55">
        <v>29.94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20.51</v>
      </c>
      <c r="G19" s="94" t="str">
        <f>IF((F19/E19)-1&lt;0,"▲","")</f>
        <v/>
      </c>
      <c r="H19" s="95">
        <f t="shared" si="0"/>
        <v>1.4844136566056543E-2</v>
      </c>
      <c r="I19" s="33" t="str">
        <f>IF(F19="NA","",IF(L19=0,"",IF((F19-L19)&lt;0,"▲","")))</f>
        <v/>
      </c>
      <c r="J19" s="63">
        <f>IF(F19="NA","-",IF(L19=0,"-",ABS(F19-L19)))</f>
        <v>1.360000000000003</v>
      </c>
      <c r="K19" s="60">
        <v>12.414</v>
      </c>
      <c r="L19" s="55">
        <v>19.149999999999999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0.316</v>
      </c>
      <c r="G20" s="104" t="str">
        <f>IF((F20/E20)-1&lt;0,"▲","")</f>
        <v>▲</v>
      </c>
      <c r="H20" s="98">
        <f>ABS(+F20-E20)*100</f>
        <v>1.7000000000000015</v>
      </c>
      <c r="I20" s="105" t="str">
        <f>IF(F20="NA","",IF(L20=0,"",IF((F20-L20)&lt;0,"▲","")))</f>
        <v/>
      </c>
      <c r="J20" s="63">
        <f>IF(F20="NA","-",IF(L20=0,"-",ABS(F20-L20)*100))</f>
        <v>2.7000000000000024</v>
      </c>
      <c r="K20" s="99">
        <f>K19/(K17+K18)</f>
        <v>0.22301266504985176</v>
      </c>
      <c r="L20" s="100">
        <f>ROUND(L19/(L17+L18),3)</f>
        <v>0.28899999999999998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284.83999999999997</v>
      </c>
      <c r="G22" s="94" t="str">
        <f>IF((F22/E22)-1&lt;0,"▲","")</f>
        <v>▲</v>
      </c>
      <c r="H22" s="95">
        <f>ABS((+F22/E22)-1)</f>
        <v>0.12004942848316347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279.99799999999999</v>
      </c>
      <c r="L22" s="55">
        <v>284.83999999999997</v>
      </c>
    </row>
    <row r="23" spans="2:12" ht="12" customHeight="1">
      <c r="B23" s="30"/>
      <c r="C23" s="23" t="s">
        <v>8</v>
      </c>
      <c r="D23" s="31">
        <v>297.95</v>
      </c>
      <c r="E23" s="32">
        <v>290.02</v>
      </c>
      <c r="F23" s="123">
        <v>265.89999999999998</v>
      </c>
      <c r="G23" s="94" t="str">
        <f>IF((F23/E23)-1&lt;0,"▲","")</f>
        <v>▲</v>
      </c>
      <c r="H23" s="95">
        <f t="shared" si="0"/>
        <v>8.3166678160126906E-2</v>
      </c>
      <c r="I23" s="33" t="str">
        <f>IF(F23="NA","",IF(L23=0,"",IF((F23-L23)&lt;0,"▲","")))</f>
        <v/>
      </c>
      <c r="J23" s="63">
        <f>IF(F23="NA","-",IF(L23=0,"-",ABS(F23-L23)))</f>
        <v>1.999999999998181E-2</v>
      </c>
      <c r="K23" s="60">
        <v>242.798</v>
      </c>
      <c r="L23" s="55">
        <v>265.88</v>
      </c>
    </row>
    <row r="24" spans="2:12" ht="12" customHeight="1">
      <c r="B24" s="30"/>
      <c r="C24" s="23" t="s">
        <v>79</v>
      </c>
      <c r="D24" s="31">
        <v>50.65</v>
      </c>
      <c r="E24" s="32">
        <v>41.03</v>
      </c>
      <c r="F24" s="123">
        <v>32.020000000000003</v>
      </c>
      <c r="G24" s="94" t="str">
        <f>IF((F24/E24)-1&lt;0,"▲","")</f>
        <v>▲</v>
      </c>
      <c r="H24" s="95">
        <f t="shared" si="0"/>
        <v>0.21959541798683879</v>
      </c>
      <c r="I24" s="33" t="str">
        <f>IF(F24="NA","",IF(L24=0,"",IF((F24-L24)&lt;0,"▲","")))</f>
        <v/>
      </c>
      <c r="J24" s="63">
        <f>IF(F24="NA","-",IF(L24=0,"-",ABS(F24-L24)))</f>
        <v>0</v>
      </c>
      <c r="K24" s="60">
        <v>58.344000000000001</v>
      </c>
      <c r="L24" s="55">
        <v>32.020000000000003</v>
      </c>
    </row>
    <row r="25" spans="2:12" ht="12" customHeight="1">
      <c r="B25" s="30"/>
      <c r="C25" s="23" t="s">
        <v>9</v>
      </c>
      <c r="D25" s="31">
        <v>32.29</v>
      </c>
      <c r="E25" s="32">
        <v>27.81</v>
      </c>
      <c r="F25" s="123">
        <v>19.53</v>
      </c>
      <c r="G25" s="94" t="str">
        <f>IF((F25/E25)-1&lt;0,"▲","")</f>
        <v>▲</v>
      </c>
      <c r="H25" s="95">
        <f t="shared" si="0"/>
        <v>0.29773462783171512</v>
      </c>
      <c r="I25" s="33" t="str">
        <f>IF(F25="NA","",IF(L25=0,"",IF((F25-L25)&lt;0,"▲","")))</f>
        <v/>
      </c>
      <c r="J25" s="63">
        <f>IF(F25="NA","-",IF(L25=0,"-",ABS(F25-L25)))</f>
        <v>0</v>
      </c>
      <c r="K25" s="60">
        <v>36.173999999999999</v>
      </c>
      <c r="L25" s="55">
        <v>19.53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8.4000000000000005E-2</v>
      </c>
      <c r="F26" s="69">
        <f>ROUND(F25/(F23+F24),3)</f>
        <v>6.6000000000000003E-2</v>
      </c>
      <c r="G26" s="104" t="str">
        <f>IF((F26/E26)-1&lt;0,"▲","")</f>
        <v>▲</v>
      </c>
      <c r="H26" s="98">
        <f>ABS(+F26-E26)*100</f>
        <v>1.8000000000000003</v>
      </c>
      <c r="I26" s="105" t="str">
        <f>IF(F26="NA","",IF(L26=0,"",IF((F26-L26)&lt;0,"▲","")))</f>
        <v/>
      </c>
      <c r="J26" s="63">
        <f>IF(F26="NA","-",IF(L26=0,"-",ABS(F26-L26)*100))</f>
        <v>0</v>
      </c>
      <c r="K26" s="99">
        <f>K25/(K23+K24)</f>
        <v>0.12012273279715217</v>
      </c>
      <c r="L26" s="100">
        <f>ROUND(L25/(L23+L24),3)</f>
        <v>6.6000000000000003E-2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272.43</v>
      </c>
      <c r="G28" s="94" t="str">
        <f>IF((F28/E28)-1&lt;0,"▲","")</f>
        <v>▲</v>
      </c>
      <c r="H28" s="95">
        <f>ABS((+F28/E28)-1)</f>
        <v>0.13216743119266061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267.50299999999999</v>
      </c>
      <c r="L28" s="55">
        <v>272.43</v>
      </c>
    </row>
    <row r="29" spans="2:12" ht="12" customHeight="1">
      <c r="B29" s="41"/>
      <c r="C29" s="23" t="s">
        <v>8</v>
      </c>
      <c r="D29" s="31">
        <v>285.01</v>
      </c>
      <c r="E29" s="32">
        <v>279.01</v>
      </c>
      <c r="F29" s="123">
        <v>254.44</v>
      </c>
      <c r="G29" s="94" t="str">
        <f>IF((F29/E29)-1&lt;0,"▲","")</f>
        <v>▲</v>
      </c>
      <c r="H29" s="95">
        <f t="shared" si="0"/>
        <v>8.8061359807892203E-2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230.67400000000001</v>
      </c>
      <c r="L29" s="55">
        <v>254.44</v>
      </c>
    </row>
    <row r="30" spans="2:12" ht="12" customHeight="1">
      <c r="B30" s="41"/>
      <c r="C30" s="23" t="s">
        <v>79</v>
      </c>
      <c r="D30" s="31">
        <v>46.59</v>
      </c>
      <c r="E30" s="32">
        <v>39.18</v>
      </c>
      <c r="F30" s="123">
        <v>29.21</v>
      </c>
      <c r="G30" s="94" t="str">
        <f>IF((F30/E30)-1&lt;0,"▲","")</f>
        <v>▲</v>
      </c>
      <c r="H30" s="95">
        <f t="shared" si="0"/>
        <v>0.25446656457376204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53.987000000000002</v>
      </c>
      <c r="L30" s="55">
        <v>29.21</v>
      </c>
    </row>
    <row r="31" spans="2:12" ht="12" customHeight="1">
      <c r="B31" s="41"/>
      <c r="C31" s="23" t="s">
        <v>9</v>
      </c>
      <c r="D31" s="31">
        <v>28.64</v>
      </c>
      <c r="E31" s="32">
        <v>25.11</v>
      </c>
      <c r="F31" s="123">
        <v>16.420000000000002</v>
      </c>
      <c r="G31" s="94" t="str">
        <f>IF((F31/E31)-1&lt;0,"▲","")</f>
        <v>▲</v>
      </c>
      <c r="H31" s="95">
        <f t="shared" si="0"/>
        <v>0.34607726005575457</v>
      </c>
      <c r="I31" s="33" t="str">
        <f>IF(F31="NA","",IF(L31=0,"",IF((F31-L31)&lt;0,"▲","")))</f>
        <v/>
      </c>
      <c r="J31" s="63">
        <f>IF(F31="NA","-",IF(L31=0,"-",ABS(F31-L31)))</f>
        <v>0</v>
      </c>
      <c r="K31" s="60">
        <v>33.113999999999997</v>
      </c>
      <c r="L31" s="55">
        <v>16.420000000000002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7.9000000000000001E-2</v>
      </c>
      <c r="F32" s="69">
        <f>ROUND(F31/(F29+F30),3)</f>
        <v>5.8000000000000003E-2</v>
      </c>
      <c r="G32" s="104" t="str">
        <f>IF((F32/E32)-1&lt;0,"▲","")</f>
        <v>▲</v>
      </c>
      <c r="H32" s="98">
        <f>ABS(+F32-E32)*100</f>
        <v>2.0999999999999996</v>
      </c>
      <c r="I32" s="105" t="str">
        <f>IF(F32="NA","",IF(L32=0,"",IF((F32-L32)&lt;0,"▲","")))</f>
        <v/>
      </c>
      <c r="J32" s="63">
        <f>IF(F32="NA","-",IF(L32=0,"-",ABS(F32-L32)*100))</f>
        <v>0</v>
      </c>
      <c r="K32" s="99">
        <f>K31/(K29+K30)</f>
        <v>0.11632784259171434</v>
      </c>
      <c r="L32" s="100">
        <f>ROUND(L31/(L29+L30),3)</f>
        <v>5.8000000000000003E-2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6.33</v>
      </c>
      <c r="G34" s="94" t="str">
        <f>IF((F34/E34)-1&lt;0,"▲","")</f>
        <v/>
      </c>
      <c r="H34" s="95">
        <f>ABS((+F34/E34)-1)</f>
        <v>7.8364565587734303E-2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6.2670000000000003</v>
      </c>
      <c r="L34" s="55">
        <v>6.33</v>
      </c>
    </row>
    <row r="35" spans="2:12" ht="12" customHeight="1">
      <c r="B35" s="30"/>
      <c r="C35" s="23" t="s">
        <v>8</v>
      </c>
      <c r="D35" s="31">
        <v>4.32</v>
      </c>
      <c r="E35" s="32">
        <v>3.47</v>
      </c>
      <c r="F35" s="123">
        <v>3.98</v>
      </c>
      <c r="G35" s="94" t="str">
        <f>IF((F35/E35)-1&lt;0,"▲","")</f>
        <v/>
      </c>
      <c r="H35" s="95">
        <f t="shared" si="0"/>
        <v>0.14697406340057628</v>
      </c>
      <c r="I35" s="33" t="str">
        <f>IF(F35="NA","",IF(L35=0,"",IF((F35-L35)&lt;0,"▲","")))</f>
        <v>▲</v>
      </c>
      <c r="J35" s="63">
        <f>IF(F35="NA","-",IF(L35=0,"-",ABS(F35-L35)))</f>
        <v>6.0000000000000053E-2</v>
      </c>
      <c r="K35" s="60">
        <v>4.101</v>
      </c>
      <c r="L35" s="55">
        <v>4.04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3.35</v>
      </c>
      <c r="G36" s="94" t="str">
        <f>IF((F36/E36)-1&lt;0,"▲","")</f>
        <v/>
      </c>
      <c r="H36" s="95">
        <f t="shared" si="0"/>
        <v>4.0372670807453437E-2</v>
      </c>
      <c r="I36" s="33" t="str">
        <f>IF(F36="NA","",IF(L36=0,"",IF((F36-L36)&lt;0,"▲","")))</f>
        <v/>
      </c>
      <c r="J36" s="63">
        <f>IF(F36="NA","-",IF(L36=0,"-",ABS(F36-L36)))</f>
        <v>7.0000000000000284E-2</v>
      </c>
      <c r="K36" s="60">
        <v>2.923</v>
      </c>
      <c r="L36" s="55">
        <v>3.28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0.96</v>
      </c>
      <c r="G37" s="94" t="str">
        <f>IF((F37/E37)-1&lt;0,"▲","")</f>
        <v>▲</v>
      </c>
      <c r="H37" s="95">
        <f t="shared" si="0"/>
        <v>0.26153846153846161</v>
      </c>
      <c r="I37" s="33" t="str">
        <f>IF(F37="NA","",IF(L37=0,"",IF((F37-L37)&lt;0,"▲","")))</f>
        <v/>
      </c>
      <c r="J37" s="63">
        <f>IF(F37="NA","-",IF(L37=0,"-",ABS(F37-L37)))</f>
        <v>0</v>
      </c>
      <c r="K37" s="60">
        <v>1.266</v>
      </c>
      <c r="L37" s="55">
        <v>0.96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0.13100000000000001</v>
      </c>
      <c r="G38" s="107" t="str">
        <f>IF((F38/E38)-1&lt;0,"▲","")</f>
        <v>▲</v>
      </c>
      <c r="H38" s="108">
        <f>ABS(+F38-E38)*100</f>
        <v>6.3</v>
      </c>
      <c r="I38" s="109" t="str">
        <f>IF(F38="NA","",IF(L38=0,"",IF((F38-L38)&lt;0,"▲","")))</f>
        <v/>
      </c>
      <c r="J38" s="64">
        <f>IF(F38="NA","-",IF(L38=0,"-",ABS(F38-L38)*100))</f>
        <v>0</v>
      </c>
      <c r="K38" s="110">
        <f>K37/(K35+K36)</f>
        <v>0.18023917995444191</v>
      </c>
      <c r="L38" s="56">
        <f>ROUND(L37/(L35+L36),3)</f>
        <v>0.13100000000000001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446</v>
      </c>
      <c r="G42" s="457" t="s">
        <v>449</v>
      </c>
      <c r="H42" s="437"/>
      <c r="I42" s="440" t="s">
        <v>439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84.19</v>
      </c>
      <c r="F44" s="125">
        <v>80.86</v>
      </c>
      <c r="G44" s="113" t="str">
        <f>IF((F44/E44)-1&lt;0,"▲","")</f>
        <v>▲</v>
      </c>
      <c r="H44" s="95">
        <f>ABS((+F44/E44)-1)</f>
        <v>3.9553391139090177E-2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80.86</v>
      </c>
    </row>
    <row r="45" spans="2:12" ht="12" customHeight="1">
      <c r="B45" s="30"/>
      <c r="C45" s="23" t="s">
        <v>8</v>
      </c>
      <c r="D45" s="111">
        <v>48.4</v>
      </c>
      <c r="E45" s="112">
        <v>48.81</v>
      </c>
      <c r="F45" s="125">
        <v>45.88</v>
      </c>
      <c r="G45" s="114" t="str">
        <f>IF((F45/E45)-1&lt;0,"▲","")</f>
        <v>▲</v>
      </c>
      <c r="H45" s="95">
        <f>ABS((+F45/E45)-1)</f>
        <v>6.0028682646998566E-2</v>
      </c>
      <c r="I45" s="33" t="str">
        <f>IF(F45="NA","",IF(L45=0,"",IF((F45-L45)&lt;0,"▲","")))</f>
        <v/>
      </c>
      <c r="J45" s="63">
        <f>IF(F45="NA","-",IF(L45=0,"-",ABS(F45-L45)))</f>
        <v>0.27000000000000313</v>
      </c>
      <c r="K45" s="60">
        <v>53.472999999999999</v>
      </c>
      <c r="L45" s="55">
        <v>45.61</v>
      </c>
    </row>
    <row r="46" spans="2:12" ht="12" customHeight="1">
      <c r="B46" s="30"/>
      <c r="C46" s="23" t="s">
        <v>79</v>
      </c>
      <c r="D46" s="111">
        <v>40.85</v>
      </c>
      <c r="E46" s="112">
        <v>37.06</v>
      </c>
      <c r="F46" s="125">
        <v>36.61</v>
      </c>
      <c r="G46" s="114" t="str">
        <f>IF((F46/E46)-1&lt;0,"▲","")</f>
        <v>▲</v>
      </c>
      <c r="H46" s="95">
        <f>ABS((+F46/E46)-1)</f>
        <v>1.2142471667566213E-2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30.385999999999999</v>
      </c>
      <c r="L46" s="55">
        <v>36.61</v>
      </c>
    </row>
    <row r="47" spans="2:12" ht="12" customHeight="1">
      <c r="B47" s="30"/>
      <c r="C47" s="23" t="s">
        <v>9</v>
      </c>
      <c r="D47" s="111">
        <v>5.85</v>
      </c>
      <c r="E47" s="112">
        <v>4.6100000000000003</v>
      </c>
      <c r="F47" s="125">
        <v>3.53</v>
      </c>
      <c r="G47" s="114" t="str">
        <f>IF((F47/E47)-1&lt;0,"▲","")</f>
        <v>▲</v>
      </c>
      <c r="H47" s="95">
        <f>ABS((+F47/E47)-1)</f>
        <v>0.23427331887201741</v>
      </c>
      <c r="I47" s="33" t="str">
        <f>IF(F47="NA","",IF(L47=0,"",IF((F47-L47)&lt;0,"▲","")))</f>
        <v>▲</v>
      </c>
      <c r="J47" s="63">
        <f>IF(F47="NA","-",IF(L47=0,"-",ABS(F47-L47)))</f>
        <v>0.27</v>
      </c>
      <c r="K47" s="60">
        <v>15.617000000000001</v>
      </c>
      <c r="L47" s="55">
        <v>3.8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4.2999999999999997E-2</v>
      </c>
      <c r="G48" s="117" t="str">
        <f>IF(F48-D48&lt;0,"▲","")</f>
        <v>▲</v>
      </c>
      <c r="H48" s="108">
        <f>ABS(+F48-E48)*100</f>
        <v>1.1000000000000003</v>
      </c>
      <c r="I48" s="45" t="str">
        <f>IF(F48="NA","",IF(L48=0,"",IF((F48-L48)&lt;0,"▲","")))</f>
        <v>▲</v>
      </c>
      <c r="J48" s="64">
        <f>ABS(+F48-L48)*100</f>
        <v>0.30000000000000027</v>
      </c>
      <c r="K48" s="110">
        <f>K47/(K45+K46)</f>
        <v>0.18622926579138796</v>
      </c>
      <c r="L48" s="118">
        <f>ROUND(L47/(L45+L46),3)</f>
        <v>4.5999999999999999E-2</v>
      </c>
    </row>
    <row r="49" spans="1:12" ht="12" customHeight="1">
      <c r="B49" s="1" t="s">
        <v>483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9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481</v>
      </c>
    </row>
    <row r="4" spans="2:12" ht="12" customHeight="1"/>
    <row r="5" spans="2:12" ht="12" customHeight="1">
      <c r="B5" s="16" t="s">
        <v>0</v>
      </c>
      <c r="G5" s="17"/>
      <c r="L5" s="8" t="s">
        <v>466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7" t="s">
        <v>449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352.92</v>
      </c>
      <c r="G10" s="94" t="str">
        <f>IF((F10/E10)-1&lt;0,"▲","")</f>
        <v>▲</v>
      </c>
      <c r="H10" s="95">
        <f>ABS((+F10/E10)-1)</f>
        <v>8.0889629668211893E-2</v>
      </c>
      <c r="I10" s="33" t="str">
        <f>IF(F10="NA","",IF(L10=0,"",IF((F10-L10)&lt;0,"▲","")))</f>
        <v/>
      </c>
      <c r="J10" s="63">
        <f>IF(F10="NA","-",IF(L10=0,"-",ABS(F10-L10)))</f>
        <v>0.59000000000003183</v>
      </c>
      <c r="K10" s="60">
        <v>335.48200000000003</v>
      </c>
      <c r="L10" s="55">
        <v>352.33</v>
      </c>
    </row>
    <row r="11" spans="2:12" ht="12" customHeight="1">
      <c r="B11" s="30"/>
      <c r="C11" s="23" t="s">
        <v>8</v>
      </c>
      <c r="D11" s="31">
        <v>332.97</v>
      </c>
      <c r="E11" s="32">
        <v>325.64999999999998</v>
      </c>
      <c r="F11" s="123">
        <v>306.33</v>
      </c>
      <c r="G11" s="94" t="str">
        <f>IF((F11/E11)-1&lt;0,"▲","")</f>
        <v>▲</v>
      </c>
      <c r="H11" s="95">
        <f>ABS((+F11/E11)-1)</f>
        <v>5.9327498848456894E-2</v>
      </c>
      <c r="I11" s="33" t="str">
        <f>IF(F11="NA","",IF(L11=0,"",IF((F11-L11)&lt;0,"▲","")))</f>
        <v/>
      </c>
      <c r="J11" s="63">
        <f>IF(F11="NA","-",IF(L11=0,"-",ABS(F11-L11)))</f>
        <v>0.57999999999998408</v>
      </c>
      <c r="K11" s="60">
        <v>277.839</v>
      </c>
      <c r="L11" s="55">
        <v>305.75</v>
      </c>
    </row>
    <row r="12" spans="2:12" ht="12" customHeight="1">
      <c r="B12" s="30"/>
      <c r="C12" s="23" t="s">
        <v>79</v>
      </c>
      <c r="D12" s="31">
        <v>89.26</v>
      </c>
      <c r="E12" s="32">
        <v>72.81</v>
      </c>
      <c r="F12" s="123">
        <v>65.239999999999995</v>
      </c>
      <c r="G12" s="94" t="str">
        <f>IF((F12/E12)-1&lt;0,"▲","")</f>
        <v>▲</v>
      </c>
      <c r="H12" s="95">
        <f>ABS((+F12/E12)-1)</f>
        <v>0.10396923499519306</v>
      </c>
      <c r="I12" s="33" t="str">
        <f>IF(F12="NA","",IF(L12=0,"",IF((F12-L12)&lt;0,"▲","")))</f>
        <v>▲</v>
      </c>
      <c r="J12" s="63">
        <f>IF(F12="NA","-",IF(L12=0,"-",ABS(F12-L12)))</f>
        <v>1.2600000000000051</v>
      </c>
      <c r="K12" s="60">
        <v>85.992000000000004</v>
      </c>
      <c r="L12" s="55">
        <v>66.5</v>
      </c>
    </row>
    <row r="13" spans="2:12" ht="12" customHeight="1">
      <c r="B13" s="30"/>
      <c r="C13" s="23" t="s">
        <v>9</v>
      </c>
      <c r="D13" s="31">
        <v>57.27</v>
      </c>
      <c r="E13" s="32">
        <v>49.32</v>
      </c>
      <c r="F13" s="123">
        <v>39.64</v>
      </c>
      <c r="G13" s="94" t="str">
        <f>IF((F13/E13)-1&lt;0,"▲","")</f>
        <v>▲</v>
      </c>
      <c r="H13" s="95">
        <f>ABS((+F13/E13)-1)</f>
        <v>0.19626926196269256</v>
      </c>
      <c r="I13" s="33" t="str">
        <f>IF(F13="NA","",IF(L13=0,"",IF((F13-L13)&lt;0,"▲","")))</f>
        <v/>
      </c>
      <c r="J13" s="63">
        <f>IF(F13="NA","-",IF(L13=0,"-",ABS(F13-L13)))</f>
        <v>1.9600000000000009</v>
      </c>
      <c r="K13" s="60">
        <v>49.853999999999999</v>
      </c>
      <c r="L13" s="55">
        <v>37.68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0.124</v>
      </c>
      <c r="F14" s="69">
        <f>ROUND(F13/(F11+F12),3)</f>
        <v>0.107</v>
      </c>
      <c r="G14" s="94" t="str">
        <f>IF((F14/E14)-1&lt;0,"▲","")</f>
        <v>▲</v>
      </c>
      <c r="H14" s="98">
        <f>ABS(+F14-E14)*100</f>
        <v>1.7000000000000002</v>
      </c>
      <c r="I14" s="33" t="str">
        <f>IF(F14="NA","",IF(L14=0,"",IF((F14-L14)&lt;0,"▲","")))</f>
        <v/>
      </c>
      <c r="J14" s="63">
        <f>IF(F14="NA","-",IF(L14=0,"-",ABS(F14-L14)*100))</f>
        <v>0.5999999999999992</v>
      </c>
      <c r="K14" s="99">
        <f>K13/(K11+K12)</f>
        <v>0.13702515728456344</v>
      </c>
      <c r="L14" s="100">
        <f>ROUND(L13/(L11+L12),3)</f>
        <v>0.10100000000000001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61.76</v>
      </c>
      <c r="G16" s="94" t="str">
        <f>IF((F16/E16)-1&lt;0,"▲","")</f>
        <v/>
      </c>
      <c r="H16" s="95">
        <f t="shared" ref="H16:H37" si="0">ABS((+F16/E16)-1)</f>
        <v>0.13508546223120743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61.76</v>
      </c>
    </row>
    <row r="17" spans="2:12" ht="12" customHeight="1">
      <c r="B17" s="30"/>
      <c r="C17" s="23" t="s">
        <v>8</v>
      </c>
      <c r="D17" s="31">
        <v>30.71</v>
      </c>
      <c r="E17" s="32">
        <v>32.159999999999997</v>
      </c>
      <c r="F17" s="123">
        <v>36.409999999999997</v>
      </c>
      <c r="G17" s="94" t="str">
        <f>IF((F17/E17)-1&lt;0,"▲","")</f>
        <v/>
      </c>
      <c r="H17" s="95">
        <f t="shared" si="0"/>
        <v>0.13215174129353224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36.409999999999997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29.94</v>
      </c>
      <c r="G18" s="94" t="str">
        <f>IF((F18/E18)-1&lt;0,"▲","")</f>
        <v/>
      </c>
      <c r="H18" s="95">
        <f t="shared" si="0"/>
        <v>4.8319327731092487E-2</v>
      </c>
      <c r="I18" s="33" t="str">
        <f>IF(F18="NA","",IF(L18=0,"",IF((F18-L18)&lt;0,"▲","")))</f>
        <v>▲</v>
      </c>
      <c r="J18" s="63">
        <f>IF(F18="NA","-",IF(L18=0,"-",ABS(F18-L18)))</f>
        <v>1.3599999999999994</v>
      </c>
      <c r="K18" s="60">
        <v>24.725000000000001</v>
      </c>
      <c r="L18" s="55">
        <v>31.3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19.149999999999999</v>
      </c>
      <c r="G19" s="94" t="str">
        <f>IF((F19/E19)-1&lt;0,"▲","")</f>
        <v>▲</v>
      </c>
      <c r="H19" s="95">
        <f t="shared" si="0"/>
        <v>5.2449282533399422E-2</v>
      </c>
      <c r="I19" s="33" t="str">
        <f>IF(F19="NA","",IF(L19=0,"",IF((F19-L19)&lt;0,"▲","")))</f>
        <v/>
      </c>
      <c r="J19" s="63">
        <f>IF(F19="NA","-",IF(L19=0,"-",ABS(F19-L19)))</f>
        <v>1.3599999999999994</v>
      </c>
      <c r="K19" s="60">
        <v>12.414</v>
      </c>
      <c r="L19" s="55">
        <v>17.79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0.28899999999999998</v>
      </c>
      <c r="G20" s="104" t="str">
        <f>IF((F20/E20)-1&lt;0,"▲","")</f>
        <v>▲</v>
      </c>
      <c r="H20" s="98">
        <f>ABS(+F20-E20)*100</f>
        <v>4.4000000000000039</v>
      </c>
      <c r="I20" s="105" t="str">
        <f>IF(F20="NA","",IF(L20=0,"",IF((F20-L20)&lt;0,"▲","")))</f>
        <v/>
      </c>
      <c r="J20" s="63">
        <f>IF(F20="NA","-",IF(L20=0,"-",ABS(F20-L20)*100))</f>
        <v>2.599999999999997</v>
      </c>
      <c r="K20" s="99">
        <f>K19/(K17+K18)</f>
        <v>0.22301266504985176</v>
      </c>
      <c r="L20" s="100">
        <f>ROUND(L19/(L17+L18),3)</f>
        <v>0.26300000000000001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284.83999999999997</v>
      </c>
      <c r="G22" s="94" t="str">
        <f>IF((F22/E22)-1&lt;0,"▲","")</f>
        <v>▲</v>
      </c>
      <c r="H22" s="95">
        <f>ABS((+F22/E22)-1)</f>
        <v>0.12004942848316347</v>
      </c>
      <c r="I22" s="33" t="str">
        <f>IF(F22="NA","",IF(L22=0,"",IF((F22-L22)&lt;0,"▲","")))</f>
        <v/>
      </c>
      <c r="J22" s="63">
        <f>IF(F22="NA","-",IF(L22=0,"-",ABS(F22-L22)))</f>
        <v>0.59999999999996589</v>
      </c>
      <c r="K22" s="60">
        <v>279.99799999999999</v>
      </c>
      <c r="L22" s="55">
        <v>284.24</v>
      </c>
    </row>
    <row r="23" spans="2:12" ht="12" customHeight="1">
      <c r="B23" s="30"/>
      <c r="C23" s="23" t="s">
        <v>8</v>
      </c>
      <c r="D23" s="31">
        <v>297.95</v>
      </c>
      <c r="E23" s="32">
        <v>290.02</v>
      </c>
      <c r="F23" s="123">
        <v>265.88</v>
      </c>
      <c r="G23" s="94" t="str">
        <f>IF((F23/E23)-1&lt;0,"▲","")</f>
        <v>▲</v>
      </c>
      <c r="H23" s="95">
        <f t="shared" si="0"/>
        <v>8.3235638921453692E-2</v>
      </c>
      <c r="I23" s="33" t="str">
        <f>IF(F23="NA","",IF(L23=0,"",IF((F23-L23)&lt;0,"▲","")))</f>
        <v/>
      </c>
      <c r="J23" s="63">
        <f>IF(F23="NA","-",IF(L23=0,"-",ABS(F23-L23)))</f>
        <v>0.57999999999998408</v>
      </c>
      <c r="K23" s="60">
        <v>242.798</v>
      </c>
      <c r="L23" s="55">
        <v>265.3</v>
      </c>
    </row>
    <row r="24" spans="2:12" ht="12" customHeight="1">
      <c r="B24" s="30"/>
      <c r="C24" s="23" t="s">
        <v>79</v>
      </c>
      <c r="D24" s="31">
        <v>50.65</v>
      </c>
      <c r="E24" s="32">
        <v>41.03</v>
      </c>
      <c r="F24" s="123">
        <v>32.020000000000003</v>
      </c>
      <c r="G24" s="94" t="str">
        <f>IF((F24/E24)-1&lt;0,"▲","")</f>
        <v>▲</v>
      </c>
      <c r="H24" s="95">
        <f t="shared" si="0"/>
        <v>0.21959541798683879</v>
      </c>
      <c r="I24" s="33" t="str">
        <f>IF(F24="NA","",IF(L24=0,"",IF((F24-L24)&lt;0,"▲","")))</f>
        <v/>
      </c>
      <c r="J24" s="63">
        <f>IF(F24="NA","-",IF(L24=0,"-",ABS(F24-L24)))</f>
        <v>0</v>
      </c>
      <c r="K24" s="60">
        <v>58.344000000000001</v>
      </c>
      <c r="L24" s="55">
        <v>32.020000000000003</v>
      </c>
    </row>
    <row r="25" spans="2:12" ht="12" customHeight="1">
      <c r="B25" s="30"/>
      <c r="C25" s="23" t="s">
        <v>9</v>
      </c>
      <c r="D25" s="31">
        <v>32.29</v>
      </c>
      <c r="E25" s="32">
        <v>27.81</v>
      </c>
      <c r="F25" s="123">
        <v>19.53</v>
      </c>
      <c r="G25" s="94" t="str">
        <f>IF((F25/E25)-1&lt;0,"▲","")</f>
        <v>▲</v>
      </c>
      <c r="H25" s="95">
        <f t="shared" si="0"/>
        <v>0.29773462783171512</v>
      </c>
      <c r="I25" s="33" t="str">
        <f>IF(F25="NA","",IF(L25=0,"",IF((F25-L25)&lt;0,"▲","")))</f>
        <v/>
      </c>
      <c r="J25" s="63">
        <f>IF(F25="NA","-",IF(L25=0,"-",ABS(F25-L25)))</f>
        <v>0.67999999999999972</v>
      </c>
      <c r="K25" s="60">
        <v>36.173999999999999</v>
      </c>
      <c r="L25" s="55">
        <v>18.850000000000001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8.4000000000000005E-2</v>
      </c>
      <c r="F26" s="69">
        <f>ROUND(F25/(F23+F24),3)</f>
        <v>6.6000000000000003E-2</v>
      </c>
      <c r="G26" s="104" t="str">
        <f>IF((F26/E26)-1&lt;0,"▲","")</f>
        <v>▲</v>
      </c>
      <c r="H26" s="98">
        <f>ABS(+F26-E26)*100</f>
        <v>1.8000000000000003</v>
      </c>
      <c r="I26" s="105" t="str">
        <f>IF(F26="NA","",IF(L26=0,"",IF((F26-L26)&lt;0,"▲","")))</f>
        <v/>
      </c>
      <c r="J26" s="63">
        <f>IF(F26="NA","-",IF(L26=0,"-",ABS(F26-L26)*100))</f>
        <v>0.30000000000000027</v>
      </c>
      <c r="K26" s="99">
        <f>K25/(K23+K24)</f>
        <v>0.12012273279715217</v>
      </c>
      <c r="L26" s="100">
        <f>ROUND(L25/(L23+L24),3)</f>
        <v>6.3E-2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272.43</v>
      </c>
      <c r="G28" s="94" t="str">
        <f>IF((F28/E28)-1&lt;0,"▲","")</f>
        <v>▲</v>
      </c>
      <c r="H28" s="95">
        <f>ABS((+F28/E28)-1)</f>
        <v>0.13216743119266061</v>
      </c>
      <c r="I28" s="33" t="str">
        <f>IF(F28="NA","",IF(L28=0,"",IF((F28-L28)&lt;0,"▲","")))</f>
        <v/>
      </c>
      <c r="J28" s="63">
        <f>IF(F28="NA","-",IF(L28=0,"-",ABS(F28-L28)))</f>
        <v>0.49000000000000909</v>
      </c>
      <c r="K28" s="60">
        <v>267.50299999999999</v>
      </c>
      <c r="L28" s="55">
        <v>271.94</v>
      </c>
    </row>
    <row r="29" spans="2:12" ht="12" customHeight="1">
      <c r="B29" s="41"/>
      <c r="C29" s="23" t="s">
        <v>8</v>
      </c>
      <c r="D29" s="31">
        <v>285.01</v>
      </c>
      <c r="E29" s="32">
        <v>279.01</v>
      </c>
      <c r="F29" s="123">
        <v>254.44</v>
      </c>
      <c r="G29" s="94" t="str">
        <f>IF((F29/E29)-1&lt;0,"▲","")</f>
        <v>▲</v>
      </c>
      <c r="H29" s="95">
        <f t="shared" si="0"/>
        <v>8.8061359807892203E-2</v>
      </c>
      <c r="I29" s="33" t="str">
        <f>IF(F29="NA","",IF(L29=0,"",IF((F29-L29)&lt;0,"▲","")))</f>
        <v/>
      </c>
      <c r="J29" s="63">
        <f>IF(F29="NA","-",IF(L29=0,"-",ABS(F29-L29)))</f>
        <v>0.43000000000000682</v>
      </c>
      <c r="K29" s="60">
        <v>230.67400000000001</v>
      </c>
      <c r="L29" s="55">
        <v>254.01</v>
      </c>
    </row>
    <row r="30" spans="2:12" ht="12" customHeight="1">
      <c r="B30" s="41"/>
      <c r="C30" s="23" t="s">
        <v>79</v>
      </c>
      <c r="D30" s="31">
        <v>46.59</v>
      </c>
      <c r="E30" s="32">
        <v>39.18</v>
      </c>
      <c r="F30" s="123">
        <v>29.21</v>
      </c>
      <c r="G30" s="94" t="str">
        <f>IF((F30/E30)-1&lt;0,"▲","")</f>
        <v>▲</v>
      </c>
      <c r="H30" s="95">
        <f t="shared" si="0"/>
        <v>0.25446656457376204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53.987000000000002</v>
      </c>
      <c r="L30" s="55">
        <v>29.21</v>
      </c>
    </row>
    <row r="31" spans="2:12" ht="12" customHeight="1">
      <c r="B31" s="41"/>
      <c r="C31" s="23" t="s">
        <v>9</v>
      </c>
      <c r="D31" s="31">
        <v>28.64</v>
      </c>
      <c r="E31" s="32">
        <v>25.11</v>
      </c>
      <c r="F31" s="123">
        <v>16.420000000000002</v>
      </c>
      <c r="G31" s="94" t="str">
        <f>IF((F31/E31)-1&lt;0,"▲","")</f>
        <v>▲</v>
      </c>
      <c r="H31" s="95">
        <f t="shared" si="0"/>
        <v>0.34607726005575457</v>
      </c>
      <c r="I31" s="33" t="str">
        <f>IF(F31="NA","",IF(L31=0,"",IF((F31-L31)&lt;0,"▲","")))</f>
        <v/>
      </c>
      <c r="J31" s="63">
        <f>IF(F31="NA","-",IF(L31=0,"-",ABS(F31-L31)))</f>
        <v>0.69000000000000128</v>
      </c>
      <c r="K31" s="60">
        <v>33.113999999999997</v>
      </c>
      <c r="L31" s="55">
        <v>15.73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7.9000000000000001E-2</v>
      </c>
      <c r="F32" s="69">
        <f>ROUND(F31/(F29+F30),3)</f>
        <v>5.8000000000000003E-2</v>
      </c>
      <c r="G32" s="104" t="str">
        <f>IF((F32/E32)-1&lt;0,"▲","")</f>
        <v>▲</v>
      </c>
      <c r="H32" s="98">
        <f>ABS(+F32-E32)*100</f>
        <v>2.0999999999999996</v>
      </c>
      <c r="I32" s="105" t="str">
        <f>IF(F32="NA","",IF(L32=0,"",IF((F32-L32)&lt;0,"▲","")))</f>
        <v/>
      </c>
      <c r="J32" s="63">
        <f>IF(F32="NA","-",IF(L32=0,"-",ABS(F32-L32)*100))</f>
        <v>0.20000000000000018</v>
      </c>
      <c r="K32" s="99">
        <f>K31/(K29+K30)</f>
        <v>0.11632784259171434</v>
      </c>
      <c r="L32" s="100">
        <f>ROUND(L31/(L29+L30),3)</f>
        <v>5.6000000000000001E-2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6.33</v>
      </c>
      <c r="G34" s="94" t="str">
        <f>IF((F34/E34)-1&lt;0,"▲","")</f>
        <v/>
      </c>
      <c r="H34" s="95">
        <f>ABS((+F34/E34)-1)</f>
        <v>7.8364565587734303E-2</v>
      </c>
      <c r="I34" s="33" t="str">
        <f>IF(F34="NA","",IF(L34=0,"",IF((F34-L34)&lt;0,"▲","")))</f>
        <v>▲</v>
      </c>
      <c r="J34" s="63">
        <f>IF(F34="NA","-",IF(L34=0,"-",ABS(F34-L34)))</f>
        <v>9.9999999999997868E-3</v>
      </c>
      <c r="K34" s="60">
        <v>6.2670000000000003</v>
      </c>
      <c r="L34" s="55">
        <v>6.34</v>
      </c>
    </row>
    <row r="35" spans="2:12" ht="12" customHeight="1">
      <c r="B35" s="30"/>
      <c r="C35" s="23" t="s">
        <v>8</v>
      </c>
      <c r="D35" s="31">
        <v>4.32</v>
      </c>
      <c r="E35" s="32">
        <v>3.47</v>
      </c>
      <c r="F35" s="123">
        <v>4.04</v>
      </c>
      <c r="G35" s="94" t="str">
        <f>IF((F35/E35)-1&lt;0,"▲","")</f>
        <v/>
      </c>
      <c r="H35" s="95">
        <f t="shared" si="0"/>
        <v>0.16426512968299711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4.04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3.28</v>
      </c>
      <c r="G36" s="94" t="str">
        <f>IF((F36/E36)-1&lt;0,"▲","")</f>
        <v/>
      </c>
      <c r="H36" s="95">
        <f t="shared" si="0"/>
        <v>1.8633540372670732E-2</v>
      </c>
      <c r="I36" s="33" t="str">
        <f>IF(F36="NA","",IF(L36=0,"",IF((F36-L36)&lt;0,"▲","")))</f>
        <v/>
      </c>
      <c r="J36" s="63">
        <f>IF(F36="NA","-",IF(L36=0,"-",ABS(F36-L36)))</f>
        <v>8.9999999999999858E-2</v>
      </c>
      <c r="K36" s="60">
        <v>2.923</v>
      </c>
      <c r="L36" s="55">
        <v>3.19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0.96</v>
      </c>
      <c r="G37" s="94" t="str">
        <f>IF((F37/E37)-1&lt;0,"▲","")</f>
        <v>▲</v>
      </c>
      <c r="H37" s="95">
        <f t="shared" si="0"/>
        <v>0.26153846153846161</v>
      </c>
      <c r="I37" s="33" t="str">
        <f>IF(F37="NA","",IF(L37=0,"",IF((F37-L37)&lt;0,"▲","")))</f>
        <v>▲</v>
      </c>
      <c r="J37" s="63">
        <f>IF(F37="NA","-",IF(L37=0,"-",ABS(F37-L37)))</f>
        <v>7.0000000000000062E-2</v>
      </c>
      <c r="K37" s="60">
        <v>1.266</v>
      </c>
      <c r="L37" s="55">
        <v>1.03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0.13100000000000001</v>
      </c>
      <c r="G38" s="107" t="str">
        <f>IF((F38/E38)-1&lt;0,"▲","")</f>
        <v>▲</v>
      </c>
      <c r="H38" s="108">
        <f>ABS(+F38-E38)*100</f>
        <v>6.3</v>
      </c>
      <c r="I38" s="109" t="str">
        <f>IF(F38="NA","",IF(L38=0,"",IF((F38-L38)&lt;0,"▲","")))</f>
        <v>▲</v>
      </c>
      <c r="J38" s="64">
        <f>IF(F38="NA","-",IF(L38=0,"-",ABS(F38-L38)*100))</f>
        <v>1.0999999999999983</v>
      </c>
      <c r="K38" s="110">
        <f>K37/(K35+K36)</f>
        <v>0.18023917995444191</v>
      </c>
      <c r="L38" s="56">
        <f>ROUND(L37/(L35+L36),3)</f>
        <v>0.14199999999999999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57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84.19</v>
      </c>
      <c r="F44" s="125">
        <v>80.86</v>
      </c>
      <c r="G44" s="113" t="str">
        <f>IF((F44/E44)-1&lt;0,"▲","")</f>
        <v>▲</v>
      </c>
      <c r="H44" s="95">
        <f>ABS((+F44/E44)-1)</f>
        <v>3.9553391139090177E-2</v>
      </c>
      <c r="I44" s="54" t="str">
        <f>IF(F44="NA","",IF(L44=0,"",IF((F44-L44)&lt;0,"▲","")))</f>
        <v/>
      </c>
      <c r="J44" s="63">
        <f>IF(F44="NA","-",IF(L44=0,"-",ABS(F44-L44)))</f>
        <v>3.019999999999996</v>
      </c>
      <c r="K44" s="60">
        <v>87.001000000000005</v>
      </c>
      <c r="L44" s="78">
        <v>77.84</v>
      </c>
    </row>
    <row r="45" spans="2:12" ht="12" customHeight="1">
      <c r="B45" s="30"/>
      <c r="C45" s="23" t="s">
        <v>8</v>
      </c>
      <c r="D45" s="111">
        <v>48.4</v>
      </c>
      <c r="E45" s="112">
        <v>48.81</v>
      </c>
      <c r="F45" s="125">
        <v>45.61</v>
      </c>
      <c r="G45" s="114" t="str">
        <f>IF((F45/E45)-1&lt;0,"▲","")</f>
        <v>▲</v>
      </c>
      <c r="H45" s="95">
        <f>ABS((+F45/E45)-1)</f>
        <v>6.5560335996722063E-2</v>
      </c>
      <c r="I45" s="33" t="str">
        <f>IF(F45="NA","",IF(L45=0,"",IF((F45-L45)&lt;0,"▲","")))</f>
        <v/>
      </c>
      <c r="J45" s="63">
        <f>IF(F45="NA","-",IF(L45=0,"-",ABS(F45-L45)))</f>
        <v>0.56000000000000227</v>
      </c>
      <c r="K45" s="60">
        <v>53.472999999999999</v>
      </c>
      <c r="L45" s="55">
        <v>45.05</v>
      </c>
    </row>
    <row r="46" spans="2:12" ht="12" customHeight="1">
      <c r="B46" s="30"/>
      <c r="C46" s="23" t="s">
        <v>79</v>
      </c>
      <c r="D46" s="111">
        <v>40.85</v>
      </c>
      <c r="E46" s="112">
        <v>37.06</v>
      </c>
      <c r="F46" s="125">
        <v>36.61</v>
      </c>
      <c r="G46" s="114" t="str">
        <f>IF((F46/E46)-1&lt;0,"▲","")</f>
        <v>▲</v>
      </c>
      <c r="H46" s="95">
        <f>ABS((+F46/E46)-1)</f>
        <v>1.2142471667566213E-2</v>
      </c>
      <c r="I46" s="33" t="str">
        <f>IF(F46="NA","",IF(L46=0,"",IF((F46-L46)&lt;0,"▲","")))</f>
        <v/>
      </c>
      <c r="J46" s="63">
        <f>IF(F46="NA","-",IF(L46=0,"-",ABS(F46-L46)))</f>
        <v>2.1799999999999997</v>
      </c>
      <c r="K46" s="60">
        <v>30.385999999999999</v>
      </c>
      <c r="L46" s="55">
        <v>34.43</v>
      </c>
    </row>
    <row r="47" spans="2:12" ht="12" customHeight="1">
      <c r="B47" s="30"/>
      <c r="C47" s="23" t="s">
        <v>9</v>
      </c>
      <c r="D47" s="111">
        <v>5.85</v>
      </c>
      <c r="E47" s="112">
        <v>4.6100000000000003</v>
      </c>
      <c r="F47" s="125">
        <v>3.8</v>
      </c>
      <c r="G47" s="114" t="str">
        <f>IF((F47/E47)-1&lt;0,"▲","")</f>
        <v>▲</v>
      </c>
      <c r="H47" s="95">
        <f>ABS((+F47/E47)-1)</f>
        <v>0.17570498915401311</v>
      </c>
      <c r="I47" s="33" t="str">
        <f>IF(F47="NA","",IF(L47=0,"",IF((F47-L47)&lt;0,"▲","")))</f>
        <v/>
      </c>
      <c r="J47" s="63">
        <f>IF(F47="NA","-",IF(L47=0,"-",ABS(F47-L47)))</f>
        <v>0.27</v>
      </c>
      <c r="K47" s="60">
        <v>15.617000000000001</v>
      </c>
      <c r="L47" s="55">
        <v>3.53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4.5999999999999999E-2</v>
      </c>
      <c r="G48" s="117" t="str">
        <f>IF(F48-D48&lt;0,"▲","")</f>
        <v>▲</v>
      </c>
      <c r="H48" s="108">
        <f>ABS(+F48-E48)*100</f>
        <v>0.8</v>
      </c>
      <c r="I48" s="45" t="str">
        <f>IF(F48="NA","",IF(L48=0,"",IF((F48-L48)&lt;0,"▲","")))</f>
        <v/>
      </c>
      <c r="J48" s="64">
        <f>ABS(+F48-L48)*100</f>
        <v>0.20000000000000018</v>
      </c>
      <c r="K48" s="110">
        <f>K47/(K45+K46)</f>
        <v>0.18622926579138796</v>
      </c>
      <c r="L48" s="118">
        <f>ROUND(L47/(L45+L46),3)</f>
        <v>4.3999999999999997E-2</v>
      </c>
    </row>
    <row r="49" spans="1:12" ht="12" customHeight="1">
      <c r="B49" s="1" t="s">
        <v>482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472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473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474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475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476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477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478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479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480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31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446</v>
      </c>
      <c r="G7" s="457" t="s">
        <v>449</v>
      </c>
      <c r="H7" s="437"/>
      <c r="I7" s="440" t="s">
        <v>439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352.33</v>
      </c>
      <c r="G10" s="94" t="str">
        <f>IF((F10/E10)-1&lt;0,"▲","")</f>
        <v>▲</v>
      </c>
      <c r="H10" s="95">
        <f>ABS((+F10/E10)-1)</f>
        <v>8.2426168029584912E-2</v>
      </c>
      <c r="I10" s="33" t="str">
        <f>IF(F10="NA","",IF(L10=0,"",IF((F10-L10)&lt;0,"▲","")))</f>
        <v>▲</v>
      </c>
      <c r="J10" s="63">
        <f>IF(F10="NA","-",IF(L10=0,"-",ABS(F10-L10)))</f>
        <v>0.37000000000000455</v>
      </c>
      <c r="K10" s="60">
        <v>335.48200000000003</v>
      </c>
      <c r="L10" s="55">
        <v>352.7</v>
      </c>
    </row>
    <row r="11" spans="2:12" ht="12" customHeight="1">
      <c r="B11" s="30"/>
      <c r="C11" s="23" t="s">
        <v>8</v>
      </c>
      <c r="D11" s="31">
        <v>332.97</v>
      </c>
      <c r="E11" s="32">
        <v>325.61</v>
      </c>
      <c r="F11" s="123">
        <v>305.75</v>
      </c>
      <c r="G11" s="94" t="str">
        <f>IF((F11/E11)-1&lt;0,"▲","")</f>
        <v>▲</v>
      </c>
      <c r="H11" s="95">
        <f>ABS((+F11/E11)-1)</f>
        <v>6.099321273916658E-2</v>
      </c>
      <c r="I11" s="33" t="str">
        <f>IF(F11="NA","",IF(L11=0,"",IF((F11-L11)&lt;0,"▲","")))</f>
        <v/>
      </c>
      <c r="J11" s="63">
        <f>IF(F11="NA","-",IF(L11=0,"-",ABS(F11-L11)))</f>
        <v>2.0600000000000023</v>
      </c>
      <c r="K11" s="60">
        <v>277.839</v>
      </c>
      <c r="L11" s="55">
        <v>303.69</v>
      </c>
    </row>
    <row r="12" spans="2:12" ht="12" customHeight="1">
      <c r="B12" s="30"/>
      <c r="C12" s="23" t="s">
        <v>79</v>
      </c>
      <c r="D12" s="31">
        <v>89.26</v>
      </c>
      <c r="E12" s="32">
        <v>72.819999999999993</v>
      </c>
      <c r="F12" s="123">
        <v>66.5</v>
      </c>
      <c r="G12" s="94" t="str">
        <f>IF((F12/E12)-1&lt;0,"▲","")</f>
        <v>▲</v>
      </c>
      <c r="H12" s="95">
        <f>ABS((+F12/E12)-1)</f>
        <v>8.6789343586926582E-2</v>
      </c>
      <c r="I12" s="33" t="str">
        <f>IF(F12="NA","",IF(L12=0,"",IF((F12-L12)&lt;0,"▲","")))</f>
        <v>▲</v>
      </c>
      <c r="J12" s="63">
        <f>IF(F12="NA","-",IF(L12=0,"-",ABS(F12-L12)))</f>
        <v>3.9000000000000057</v>
      </c>
      <c r="K12" s="60">
        <v>85.992000000000004</v>
      </c>
      <c r="L12" s="55">
        <v>70.400000000000006</v>
      </c>
    </row>
    <row r="13" spans="2:12" ht="12" customHeight="1">
      <c r="B13" s="30"/>
      <c r="C13" s="23" t="s">
        <v>9</v>
      </c>
      <c r="D13" s="31">
        <v>57.27</v>
      </c>
      <c r="E13" s="32">
        <v>49.32</v>
      </c>
      <c r="F13" s="123">
        <v>37.68</v>
      </c>
      <c r="G13" s="94" t="str">
        <f>IF((F13/E13)-1&lt;0,"▲","")</f>
        <v>▲</v>
      </c>
      <c r="H13" s="95">
        <f>ABS((+F13/E13)-1)</f>
        <v>0.23600973236009737</v>
      </c>
      <c r="I13" s="33" t="str">
        <f>IF(F13="NA","",IF(L13=0,"",IF((F13-L13)&lt;0,"▲","")))</f>
        <v>▲</v>
      </c>
      <c r="J13" s="63">
        <f>IF(F13="NA","-",IF(L13=0,"-",ABS(F13-L13)))</f>
        <v>3.6199999999999974</v>
      </c>
      <c r="K13" s="60">
        <v>49.853999999999999</v>
      </c>
      <c r="L13" s="55">
        <v>41.3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0.124</v>
      </c>
      <c r="F14" s="69">
        <f>ROUND(F13/(F11+F12),3)</f>
        <v>0.10100000000000001</v>
      </c>
      <c r="G14" s="94" t="str">
        <f>IF((F14/E14)-1&lt;0,"▲","")</f>
        <v>▲</v>
      </c>
      <c r="H14" s="98">
        <f>ABS(+F14-E14)*100</f>
        <v>2.2999999999999994</v>
      </c>
      <c r="I14" s="33" t="str">
        <f>IF(F14="NA","",IF(L14=0,"",IF((F14-L14)&lt;0,"▲","")))</f>
        <v>▲</v>
      </c>
      <c r="J14" s="63">
        <f>IF(F14="NA","-",IF(L14=0,"-",ABS(F14-L14)*100))</f>
        <v>0.89999999999999947</v>
      </c>
      <c r="K14" s="99">
        <f>K13/(K11+K12)</f>
        <v>0.13702515728456344</v>
      </c>
      <c r="L14" s="100">
        <f>ROUND(L13/(L11+L12),3)</f>
        <v>0.11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61.76</v>
      </c>
      <c r="G16" s="94" t="str">
        <f>IF((F16/E16)-1&lt;0,"▲","")</f>
        <v/>
      </c>
      <c r="H16" s="95">
        <f t="shared" ref="H16:H37" si="0">ABS((+F16/E16)-1)</f>
        <v>0.13508546223120743</v>
      </c>
      <c r="I16" s="33" t="str">
        <f>IF(F16="NA","",IF(L16=0,"",IF((F16-L16)&lt;0,"▲","")))</f>
        <v/>
      </c>
      <c r="J16" s="63">
        <f>IF(F16="NA","-",IF(L16=0,"-",ABS(F16-L16)))</f>
        <v>3.0000000000001137E-2</v>
      </c>
      <c r="K16" s="60">
        <v>49.216999999999999</v>
      </c>
      <c r="L16" s="55">
        <v>61.73</v>
      </c>
    </row>
    <row r="17" spans="2:12" ht="12" customHeight="1">
      <c r="B17" s="30"/>
      <c r="C17" s="23" t="s">
        <v>8</v>
      </c>
      <c r="D17" s="31">
        <v>30.71</v>
      </c>
      <c r="E17" s="32">
        <v>32.159999999999997</v>
      </c>
      <c r="F17" s="123">
        <v>36.409999999999997</v>
      </c>
      <c r="G17" s="94" t="str">
        <f>IF((F17/E17)-1&lt;0,"▲","")</f>
        <v/>
      </c>
      <c r="H17" s="95">
        <f t="shared" si="0"/>
        <v>0.13215174129353224</v>
      </c>
      <c r="I17" s="33" t="str">
        <f>IF(F17="NA","",IF(L17=0,"",IF((F17-L17)&lt;0,"▲","")))</f>
        <v/>
      </c>
      <c r="J17" s="63">
        <f>IF(F17="NA","-",IF(L17=0,"-",ABS(F17-L17)))</f>
        <v>2.5799999999999983</v>
      </c>
      <c r="K17" s="60">
        <v>30.94</v>
      </c>
      <c r="L17" s="55">
        <v>33.83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31.3</v>
      </c>
      <c r="G18" s="94" t="str">
        <f>IF((F18/E18)-1&lt;0,"▲","")</f>
        <v/>
      </c>
      <c r="H18" s="95">
        <f t="shared" si="0"/>
        <v>9.5938375350140159E-2</v>
      </c>
      <c r="I18" s="33" t="str">
        <f>IF(F18="NA","",IF(L18=0,"",IF((F18-L18)&lt;0,"▲","")))</f>
        <v>▲</v>
      </c>
      <c r="J18" s="63">
        <f>IF(F18="NA","-",IF(L18=0,"-",ABS(F18-L18)))</f>
        <v>1.3599999999999959</v>
      </c>
      <c r="K18" s="60">
        <v>24.725000000000001</v>
      </c>
      <c r="L18" s="55">
        <v>32.659999999999997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17.79</v>
      </c>
      <c r="G19" s="94" t="str">
        <f>IF((F19/E19)-1&lt;0,"▲","")</f>
        <v>▲</v>
      </c>
      <c r="H19" s="95">
        <f t="shared" si="0"/>
        <v>0.11974270163285505</v>
      </c>
      <c r="I19" s="33" t="str">
        <f>IF(F19="NA","",IF(L19=0,"",IF((F19-L19)&lt;0,"▲","")))</f>
        <v>▲</v>
      </c>
      <c r="J19" s="63">
        <f>IF(F19="NA","-",IF(L19=0,"-",ABS(F19-L19)))</f>
        <v>1.2100000000000009</v>
      </c>
      <c r="K19" s="60">
        <v>12.414</v>
      </c>
      <c r="L19" s="55">
        <v>19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0.26300000000000001</v>
      </c>
      <c r="G20" s="104" t="str">
        <f>IF((F20/E20)-1&lt;0,"▲","")</f>
        <v>▲</v>
      </c>
      <c r="H20" s="98">
        <f>ABS(+F20-E20)*100</f>
        <v>7.0000000000000009</v>
      </c>
      <c r="I20" s="105" t="str">
        <f>IF(F20="NA","",IF(L20=0,"",IF((F20-L20)&lt;0,"▲","")))</f>
        <v>▲</v>
      </c>
      <c r="J20" s="63">
        <f>IF(F20="NA","-",IF(L20=0,"-",ABS(F20-L20)*100))</f>
        <v>2.2999999999999963</v>
      </c>
      <c r="K20" s="99">
        <f>K19/(K17+K18)</f>
        <v>0.22301266504985176</v>
      </c>
      <c r="L20" s="100">
        <f>ROUND(L19/(L17+L18),3)</f>
        <v>0.28599999999999998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284.24</v>
      </c>
      <c r="G22" s="94" t="str">
        <f>IF((F22/E22)-1&lt;0,"▲","")</f>
        <v>▲</v>
      </c>
      <c r="H22" s="95">
        <f>ABS((+F22/E22)-1)</f>
        <v>0.12190299660179171</v>
      </c>
      <c r="I22" s="33" t="str">
        <f>IF(F22="NA","",IF(L22=0,"",IF((F22-L22)&lt;0,"▲","")))</f>
        <v>▲</v>
      </c>
      <c r="J22" s="63">
        <f>IF(F22="NA","-",IF(L22=0,"-",ABS(F22-L22)))</f>
        <v>0.46999999999997044</v>
      </c>
      <c r="K22" s="60">
        <v>279.99799999999999</v>
      </c>
      <c r="L22" s="55">
        <v>284.70999999999998</v>
      </c>
    </row>
    <row r="23" spans="2:12" ht="12" customHeight="1">
      <c r="B23" s="30"/>
      <c r="C23" s="23" t="s">
        <v>8</v>
      </c>
      <c r="D23" s="31">
        <v>297.95</v>
      </c>
      <c r="E23" s="32">
        <v>289.98</v>
      </c>
      <c r="F23" s="123">
        <v>265.3</v>
      </c>
      <c r="G23" s="94" t="str">
        <f>IF((F23/E23)-1&lt;0,"▲","")</f>
        <v>▲</v>
      </c>
      <c r="H23" s="95">
        <f t="shared" si="0"/>
        <v>8.5109317883992008E-2</v>
      </c>
      <c r="I23" s="33" t="str">
        <f>IF(F23="NA","",IF(L23=0,"",IF((F23-L23)&lt;0,"▲","")))</f>
        <v>▲</v>
      </c>
      <c r="J23" s="63">
        <f>IF(F23="NA","-",IF(L23=0,"-",ABS(F23-L23)))</f>
        <v>0.56000000000000227</v>
      </c>
      <c r="K23" s="60">
        <v>242.798</v>
      </c>
      <c r="L23" s="55">
        <v>265.86</v>
      </c>
    </row>
    <row r="24" spans="2:12" ht="12" customHeight="1">
      <c r="B24" s="30"/>
      <c r="C24" s="23" t="s">
        <v>79</v>
      </c>
      <c r="D24" s="31">
        <v>50.65</v>
      </c>
      <c r="E24" s="32">
        <v>41.04</v>
      </c>
      <c r="F24" s="123">
        <v>32.020000000000003</v>
      </c>
      <c r="G24" s="94" t="str">
        <f>IF((F24/E24)-1&lt;0,"▲","")</f>
        <v>▲</v>
      </c>
      <c r="H24" s="95">
        <f t="shared" si="0"/>
        <v>0.21978557504873286</v>
      </c>
      <c r="I24" s="33" t="str">
        <f>IF(F24="NA","",IF(L24=0,"",IF((F24-L24)&lt;0,"▲","")))</f>
        <v>▲</v>
      </c>
      <c r="J24" s="63">
        <f>IF(F24="NA","-",IF(L24=0,"-",ABS(F24-L24)))</f>
        <v>2.5399999999999991</v>
      </c>
      <c r="K24" s="60">
        <v>58.344000000000001</v>
      </c>
      <c r="L24" s="55">
        <v>34.56</v>
      </c>
    </row>
    <row r="25" spans="2:12" ht="12" customHeight="1">
      <c r="B25" s="30"/>
      <c r="C25" s="23" t="s">
        <v>9</v>
      </c>
      <c r="D25" s="31">
        <v>32.29</v>
      </c>
      <c r="E25" s="32">
        <v>27.81</v>
      </c>
      <c r="F25" s="123">
        <v>18.850000000000001</v>
      </c>
      <c r="G25" s="94" t="str">
        <f>IF((F25/E25)-1&lt;0,"▲","")</f>
        <v>▲</v>
      </c>
      <c r="H25" s="95">
        <f t="shared" si="0"/>
        <v>0.32218626393383665</v>
      </c>
      <c r="I25" s="33" t="str">
        <f>IF(F25="NA","",IF(L25=0,"",IF((F25-L25)&lt;0,"▲","")))</f>
        <v>▲</v>
      </c>
      <c r="J25" s="63">
        <f>IF(F25="NA","-",IF(L25=0,"-",ABS(F25-L25)))</f>
        <v>2.4799999999999969</v>
      </c>
      <c r="K25" s="60">
        <v>36.173999999999999</v>
      </c>
      <c r="L25" s="55">
        <v>21.33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8.4000000000000005E-2</v>
      </c>
      <c r="F26" s="69">
        <f>ROUND(F25/(F23+F24),3)</f>
        <v>6.3E-2</v>
      </c>
      <c r="G26" s="104" t="str">
        <f>IF((F26/E26)-1&lt;0,"▲","")</f>
        <v>▲</v>
      </c>
      <c r="H26" s="98">
        <f>ABS(+F26-E26)*100</f>
        <v>2.1000000000000005</v>
      </c>
      <c r="I26" s="105" t="str">
        <f>IF(F26="NA","",IF(L26=0,"",IF((F26-L26)&lt;0,"▲","")))</f>
        <v>▲</v>
      </c>
      <c r="J26" s="63">
        <f>IF(F26="NA","-",IF(L26=0,"-",ABS(F26-L26)*100))</f>
        <v>0.79999999999999938</v>
      </c>
      <c r="K26" s="99">
        <f>K25/(K23+K24)</f>
        <v>0.12012273279715217</v>
      </c>
      <c r="L26" s="100">
        <f>ROUND(L25/(L23+L24),3)</f>
        <v>7.0999999999999994E-2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271.94</v>
      </c>
      <c r="G28" s="94" t="str">
        <f>IF((F28/E28)-1&lt;0,"▲","")</f>
        <v>▲</v>
      </c>
      <c r="H28" s="95">
        <f>ABS((+F28/E28)-1)</f>
        <v>0.1337283384301734</v>
      </c>
      <c r="I28" s="33" t="str">
        <f>IF(F28="NA","",IF(L28=0,"",IF((F28-L28)&lt;0,"▲","")))</f>
        <v>▲</v>
      </c>
      <c r="J28" s="63">
        <f>IF(F28="NA","-",IF(L28=0,"-",ABS(F28-L28)))</f>
        <v>0.55000000000001137</v>
      </c>
      <c r="K28" s="60">
        <v>267.50299999999999</v>
      </c>
      <c r="L28" s="55">
        <v>272.49</v>
      </c>
    </row>
    <row r="29" spans="2:12" ht="12" customHeight="1">
      <c r="B29" s="41"/>
      <c r="C29" s="23" t="s">
        <v>8</v>
      </c>
      <c r="D29" s="31">
        <v>285.01</v>
      </c>
      <c r="E29" s="32">
        <v>278.97000000000003</v>
      </c>
      <c r="F29" s="123">
        <v>254.01</v>
      </c>
      <c r="G29" s="94" t="str">
        <f>IF((F29/E29)-1&lt;0,"▲","")</f>
        <v>▲</v>
      </c>
      <c r="H29" s="95">
        <f t="shared" si="0"/>
        <v>8.9471986235079126E-2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230.67400000000001</v>
      </c>
      <c r="L29" s="55">
        <v>254.01</v>
      </c>
    </row>
    <row r="30" spans="2:12" ht="12" customHeight="1">
      <c r="B30" s="41"/>
      <c r="C30" s="23" t="s">
        <v>79</v>
      </c>
      <c r="D30" s="31">
        <v>46.59</v>
      </c>
      <c r="E30" s="32">
        <v>39.19</v>
      </c>
      <c r="F30" s="123">
        <v>29.21</v>
      </c>
      <c r="G30" s="94" t="str">
        <f>IF((F30/E30)-1&lt;0,"▲","")</f>
        <v>▲</v>
      </c>
      <c r="H30" s="95">
        <f t="shared" si="0"/>
        <v>0.25465680020413362</v>
      </c>
      <c r="I30" s="33" t="str">
        <f>IF(F30="NA","",IF(L30=0,"",IF((F30-L30)&lt;0,"▲","")))</f>
        <v>▲</v>
      </c>
      <c r="J30" s="63">
        <f>IF(F30="NA","-",IF(L30=0,"-",ABS(F30-L30)))</f>
        <v>2.5399999999999991</v>
      </c>
      <c r="K30" s="60">
        <v>53.987000000000002</v>
      </c>
      <c r="L30" s="55">
        <v>31.75</v>
      </c>
    </row>
    <row r="31" spans="2:12" ht="12" customHeight="1">
      <c r="B31" s="41"/>
      <c r="C31" s="23" t="s">
        <v>9</v>
      </c>
      <c r="D31" s="31">
        <v>28.64</v>
      </c>
      <c r="E31" s="32">
        <v>25.11</v>
      </c>
      <c r="F31" s="123">
        <v>15.73</v>
      </c>
      <c r="G31" s="94" t="str">
        <f>IF((F31/E31)-1&lt;0,"▲","")</f>
        <v>▲</v>
      </c>
      <c r="H31" s="95">
        <f t="shared" si="0"/>
        <v>0.3735563520509757</v>
      </c>
      <c r="I31" s="33" t="str">
        <f>IF(F31="NA","",IF(L31=0,"",IF((F31-L31)&lt;0,"▲","")))</f>
        <v>▲</v>
      </c>
      <c r="J31" s="63">
        <f>IF(F31="NA","-",IF(L31=0,"-",ABS(F31-L31)))</f>
        <v>2.8999999999999986</v>
      </c>
      <c r="K31" s="60">
        <v>33.113999999999997</v>
      </c>
      <c r="L31" s="55">
        <v>18.63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7.9000000000000001E-2</v>
      </c>
      <c r="F32" s="69">
        <f>ROUND(F31/(F29+F30),3)</f>
        <v>5.6000000000000001E-2</v>
      </c>
      <c r="G32" s="104" t="str">
        <f>IF((F32/E32)-1&lt;0,"▲","")</f>
        <v>▲</v>
      </c>
      <c r="H32" s="98">
        <f>ABS(+F32-E32)*100</f>
        <v>2.2999999999999998</v>
      </c>
      <c r="I32" s="105" t="str">
        <f>IF(F32="NA","",IF(L32=0,"",IF((F32-L32)&lt;0,"▲","")))</f>
        <v>▲</v>
      </c>
      <c r="J32" s="63">
        <f>IF(F32="NA","-",IF(L32=0,"-",ABS(F32-L32)*100))</f>
        <v>0.90000000000000013</v>
      </c>
      <c r="K32" s="99">
        <f>K31/(K29+K30)</f>
        <v>0.11632784259171434</v>
      </c>
      <c r="L32" s="100">
        <f>ROUND(L31/(L29+L30),3)</f>
        <v>6.5000000000000002E-2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6.34</v>
      </c>
      <c r="G34" s="94" t="str">
        <f>IF((F34/E34)-1&lt;0,"▲","")</f>
        <v/>
      </c>
      <c r="H34" s="95">
        <f>ABS((+F34/E34)-1)</f>
        <v>8.0068143100511024E-2</v>
      </c>
      <c r="I34" s="33" t="str">
        <f>IF(F34="NA","",IF(L34=0,"",IF((F34-L34)&lt;0,"▲","")))</f>
        <v/>
      </c>
      <c r="J34" s="63">
        <f>IF(F34="NA","-",IF(L34=0,"-",ABS(F34-L34)))</f>
        <v>8.0000000000000071E-2</v>
      </c>
      <c r="K34" s="60">
        <v>6.2670000000000003</v>
      </c>
      <c r="L34" s="55">
        <v>6.26</v>
      </c>
    </row>
    <row r="35" spans="2:12" ht="12" customHeight="1">
      <c r="B35" s="30"/>
      <c r="C35" s="23" t="s">
        <v>8</v>
      </c>
      <c r="D35" s="31">
        <v>4.32</v>
      </c>
      <c r="E35" s="32">
        <v>3.47</v>
      </c>
      <c r="F35" s="123">
        <v>4.04</v>
      </c>
      <c r="G35" s="94" t="str">
        <f>IF((F35/E35)-1&lt;0,"▲","")</f>
        <v/>
      </c>
      <c r="H35" s="95">
        <f t="shared" si="0"/>
        <v>0.16426512968299711</v>
      </c>
      <c r="I35" s="33" t="str">
        <f>IF(F35="NA","",IF(L35=0,"",IF((F35-L35)&lt;0,"▲","")))</f>
        <v/>
      </c>
      <c r="J35" s="63">
        <f>IF(F35="NA","-",IF(L35=0,"-",ABS(F35-L35)))</f>
        <v>3.0000000000000249E-2</v>
      </c>
      <c r="K35" s="60">
        <v>4.101</v>
      </c>
      <c r="L35" s="55">
        <v>4.01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3.19</v>
      </c>
      <c r="G36" s="94" t="str">
        <f>IF((F36/E36)-1&lt;0,"▲","")</f>
        <v>▲</v>
      </c>
      <c r="H36" s="95">
        <f t="shared" si="0"/>
        <v>9.3167701863354768E-3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2.923</v>
      </c>
      <c r="L36" s="55">
        <v>3.19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1.03</v>
      </c>
      <c r="G37" s="94" t="str">
        <f>IF((F37/E37)-1&lt;0,"▲","")</f>
        <v>▲</v>
      </c>
      <c r="H37" s="95">
        <f t="shared" si="0"/>
        <v>0.20769230769230773</v>
      </c>
      <c r="I37" s="33" t="str">
        <f>IF(F37="NA","",IF(L37=0,"",IF((F37-L37)&lt;0,"▲","")))</f>
        <v/>
      </c>
      <c r="J37" s="63">
        <f>IF(F37="NA","-",IF(L37=0,"-",ABS(F37-L37)))</f>
        <v>5.0000000000000044E-2</v>
      </c>
      <c r="K37" s="60">
        <v>1.266</v>
      </c>
      <c r="L37" s="55">
        <v>0.98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0.14199999999999999</v>
      </c>
      <c r="G38" s="107" t="str">
        <f>IF((F38/E38)-1&lt;0,"▲","")</f>
        <v>▲</v>
      </c>
      <c r="H38" s="108">
        <f>ABS(+F38-E38)*100</f>
        <v>5.200000000000002</v>
      </c>
      <c r="I38" s="109" t="str">
        <f>IF(F38="NA","",IF(L38=0,"",IF((F38-L38)&lt;0,"▲","")))</f>
        <v/>
      </c>
      <c r="J38" s="64">
        <f>IF(F38="NA","-",IF(L38=0,"-",ABS(F38-L38)*100))</f>
        <v>0.59999999999999776</v>
      </c>
      <c r="K38" s="110">
        <f>K37/(K35+K36)</f>
        <v>0.18023917995444191</v>
      </c>
      <c r="L38" s="56">
        <f>ROUND(L37/(L35+L36),3)</f>
        <v>0.13600000000000001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468</v>
      </c>
      <c r="G42" s="457" t="s">
        <v>469</v>
      </c>
      <c r="H42" s="437"/>
      <c r="I42" s="440" t="s">
        <v>470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84.19</v>
      </c>
      <c r="F44" s="125">
        <v>77.84</v>
      </c>
      <c r="G44" s="113" t="str">
        <f>IF((F44/E44)-1&lt;0,"▲","")</f>
        <v>▲</v>
      </c>
      <c r="H44" s="95">
        <f>ABS((+F44/E44)-1)</f>
        <v>7.5424634754721387E-2</v>
      </c>
      <c r="I44" s="54" t="str">
        <f>IF(F44="NA","",IF(L44=0,"",IF((F44-L44)&lt;0,"▲","")))</f>
        <v/>
      </c>
      <c r="J44" s="63">
        <f>IF(F44="NA","-",IF(L44=0,"-",ABS(F44-L44)))</f>
        <v>6.1500000000000057</v>
      </c>
      <c r="K44" s="60">
        <v>87.001000000000005</v>
      </c>
      <c r="L44" s="78">
        <v>71.69</v>
      </c>
    </row>
    <row r="45" spans="2:12" ht="12" customHeight="1">
      <c r="B45" s="30"/>
      <c r="C45" s="23" t="s">
        <v>8</v>
      </c>
      <c r="D45" s="111">
        <v>48.4</v>
      </c>
      <c r="E45" s="112">
        <v>48.86</v>
      </c>
      <c r="F45" s="125">
        <v>45.05</v>
      </c>
      <c r="G45" s="114" t="str">
        <f>IF((F45/E45)-1&lt;0,"▲","")</f>
        <v>▲</v>
      </c>
      <c r="H45" s="95">
        <f>ABS((+F45/E45)-1)</f>
        <v>7.7977896029472027E-2</v>
      </c>
      <c r="I45" s="33" t="str">
        <f>IF(F45="NA","",IF(L45=0,"",IF((F45-L45)&lt;0,"▲","")))</f>
        <v/>
      </c>
      <c r="J45" s="63">
        <f>IF(F45="NA","-",IF(L45=0,"-",ABS(F45-L45)))</f>
        <v>1.1099999999999994</v>
      </c>
      <c r="K45" s="60">
        <v>53.472999999999999</v>
      </c>
      <c r="L45" s="55">
        <v>43.94</v>
      </c>
    </row>
    <row r="46" spans="2:12" ht="12" customHeight="1">
      <c r="B46" s="30"/>
      <c r="C46" s="23" t="s">
        <v>79</v>
      </c>
      <c r="D46" s="111">
        <v>40.85</v>
      </c>
      <c r="E46" s="112">
        <v>37.01</v>
      </c>
      <c r="F46" s="125">
        <v>34.43</v>
      </c>
      <c r="G46" s="114" t="str">
        <f>IF((F46/E46)-1&lt;0,"▲","")</f>
        <v>▲</v>
      </c>
      <c r="H46" s="95">
        <f>ABS((+F46/E46)-1)</f>
        <v>6.9710888948932626E-2</v>
      </c>
      <c r="I46" s="33" t="str">
        <f>IF(F46="NA","",IF(L46=0,"",IF((F46-L46)&lt;0,"▲","")))</f>
        <v/>
      </c>
      <c r="J46" s="63">
        <f>IF(F46="NA","-",IF(L46=0,"-",ABS(F46-L46)))</f>
        <v>5.7199999999999989</v>
      </c>
      <c r="K46" s="60">
        <v>30.385999999999999</v>
      </c>
      <c r="L46" s="55">
        <v>28.71</v>
      </c>
    </row>
    <row r="47" spans="2:12" ht="12" customHeight="1">
      <c r="B47" s="30"/>
      <c r="C47" s="23" t="s">
        <v>9</v>
      </c>
      <c r="D47" s="111">
        <v>5.85</v>
      </c>
      <c r="E47" s="112">
        <v>4.6100000000000003</v>
      </c>
      <c r="F47" s="125">
        <v>3.53</v>
      </c>
      <c r="G47" s="114" t="str">
        <f>IF((F47/E47)-1&lt;0,"▲","")</f>
        <v>▲</v>
      </c>
      <c r="H47" s="95">
        <f>ABS((+F47/E47)-1)</f>
        <v>0.23427331887201741</v>
      </c>
      <c r="I47" s="33" t="str">
        <f>IF(F47="NA","",IF(L47=0,"",IF((F47-L47)&lt;0,"▲","")))</f>
        <v/>
      </c>
      <c r="J47" s="63">
        <f>IF(F47="NA","-",IF(L47=0,"-",ABS(F47-L47)))</f>
        <v>0.39999999999999991</v>
      </c>
      <c r="K47" s="60">
        <v>15.617000000000001</v>
      </c>
      <c r="L47" s="55">
        <v>3.13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4.3999999999999997E-2</v>
      </c>
      <c r="G48" s="117" t="str">
        <f>IF(F48-D48&lt;0,"▲","")</f>
        <v>▲</v>
      </c>
      <c r="H48" s="108">
        <f>ABS(+F48-E48)*100</f>
        <v>1.0000000000000002</v>
      </c>
      <c r="I48" s="45" t="str">
        <f>IF(F48="NA","",IF(L48=0,"",IF((F48-L48)&lt;0,"▲","")))</f>
        <v/>
      </c>
      <c r="J48" s="64">
        <f>ABS(+F48-L48)*100</f>
        <v>0.10000000000000009</v>
      </c>
      <c r="K48" s="110">
        <f>K47/(K45+K46)</f>
        <v>0.18622926579138796</v>
      </c>
      <c r="L48" s="118">
        <f>ROUND(L47/(L45+L46),3)</f>
        <v>4.2999999999999997E-2</v>
      </c>
    </row>
    <row r="49" spans="1:12" ht="12" customHeight="1">
      <c r="B49" s="1" t="s">
        <v>471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C43" sqref="C4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895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447.17</v>
      </c>
      <c r="E10" s="187">
        <v>406.43</v>
      </c>
      <c r="F10" s="198">
        <v>459.13</v>
      </c>
      <c r="G10" s="271"/>
      <c r="H10" s="94" t="s">
        <v>52</v>
      </c>
      <c r="I10" s="234">
        <v>0.12966562507688906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360.06</v>
      </c>
      <c r="E11" s="187">
        <v>350.03</v>
      </c>
      <c r="F11" s="198">
        <v>361.4</v>
      </c>
      <c r="G11" s="271"/>
      <c r="H11" s="94" t="s">
        <v>52</v>
      </c>
      <c r="I11" s="234">
        <v>3.2482930034568591E-2</v>
      </c>
      <c r="J11" s="267"/>
      <c r="K11" s="163"/>
      <c r="L11" s="312">
        <v>-0.87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67.73</v>
      </c>
      <c r="F12" s="198">
        <v>82.03</v>
      </c>
      <c r="G12" s="271"/>
      <c r="H12" s="94" t="s">
        <v>52</v>
      </c>
      <c r="I12" s="234">
        <v>0.21113243761996148</v>
      </c>
      <c r="J12" s="267"/>
      <c r="L12" s="312">
        <v>0.31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57.09</v>
      </c>
      <c r="E13" s="187">
        <v>53.6</v>
      </c>
      <c r="F13" s="198">
        <v>77.23</v>
      </c>
      <c r="G13" s="271"/>
      <c r="H13" s="94" t="s">
        <v>52</v>
      </c>
      <c r="I13" s="234">
        <v>0.44085820895522398</v>
      </c>
      <c r="J13" s="267"/>
      <c r="K13" s="163"/>
      <c r="L13" s="312">
        <v>0.49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0.1255056278578966</v>
      </c>
      <c r="E14" s="191">
        <v>0.12830333205668326</v>
      </c>
      <c r="F14" s="199">
        <v>0.17416503168482064</v>
      </c>
      <c r="G14" s="272"/>
      <c r="H14" s="275" t="s">
        <v>52</v>
      </c>
      <c r="I14" s="240">
        <v>4.586169962813738</v>
      </c>
      <c r="J14" s="268"/>
      <c r="K14" s="163"/>
      <c r="L14" s="313">
        <v>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49.31</v>
      </c>
      <c r="G16" s="271"/>
      <c r="H16" s="94" t="s">
        <v>52</v>
      </c>
      <c r="I16" s="234">
        <v>9.8218262806236245E-2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30.42</v>
      </c>
      <c r="F17" s="198">
        <v>31.14</v>
      </c>
      <c r="G17" s="271"/>
      <c r="H17" s="94" t="s">
        <v>52</v>
      </c>
      <c r="I17" s="234">
        <v>2.3668639053254337E-2</v>
      </c>
      <c r="J17" s="267"/>
      <c r="K17" s="163"/>
      <c r="L17" s="312">
        <v>-0.27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19.73</v>
      </c>
      <c r="G18" s="271"/>
      <c r="H18" s="94" t="s">
        <v>548</v>
      </c>
      <c r="I18" s="234">
        <v>4.4552058111380077E-2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18.36</v>
      </c>
      <c r="E19" s="187">
        <v>15.5</v>
      </c>
      <c r="F19" s="198">
        <v>17.899999999999999</v>
      </c>
      <c r="G19" s="271"/>
      <c r="H19" s="94" t="s">
        <v>52</v>
      </c>
      <c r="I19" s="234">
        <v>0.15483870967741931</v>
      </c>
      <c r="J19" s="267"/>
      <c r="K19" s="163"/>
      <c r="L19" s="312">
        <v>0.28000000000000003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0.35260226618014212</v>
      </c>
      <c r="E20" s="191">
        <v>0.30350499314666146</v>
      </c>
      <c r="F20" s="199">
        <v>0.35187733438175733</v>
      </c>
      <c r="G20" s="272"/>
      <c r="H20" s="275" t="s">
        <v>52</v>
      </c>
      <c r="I20" s="240">
        <v>4.837234123509587</v>
      </c>
      <c r="J20" s="268"/>
      <c r="K20" s="163"/>
      <c r="L20" s="313">
        <v>0.7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396.3</v>
      </c>
      <c r="E22" s="187">
        <v>356.45</v>
      </c>
      <c r="F22" s="198">
        <v>402.89</v>
      </c>
      <c r="G22" s="271"/>
      <c r="H22" s="94" t="s">
        <v>52</v>
      </c>
      <c r="I22" s="234">
        <v>0.13028475241969417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324.91000000000003</v>
      </c>
      <c r="E23" s="187">
        <v>315</v>
      </c>
      <c r="F23" s="198">
        <v>325.12</v>
      </c>
      <c r="G23" s="271"/>
      <c r="H23" s="94" t="s">
        <v>52</v>
      </c>
      <c r="I23" s="234">
        <v>3.2126984126984226E-2</v>
      </c>
      <c r="J23" s="267"/>
      <c r="K23" s="163"/>
      <c r="L23" s="312">
        <v>-0.59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45.04</v>
      </c>
      <c r="F24" s="198">
        <v>59.54</v>
      </c>
      <c r="G24" s="271"/>
      <c r="H24" s="94" t="s">
        <v>52</v>
      </c>
      <c r="I24" s="234">
        <v>0.32193605683836601</v>
      </c>
      <c r="J24" s="267"/>
      <c r="K24" s="163"/>
      <c r="L24" s="312">
        <v>0.25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37.479999999999997</v>
      </c>
      <c r="E25" s="187">
        <v>37.14</v>
      </c>
      <c r="F25" s="198">
        <v>57.99</v>
      </c>
      <c r="G25" s="271"/>
      <c r="H25" s="94" t="s">
        <v>52</v>
      </c>
      <c r="I25" s="234">
        <v>0.56138933764135701</v>
      </c>
      <c r="J25" s="267"/>
      <c r="K25" s="163"/>
      <c r="L25" s="312">
        <v>0.26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9.4782894570467582E-2</v>
      </c>
      <c r="E26" s="191">
        <v>0.10315520497722475</v>
      </c>
      <c r="F26" s="199">
        <v>0.15075651224457962</v>
      </c>
      <c r="G26" s="272"/>
      <c r="H26" s="275" t="s">
        <v>52</v>
      </c>
      <c r="I26" s="240">
        <v>4.7601307267354871</v>
      </c>
      <c r="J26" s="268"/>
      <c r="K26" s="94"/>
      <c r="L26" s="313">
        <v>0.1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381.47</v>
      </c>
      <c r="E28" s="188">
        <v>346.74</v>
      </c>
      <c r="F28" s="200">
        <v>389.69</v>
      </c>
      <c r="G28" s="273">
        <v>11.942458537150131</v>
      </c>
      <c r="H28" s="94" t="s">
        <v>52</v>
      </c>
      <c r="I28" s="234">
        <v>0.12386802791717133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315.67</v>
      </c>
      <c r="E29" s="188">
        <v>305.95</v>
      </c>
      <c r="F29" s="200">
        <v>316.37</v>
      </c>
      <c r="G29" s="273">
        <v>5.2739015493759069</v>
      </c>
      <c r="H29" s="94" t="s">
        <v>52</v>
      </c>
      <c r="I29" s="234">
        <v>3.4057852590292592E-2</v>
      </c>
      <c r="J29" s="267"/>
      <c r="K29" s="163"/>
      <c r="L29" s="312">
        <v>-0.26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</v>
      </c>
      <c r="F30" s="200">
        <v>53.34</v>
      </c>
      <c r="G30" s="273">
        <v>17.261410788381752</v>
      </c>
      <c r="H30" s="94" t="s">
        <v>52</v>
      </c>
      <c r="I30" s="234">
        <v>0.26398104265402833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34.549999999999997</v>
      </c>
      <c r="F31" s="200">
        <v>55.17</v>
      </c>
      <c r="G31" s="273">
        <v>38.309922972360653</v>
      </c>
      <c r="H31" s="94" t="s">
        <v>52</v>
      </c>
      <c r="I31" s="234">
        <v>0.59681620839363259</v>
      </c>
      <c r="J31" s="267"/>
      <c r="K31" s="163"/>
      <c r="L31" s="312">
        <v>0.26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9.2424762860992937E-2</v>
      </c>
      <c r="E32" s="191">
        <v>9.9238833835990234E-2</v>
      </c>
      <c r="F32" s="199">
        <v>0.14922506829677315</v>
      </c>
      <c r="G32" s="272"/>
      <c r="H32" s="275" t="s">
        <v>52</v>
      </c>
      <c r="I32" s="240">
        <v>4.9986234460782919</v>
      </c>
      <c r="J32" s="268"/>
      <c r="K32" s="275"/>
      <c r="L32" s="313">
        <v>0.1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6.07</v>
      </c>
      <c r="E34" s="187">
        <v>5.08</v>
      </c>
      <c r="F34" s="198">
        <v>6.93</v>
      </c>
      <c r="G34" s="271">
        <v>21.931260229132562</v>
      </c>
      <c r="H34" s="277" t="s">
        <v>52</v>
      </c>
      <c r="I34" s="234">
        <v>0.36417322834645671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4.74</v>
      </c>
      <c r="E35" s="187">
        <v>4.6100000000000003</v>
      </c>
      <c r="F35" s="198">
        <v>5.14</v>
      </c>
      <c r="G35" s="271">
        <v>19.546742209631731</v>
      </c>
      <c r="H35" s="277" t="s">
        <v>52</v>
      </c>
      <c r="I35" s="234">
        <v>0.11496746203904551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2.76</v>
      </c>
      <c r="G36" s="271">
        <v>4.093567251461991</v>
      </c>
      <c r="H36" s="277" t="s">
        <v>52</v>
      </c>
      <c r="I36" s="234">
        <v>0.35294117647058809</v>
      </c>
      <c r="J36" s="267"/>
      <c r="K36" s="163"/>
      <c r="L36" s="312">
        <v>0.06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1.35</v>
      </c>
      <c r="G37" s="271">
        <v>28.378378378378386</v>
      </c>
      <c r="H37" s="277" t="s">
        <v>52</v>
      </c>
      <c r="I37" s="234">
        <v>0.40625000000000022</v>
      </c>
      <c r="J37" s="267"/>
      <c r="K37" s="163"/>
      <c r="L37" s="312">
        <v>-0.03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0.17050067658998647</v>
      </c>
      <c r="E38" s="189">
        <v>0.14436090225563908</v>
      </c>
      <c r="F38" s="201">
        <v>0.17088607594936711</v>
      </c>
      <c r="G38" s="274"/>
      <c r="H38" s="278" t="s">
        <v>52</v>
      </c>
      <c r="I38" s="235">
        <v>2.652517369372803</v>
      </c>
      <c r="J38" s="270"/>
      <c r="K38" s="323"/>
      <c r="L38" s="316">
        <v>-0.5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</v>
      </c>
      <c r="E44" s="222">
        <v>116.22</v>
      </c>
      <c r="F44" s="223">
        <v>113.34</v>
      </c>
      <c r="G44" s="279"/>
      <c r="H44" s="280" t="s">
        <v>548</v>
      </c>
      <c r="I44" s="233">
        <v>2.4780588538977799E-2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62.89</v>
      </c>
      <c r="E45" s="226">
        <v>62.96</v>
      </c>
      <c r="F45" s="198">
        <v>65.97</v>
      </c>
      <c r="G45" s="271"/>
      <c r="H45" s="281" t="s">
        <v>52</v>
      </c>
      <c r="I45" s="234">
        <v>4.7808132147395099E-2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54.21</v>
      </c>
      <c r="F46" s="198">
        <v>46.81</v>
      </c>
      <c r="G46" s="271"/>
      <c r="H46" s="281" t="s">
        <v>548</v>
      </c>
      <c r="I46" s="234">
        <v>0.13650617967164724</v>
      </c>
      <c r="J46" s="286"/>
      <c r="K46" s="281"/>
      <c r="L46" s="312">
        <v>-0.95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7.19</v>
      </c>
      <c r="F47" s="198">
        <v>8.57</v>
      </c>
      <c r="G47" s="271"/>
      <c r="H47" s="281" t="s">
        <v>52</v>
      </c>
      <c r="I47" s="234">
        <v>0.19193324061196093</v>
      </c>
      <c r="J47" s="286"/>
      <c r="K47" s="281"/>
      <c r="L47" s="312">
        <v>0.95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6.1501728964268067E-2</v>
      </c>
      <c r="E48" s="229">
        <v>6.1363830331996244E-2</v>
      </c>
      <c r="F48" s="201">
        <v>7.5988650469941479E-2</v>
      </c>
      <c r="G48" s="274"/>
      <c r="H48" s="282" t="s">
        <v>52</v>
      </c>
      <c r="I48" s="235">
        <v>1.4624820137945236</v>
      </c>
      <c r="J48" s="287"/>
      <c r="K48" s="342"/>
      <c r="L48" s="316">
        <v>0.9</v>
      </c>
      <c r="M48" s="317">
        <v>4.5170585387168012E-2</v>
      </c>
    </row>
    <row r="49" spans="2:15" ht="12" customHeight="1">
      <c r="B49" s="296" t="s">
        <v>896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60"/>
    </row>
    <row r="56" spans="2:15" ht="12" customHeight="1">
      <c r="B56" s="359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tabColor theme="1"/>
    <pageSetUpPr fitToPage="1"/>
  </sheetPr>
  <dimension ref="A1:L67"/>
  <sheetViews>
    <sheetView showGridLines="0" defaultGridColor="0" topLeftCell="A13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47</v>
      </c>
    </row>
    <row r="4" spans="2:12" ht="12" customHeight="1"/>
    <row r="5" spans="2:12" ht="12" customHeight="1">
      <c r="B5" s="16" t="s">
        <v>0</v>
      </c>
      <c r="G5" s="17"/>
      <c r="L5" s="8" t="s">
        <v>466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424</v>
      </c>
      <c r="G7" s="457" t="s">
        <v>425</v>
      </c>
      <c r="H7" s="437"/>
      <c r="I7" s="440" t="s">
        <v>426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352.7</v>
      </c>
      <c r="G10" s="94" t="str">
        <f>IF((F10/E10)-1&lt;0,"▲","")</f>
        <v>▲</v>
      </c>
      <c r="H10" s="95">
        <f>ABS((+F10/E10)-1)</f>
        <v>8.1462576175842516E-2</v>
      </c>
      <c r="I10" s="33" t="str">
        <f>IF(F10="NA","",IF(L10=0,"",IF((F10-L10)&lt;0,"▲","")))</f>
        <v>▲</v>
      </c>
      <c r="J10" s="63">
        <f>IF(F10="NA","-",IF(L10=0,"-",ABS(F10-L10)))</f>
        <v>1.1299999999999955</v>
      </c>
      <c r="K10" s="60">
        <v>335.48200000000003</v>
      </c>
      <c r="L10" s="55">
        <v>353.83</v>
      </c>
    </row>
    <row r="11" spans="2:12" ht="12" customHeight="1">
      <c r="B11" s="30"/>
      <c r="C11" s="23" t="s">
        <v>8</v>
      </c>
      <c r="D11" s="31">
        <v>332.97</v>
      </c>
      <c r="E11" s="32">
        <v>320.57</v>
      </c>
      <c r="F11" s="123">
        <v>303.69</v>
      </c>
      <c r="G11" s="94" t="str">
        <f>IF((F11/E11)-1&lt;0,"▲","")</f>
        <v>▲</v>
      </c>
      <c r="H11" s="95">
        <f>ABS((+F11/E11)-1)</f>
        <v>5.2656206132825845E-2</v>
      </c>
      <c r="I11" s="33" t="str">
        <f>IF(F11="NA","",IF(L11=0,"",IF((F11-L11)&lt;0,"▲","")))</f>
        <v/>
      </c>
      <c r="J11" s="63">
        <f>IF(F11="NA","-",IF(L11=0,"-",ABS(F11-L11)))</f>
        <v>1.9699999999999704</v>
      </c>
      <c r="K11" s="60">
        <v>277.839</v>
      </c>
      <c r="L11" s="55">
        <v>301.72000000000003</v>
      </c>
    </row>
    <row r="12" spans="2:12" ht="12" customHeight="1">
      <c r="B12" s="30"/>
      <c r="C12" s="23" t="s">
        <v>79</v>
      </c>
      <c r="D12" s="31">
        <v>89.26</v>
      </c>
      <c r="E12" s="32">
        <v>72.790000000000006</v>
      </c>
      <c r="F12" s="123">
        <v>70.400000000000006</v>
      </c>
      <c r="G12" s="94" t="str">
        <f>IF((F12/E12)-1&lt;0,"▲","")</f>
        <v>▲</v>
      </c>
      <c r="H12" s="95">
        <f>ABS((+F12/E12)-1)</f>
        <v>3.2834180519302092E-2</v>
      </c>
      <c r="I12" s="33" t="str">
        <f>IF(F12="NA","",IF(L12=0,"",IF((F12-L12)&lt;0,"▲","")))</f>
        <v>▲</v>
      </c>
      <c r="J12" s="63">
        <f>IF(F12="NA","-",IF(L12=0,"-",ABS(F12-L12)))</f>
        <v>1.019999999999996</v>
      </c>
      <c r="K12" s="60">
        <v>85.992000000000004</v>
      </c>
      <c r="L12" s="55">
        <v>71.42</v>
      </c>
    </row>
    <row r="13" spans="2:12" ht="12" customHeight="1">
      <c r="B13" s="30"/>
      <c r="C13" s="23" t="s">
        <v>9</v>
      </c>
      <c r="D13" s="31">
        <v>57.27</v>
      </c>
      <c r="E13" s="32">
        <v>54.32</v>
      </c>
      <c r="F13" s="123">
        <v>41.3</v>
      </c>
      <c r="G13" s="94" t="str">
        <f>IF((F13/E13)-1&lt;0,"▲","")</f>
        <v>▲</v>
      </c>
      <c r="H13" s="95">
        <f>ABS((+F13/E13)-1)</f>
        <v>0.23969072164948457</v>
      </c>
      <c r="I13" s="33" t="str">
        <f>IF(F13="NA","",IF(L13=0,"",IF((F13-L13)&lt;0,"▲","")))</f>
        <v/>
      </c>
      <c r="J13" s="63">
        <f>IF(F13="NA","-",IF(L13=0,"-",ABS(F13-L13)))</f>
        <v>2.1599999999999966</v>
      </c>
      <c r="K13" s="60">
        <v>49.853999999999999</v>
      </c>
      <c r="L13" s="55">
        <v>39.14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0.13800000000000001</v>
      </c>
      <c r="F14" s="69">
        <f>ROUND(F13/(F11+F12),3)</f>
        <v>0.11</v>
      </c>
      <c r="G14" s="94" t="str">
        <f>IF((F14/E14)-1&lt;0,"▲","")</f>
        <v>▲</v>
      </c>
      <c r="H14" s="98">
        <f>ABS(+F14-E14)*100</f>
        <v>2.8000000000000012</v>
      </c>
      <c r="I14" s="33" t="str">
        <f>IF(F14="NA","",IF(L14=0,"",IF((F14-L14)&lt;0,"▲","")))</f>
        <v/>
      </c>
      <c r="J14" s="63">
        <f>IF(F14="NA","-",IF(L14=0,"-",ABS(F14-L14)*100))</f>
        <v>0.50000000000000044</v>
      </c>
      <c r="K14" s="99">
        <f>K13/(K11+K12)</f>
        <v>0.13702515728456344</v>
      </c>
      <c r="L14" s="100">
        <f>ROUND(L13/(L11+L12),3)</f>
        <v>0.105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61.73</v>
      </c>
      <c r="G16" s="94" t="str">
        <f>IF((F16/E16)-1&lt;0,"▲","")</f>
        <v/>
      </c>
      <c r="H16" s="95">
        <f t="shared" ref="H16:H37" si="0">ABS((+F16/E16)-1)</f>
        <v>0.13453409299761065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61.73</v>
      </c>
    </row>
    <row r="17" spans="2:12" ht="12" customHeight="1">
      <c r="B17" s="30"/>
      <c r="C17" s="23" t="s">
        <v>8</v>
      </c>
      <c r="D17" s="31">
        <v>30.71</v>
      </c>
      <c r="E17" s="32">
        <v>32.15</v>
      </c>
      <c r="F17" s="123">
        <v>33.83</v>
      </c>
      <c r="G17" s="94" t="str">
        <f>IF((F17/E17)-1&lt;0,"▲","")</f>
        <v/>
      </c>
      <c r="H17" s="95">
        <f t="shared" si="0"/>
        <v>5.2255054432348347E-2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33.83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32.659999999999997</v>
      </c>
      <c r="G18" s="94" t="str">
        <f>IF((F18/E18)-1&lt;0,"▲","")</f>
        <v/>
      </c>
      <c r="H18" s="95">
        <f t="shared" si="0"/>
        <v>0.14355742296918761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32.659999999999997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19</v>
      </c>
      <c r="G19" s="94" t="str">
        <f>IF((F19/E19)-1&lt;0,"▲","")</f>
        <v>▲</v>
      </c>
      <c r="H19" s="95">
        <f t="shared" si="0"/>
        <v>5.9871350816427582E-2</v>
      </c>
      <c r="I19" s="33" t="str">
        <f>IF(F19="NA","",IF(L19=0,"",IF((F19-L19)&lt;0,"▲","")))</f>
        <v/>
      </c>
      <c r="J19" s="63">
        <f>IF(F19="NA","-",IF(L19=0,"-",ABS(F19-L19)))</f>
        <v>0</v>
      </c>
      <c r="K19" s="60">
        <v>12.414</v>
      </c>
      <c r="L19" s="55">
        <v>19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0.28599999999999998</v>
      </c>
      <c r="G20" s="104" t="str">
        <f>IF((F20/E20)-1&lt;0,"▲","")</f>
        <v>▲</v>
      </c>
      <c r="H20" s="98">
        <f>ABS(+F20-E20)*100</f>
        <v>4.7000000000000046</v>
      </c>
      <c r="I20" s="105" t="str">
        <f>IF(F20="NA","",IF(L20=0,"",IF((F20-L20)&lt;0,"▲","")))</f>
        <v/>
      </c>
      <c r="J20" s="63">
        <f>IF(F20="NA","-",IF(L20=0,"-",ABS(F20-L20)*100))</f>
        <v>0</v>
      </c>
      <c r="K20" s="99">
        <f>K19/(K17+K18)</f>
        <v>0.22301266504985176</v>
      </c>
      <c r="L20" s="100">
        <f>ROUND(L19/(L17+L18),3)</f>
        <v>0.28599999999999998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284.70999999999998</v>
      </c>
      <c r="G22" s="94" t="str">
        <f>IF((F22/E22)-1&lt;0,"▲","")</f>
        <v>▲</v>
      </c>
      <c r="H22" s="95">
        <f>ABS((+F22/E22)-1)</f>
        <v>0.12045103490886622</v>
      </c>
      <c r="I22" s="33" t="str">
        <f>IF(F22="NA","",IF(L22=0,"",IF((F22-L22)&lt;0,"▲","")))</f>
        <v>▲</v>
      </c>
      <c r="J22" s="63">
        <f>IF(F22="NA","-",IF(L22=0,"-",ABS(F22-L22)))</f>
        <v>1.3400000000000318</v>
      </c>
      <c r="K22" s="60">
        <v>279.99799999999999</v>
      </c>
      <c r="L22" s="55">
        <v>286.05</v>
      </c>
    </row>
    <row r="23" spans="2:12" ht="12" customHeight="1">
      <c r="B23" s="30"/>
      <c r="C23" s="23" t="s">
        <v>8</v>
      </c>
      <c r="D23" s="31">
        <v>297.95</v>
      </c>
      <c r="E23" s="32">
        <v>284.95</v>
      </c>
      <c r="F23" s="123">
        <v>265.86</v>
      </c>
      <c r="G23" s="94" t="str">
        <f>IF((F23/E23)-1&lt;0,"▲","")</f>
        <v>▲</v>
      </c>
      <c r="H23" s="95">
        <f t="shared" si="0"/>
        <v>6.6994209510440328E-2</v>
      </c>
      <c r="I23" s="33" t="str">
        <f>IF(F23="NA","",IF(L23=0,"",IF((F23-L23)&lt;0,"▲","")))</f>
        <v/>
      </c>
      <c r="J23" s="63">
        <f>IF(F23="NA","-",IF(L23=0,"-",ABS(F23-L23)))</f>
        <v>1.910000000000025</v>
      </c>
      <c r="K23" s="60">
        <v>242.798</v>
      </c>
      <c r="L23" s="55">
        <v>263.95</v>
      </c>
    </row>
    <row r="24" spans="2:12" ht="12" customHeight="1">
      <c r="B24" s="30"/>
      <c r="C24" s="23" t="s">
        <v>79</v>
      </c>
      <c r="D24" s="31">
        <v>50.65</v>
      </c>
      <c r="E24" s="32">
        <v>41</v>
      </c>
      <c r="F24" s="123">
        <v>34.56</v>
      </c>
      <c r="G24" s="94" t="str">
        <f>IF((F24/E24)-1&lt;0,"▲","")</f>
        <v>▲</v>
      </c>
      <c r="H24" s="95">
        <f t="shared" si="0"/>
        <v>0.15707317073170723</v>
      </c>
      <c r="I24" s="33" t="str">
        <f>IF(F24="NA","",IF(L24=0,"",IF((F24-L24)&lt;0,"▲","")))</f>
        <v>▲</v>
      </c>
      <c r="J24" s="63">
        <f>IF(F24="NA","-",IF(L24=0,"-",ABS(F24-L24)))</f>
        <v>1.269999999999996</v>
      </c>
      <c r="K24" s="60">
        <v>58.344000000000001</v>
      </c>
      <c r="L24" s="55">
        <v>35.83</v>
      </c>
    </row>
    <row r="25" spans="2:12" ht="12" customHeight="1">
      <c r="B25" s="30"/>
      <c r="C25" s="23" t="s">
        <v>9</v>
      </c>
      <c r="D25" s="31">
        <v>32.29</v>
      </c>
      <c r="E25" s="32">
        <v>32.799999999999997</v>
      </c>
      <c r="F25" s="123">
        <v>21.33</v>
      </c>
      <c r="G25" s="94" t="str">
        <f>IF((F25/E25)-1&lt;0,"▲","")</f>
        <v>▲</v>
      </c>
      <c r="H25" s="95">
        <f t="shared" si="0"/>
        <v>0.34969512195121955</v>
      </c>
      <c r="I25" s="33" t="str">
        <f>IF(F25="NA","",IF(L25=0,"",IF((F25-L25)&lt;0,"▲","")))</f>
        <v/>
      </c>
      <c r="J25" s="63">
        <f>IF(F25="NA","-",IF(L25=0,"-",ABS(F25-L25)))</f>
        <v>2.09</v>
      </c>
      <c r="K25" s="60">
        <v>36.173999999999999</v>
      </c>
      <c r="L25" s="55">
        <v>19.239999999999998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0.10100000000000001</v>
      </c>
      <c r="F26" s="69">
        <f>ROUND(F25/(F23+F24),3)</f>
        <v>7.0999999999999994E-2</v>
      </c>
      <c r="G26" s="104" t="str">
        <f>IF((F26/E26)-1&lt;0,"▲","")</f>
        <v>▲</v>
      </c>
      <c r="H26" s="98">
        <f>ABS(+F26-E26)*100</f>
        <v>3.0000000000000013</v>
      </c>
      <c r="I26" s="105" t="str">
        <f>IF(F26="NA","",IF(L26=0,"",IF((F26-L26)&lt;0,"▲","")))</f>
        <v/>
      </c>
      <c r="J26" s="63">
        <f>IF(F26="NA","-",IF(L26=0,"-",ABS(F26-L26)*100))</f>
        <v>0.69999999999999929</v>
      </c>
      <c r="K26" s="99">
        <f>K25/(K23+K24)</f>
        <v>0.12012273279715217</v>
      </c>
      <c r="L26" s="100">
        <f>ROUND(L25/(L23+L24),3)</f>
        <v>6.4000000000000001E-2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272.49</v>
      </c>
      <c r="G28" s="94" t="str">
        <f>IF((F28/E28)-1&lt;0,"▲","")</f>
        <v>▲</v>
      </c>
      <c r="H28" s="95">
        <f>ABS((+F28/E28)-1)</f>
        <v>0.13197629969418967</v>
      </c>
      <c r="I28" s="33" t="str">
        <f>IF(F28="NA","",IF(L28=0,"",IF((F28-L28)&lt;0,"▲","")))</f>
        <v>▲</v>
      </c>
      <c r="J28" s="63">
        <f>IF(F28="NA","-",IF(L28=0,"-",ABS(F28-L28)))</f>
        <v>1.3000000000000114</v>
      </c>
      <c r="K28" s="60">
        <v>267.50299999999999</v>
      </c>
      <c r="L28" s="55">
        <v>273.79000000000002</v>
      </c>
    </row>
    <row r="29" spans="2:12" ht="12" customHeight="1">
      <c r="B29" s="41"/>
      <c r="C29" s="23" t="s">
        <v>8</v>
      </c>
      <c r="D29" s="31">
        <v>285.01</v>
      </c>
      <c r="E29" s="32">
        <v>274.08</v>
      </c>
      <c r="F29" s="123">
        <v>254.01</v>
      </c>
      <c r="G29" s="94" t="str">
        <f>IF((F29/E29)-1&lt;0,"▲","")</f>
        <v>▲</v>
      </c>
      <c r="H29" s="95">
        <f t="shared" si="0"/>
        <v>7.3226795096322239E-2</v>
      </c>
      <c r="I29" s="33" t="str">
        <f>IF(F29="NA","",IF(L29=0,"",IF((F29-L29)&lt;0,"▲","")))</f>
        <v/>
      </c>
      <c r="J29" s="63">
        <f>IF(F29="NA","-",IF(L29=0,"-",ABS(F29-L29)))</f>
        <v>1.8999999999999773</v>
      </c>
      <c r="K29" s="60">
        <v>230.67400000000001</v>
      </c>
      <c r="L29" s="55">
        <v>252.11</v>
      </c>
    </row>
    <row r="30" spans="2:12" ht="12" customHeight="1">
      <c r="B30" s="41"/>
      <c r="C30" s="23" t="s">
        <v>79</v>
      </c>
      <c r="D30" s="31">
        <v>46.59</v>
      </c>
      <c r="E30" s="32">
        <v>39.119999999999997</v>
      </c>
      <c r="F30" s="123">
        <v>31.75</v>
      </c>
      <c r="G30" s="94" t="str">
        <f>IF((F30/E30)-1&lt;0,"▲","")</f>
        <v>▲</v>
      </c>
      <c r="H30" s="95">
        <f t="shared" si="0"/>
        <v>0.1883946830265848</v>
      </c>
      <c r="I30" s="33" t="str">
        <f>IF(F30="NA","",IF(L30=0,"",IF((F30-L30)&lt;0,"▲","")))</f>
        <v>▲</v>
      </c>
      <c r="J30" s="63">
        <f>IF(F30="NA","-",IF(L30=0,"-",ABS(F30-L30)))</f>
        <v>1.2700000000000031</v>
      </c>
      <c r="K30" s="60">
        <v>53.987000000000002</v>
      </c>
      <c r="L30" s="55">
        <v>33.020000000000003</v>
      </c>
    </row>
    <row r="31" spans="2:12" ht="12" customHeight="1">
      <c r="B31" s="41"/>
      <c r="C31" s="23" t="s">
        <v>9</v>
      </c>
      <c r="D31" s="31">
        <v>28.64</v>
      </c>
      <c r="E31" s="32">
        <v>30</v>
      </c>
      <c r="F31" s="123">
        <v>18.63</v>
      </c>
      <c r="G31" s="94" t="str">
        <f>IF((F31/E31)-1&lt;0,"▲","")</f>
        <v>▲</v>
      </c>
      <c r="H31" s="95">
        <f t="shared" si="0"/>
        <v>0.379</v>
      </c>
      <c r="I31" s="33" t="str">
        <f>IF(F31="NA","",IF(L31=0,"",IF((F31-L31)&lt;0,"▲","")))</f>
        <v/>
      </c>
      <c r="J31" s="63">
        <f>IF(F31="NA","-",IF(L31=0,"-",ABS(F31-L31)))</f>
        <v>2.129999999999999</v>
      </c>
      <c r="K31" s="60">
        <v>33.113999999999997</v>
      </c>
      <c r="L31" s="55">
        <v>16.5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9.6000000000000002E-2</v>
      </c>
      <c r="F32" s="69">
        <f>ROUND(F31/(F29+F30),3)</f>
        <v>6.5000000000000002E-2</v>
      </c>
      <c r="G32" s="104" t="str">
        <f>IF((F32/E32)-1&lt;0,"▲","")</f>
        <v>▲</v>
      </c>
      <c r="H32" s="98">
        <f>ABS(+F32-E32)*100</f>
        <v>3.1</v>
      </c>
      <c r="I32" s="105" t="str">
        <f>IF(F32="NA","",IF(L32=0,"",IF((F32-L32)&lt;0,"▲","")))</f>
        <v/>
      </c>
      <c r="J32" s="63">
        <f>IF(F32="NA","-",IF(L32=0,"-",ABS(F32-L32)*100))</f>
        <v>0.7</v>
      </c>
      <c r="K32" s="99">
        <f>K31/(K29+K30)</f>
        <v>0.11632784259171434</v>
      </c>
      <c r="L32" s="100">
        <f>ROUND(L31/(L29+L30),3)</f>
        <v>5.8000000000000003E-2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6.26</v>
      </c>
      <c r="G34" s="94" t="str">
        <f>IF((F34/E34)-1&lt;0,"▲","")</f>
        <v/>
      </c>
      <c r="H34" s="95">
        <f>ABS((+F34/E34)-1)</f>
        <v>6.6439522998296363E-2</v>
      </c>
      <c r="I34" s="33" t="str">
        <f>IF(F34="NA","",IF(L34=0,"",IF((F34-L34)&lt;0,"▲","")))</f>
        <v/>
      </c>
      <c r="J34" s="63">
        <f>IF(F34="NA","-",IF(L34=0,"-",ABS(F34-L34)))</f>
        <v>0.20999999999999996</v>
      </c>
      <c r="K34" s="60">
        <v>6.2670000000000003</v>
      </c>
      <c r="L34" s="55">
        <v>6.05</v>
      </c>
    </row>
    <row r="35" spans="2:12" ht="12" customHeight="1">
      <c r="B35" s="30"/>
      <c r="C35" s="23" t="s">
        <v>8</v>
      </c>
      <c r="D35" s="31">
        <v>4.32</v>
      </c>
      <c r="E35" s="32">
        <v>3.48</v>
      </c>
      <c r="F35" s="123">
        <v>4.01</v>
      </c>
      <c r="G35" s="94" t="str">
        <f>IF((F35/E35)-1&lt;0,"▲","")</f>
        <v/>
      </c>
      <c r="H35" s="95">
        <f t="shared" si="0"/>
        <v>0.15229885057471249</v>
      </c>
      <c r="I35" s="33" t="str">
        <f>IF(F35="NA","",IF(L35=0,"",IF((F35-L35)&lt;0,"▲","")))</f>
        <v/>
      </c>
      <c r="J35" s="63">
        <f>IF(F35="NA","-",IF(L35=0,"-",ABS(F35-L35)))</f>
        <v>5.9999999999999609E-2</v>
      </c>
      <c r="K35" s="60">
        <v>4.101</v>
      </c>
      <c r="L35" s="55">
        <v>3.95</v>
      </c>
    </row>
    <row r="36" spans="2:12" ht="12" customHeight="1">
      <c r="B36" s="30"/>
      <c r="C36" s="23" t="s">
        <v>79</v>
      </c>
      <c r="D36" s="31">
        <v>3.53</v>
      </c>
      <c r="E36" s="32">
        <v>3.22</v>
      </c>
      <c r="F36" s="123">
        <v>3.19</v>
      </c>
      <c r="G36" s="94" t="str">
        <f>IF((F36/E36)-1&lt;0,"▲","")</f>
        <v>▲</v>
      </c>
      <c r="H36" s="95">
        <f t="shared" si="0"/>
        <v>9.3167701863354768E-3</v>
      </c>
      <c r="I36" s="33" t="str">
        <f>IF(F36="NA","",IF(L36=0,"",IF((F36-L36)&lt;0,"▲","")))</f>
        <v/>
      </c>
      <c r="J36" s="63">
        <f>IF(F36="NA","-",IF(L36=0,"-",ABS(F36-L36)))</f>
        <v>0.25999999999999979</v>
      </c>
      <c r="K36" s="60">
        <v>2.923</v>
      </c>
      <c r="L36" s="55">
        <v>2.93</v>
      </c>
    </row>
    <row r="37" spans="2:12" ht="12" customHeight="1">
      <c r="B37" s="30"/>
      <c r="C37" s="23" t="s">
        <v>9</v>
      </c>
      <c r="D37" s="31">
        <v>1.51</v>
      </c>
      <c r="E37" s="32">
        <v>1.3</v>
      </c>
      <c r="F37" s="123">
        <v>0.98</v>
      </c>
      <c r="G37" s="94" t="str">
        <f>IF((F37/E37)-1&lt;0,"▲","")</f>
        <v>▲</v>
      </c>
      <c r="H37" s="95">
        <f t="shared" si="0"/>
        <v>0.24615384615384617</v>
      </c>
      <c r="I37" s="33" t="str">
        <f>IF(F37="NA","",IF(L37=0,"",IF((F37-L37)&lt;0,"▲","")))</f>
        <v/>
      </c>
      <c r="J37" s="63">
        <f>IF(F37="NA","-",IF(L37=0,"-",ABS(F37-L37)))</f>
        <v>6.9999999999999951E-2</v>
      </c>
      <c r="K37" s="60">
        <v>1.266</v>
      </c>
      <c r="L37" s="55">
        <v>0.91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0.19400000000000001</v>
      </c>
      <c r="F38" s="74">
        <f>ROUND(F37/(F35+F36),3)</f>
        <v>0.13600000000000001</v>
      </c>
      <c r="G38" s="107" t="str">
        <f>IF((F38/E38)-1&lt;0,"▲","")</f>
        <v>▲</v>
      </c>
      <c r="H38" s="108">
        <f>ABS(+F38-E38)*100</f>
        <v>5.8</v>
      </c>
      <c r="I38" s="109" t="str">
        <f>IF(F38="NA","",IF(L38=0,"",IF((F38-L38)&lt;0,"▲","")))</f>
        <v/>
      </c>
      <c r="J38" s="64">
        <f>IF(F38="NA","-",IF(L38=0,"-",ABS(F38-L38)*100))</f>
        <v>0.40000000000000036</v>
      </c>
      <c r="K38" s="110">
        <f>K37/(K35+K36)</f>
        <v>0.18023917995444191</v>
      </c>
      <c r="L38" s="56">
        <f>ROUND(L37/(L35+L36),3)</f>
        <v>0.13200000000000001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57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83.17</v>
      </c>
      <c r="F44" s="125">
        <v>71.69</v>
      </c>
      <c r="G44" s="113" t="str">
        <f>IF((F44/E44)-1&lt;0,"▲","")</f>
        <v>▲</v>
      </c>
      <c r="H44" s="95">
        <f>ABS((+F44/E44)-1)</f>
        <v>0.13803053985812197</v>
      </c>
      <c r="I44" s="54" t="str">
        <f>IF(F44="NA","",IF(L44=0,"",IF((F44-L44)&lt;0,"▲","")))</f>
        <v>▲</v>
      </c>
      <c r="J44" s="63">
        <f>IF(F44="NA","-",IF(L44=0,"-",ABS(F44-L44)))</f>
        <v>1.5799999999999983</v>
      </c>
      <c r="K44" s="60">
        <v>87.001000000000005</v>
      </c>
      <c r="L44" s="78">
        <v>73.27</v>
      </c>
    </row>
    <row r="45" spans="2:12" ht="12" customHeight="1">
      <c r="B45" s="30"/>
      <c r="C45" s="23" t="s">
        <v>8</v>
      </c>
      <c r="D45" s="111">
        <v>48.4</v>
      </c>
      <c r="E45" s="112">
        <v>48.9</v>
      </c>
      <c r="F45" s="125">
        <v>43.94</v>
      </c>
      <c r="G45" s="114" t="str">
        <f>IF((F45/E45)-1&lt;0,"▲","")</f>
        <v>▲</v>
      </c>
      <c r="H45" s="95">
        <f>ABS((+F45/E45)-1)</f>
        <v>0.10143149284253583</v>
      </c>
      <c r="I45" s="33" t="str">
        <f>IF(F45="NA","",IF(L45=0,"",IF((F45-L45)&lt;0,"▲","")))</f>
        <v>▲</v>
      </c>
      <c r="J45" s="63">
        <f>IF(F45="NA","-",IF(L45=0,"-",ABS(F45-L45)))</f>
        <v>0.46999999999999886</v>
      </c>
      <c r="K45" s="60">
        <v>53.472999999999999</v>
      </c>
      <c r="L45" s="55">
        <v>44.41</v>
      </c>
    </row>
    <row r="46" spans="2:12" ht="12" customHeight="1">
      <c r="B46" s="30"/>
      <c r="C46" s="23" t="s">
        <v>79</v>
      </c>
      <c r="D46" s="111">
        <v>40.85</v>
      </c>
      <c r="E46" s="112">
        <v>37.01</v>
      </c>
      <c r="F46" s="125">
        <v>28.71</v>
      </c>
      <c r="G46" s="114" t="str">
        <f>IF((F46/E46)-1&lt;0,"▲","")</f>
        <v>▲</v>
      </c>
      <c r="H46" s="95">
        <f>ABS((+F46/E46)-1)</f>
        <v>0.22426371251013233</v>
      </c>
      <c r="I46" s="33" t="str">
        <f>IF(F46="NA","",IF(L46=0,"",IF((F46-L46)&lt;0,"▲","")))</f>
        <v>▲</v>
      </c>
      <c r="J46" s="63">
        <f>IF(F46="NA","-",IF(L46=0,"-",ABS(F46-L46)))</f>
        <v>1.5</v>
      </c>
      <c r="K46" s="60">
        <v>30.385999999999999</v>
      </c>
      <c r="L46" s="55">
        <v>30.21</v>
      </c>
    </row>
    <row r="47" spans="2:12" ht="12" customHeight="1">
      <c r="B47" s="30"/>
      <c r="C47" s="23" t="s">
        <v>9</v>
      </c>
      <c r="D47" s="111">
        <v>5.85</v>
      </c>
      <c r="E47" s="112">
        <v>3.55</v>
      </c>
      <c r="F47" s="125">
        <v>3.13</v>
      </c>
      <c r="G47" s="114" t="str">
        <f>IF((F47/E47)-1&lt;0,"▲","")</f>
        <v>▲</v>
      </c>
      <c r="H47" s="95">
        <f>ABS((+F47/E47)-1)</f>
        <v>0.11830985915492953</v>
      </c>
      <c r="I47" s="33" t="str">
        <f>IF(F47="NA","",IF(L47=0,"",IF((F47-L47)&lt;0,"▲","")))</f>
        <v/>
      </c>
      <c r="J47" s="63">
        <f>IF(F47="NA","-",IF(L47=0,"-",ABS(F47-L47)))</f>
        <v>0</v>
      </c>
      <c r="K47" s="60">
        <v>15.617000000000001</v>
      </c>
      <c r="L47" s="55">
        <v>3.13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4.1000000000000002E-2</v>
      </c>
      <c r="F48" s="75">
        <f>ROUND(F47/(F45+F46),3)</f>
        <v>4.2999999999999997E-2</v>
      </c>
      <c r="G48" s="117" t="str">
        <f>IF(F48-D48&lt;0,"▲","")</f>
        <v>▲</v>
      </c>
      <c r="H48" s="108">
        <f>ABS(+F48-E48)*100</f>
        <v>0.19999999999999948</v>
      </c>
      <c r="I48" s="45" t="str">
        <f>IF(F48="NA","",IF(L48=0,"",IF((F48-L48)&lt;0,"▲","")))</f>
        <v/>
      </c>
      <c r="J48" s="64">
        <f>ABS(+F48-L48)*100</f>
        <v>9.9999999999999395E-2</v>
      </c>
      <c r="K48" s="110">
        <f>K47/(K45+K46)</f>
        <v>0.18622926579138796</v>
      </c>
      <c r="L48" s="118">
        <f>ROUND(L47/(L45+L46),3)</f>
        <v>4.2000000000000003E-2</v>
      </c>
    </row>
    <row r="49" spans="1:12" ht="12" customHeight="1">
      <c r="B49" s="1" t="s">
        <v>467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2">
    <tabColor theme="1"/>
    <pageSetUpPr fitToPage="1"/>
  </sheetPr>
  <dimension ref="A1:L67"/>
  <sheetViews>
    <sheetView showGridLines="0" defaultGridColor="0" topLeftCell="A25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464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7" t="s">
        <v>437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353.83</v>
      </c>
      <c r="G10" s="94" t="str">
        <f>IF((F10/E10)-1&lt;0,"▲","")</f>
        <v>▲</v>
      </c>
      <c r="H10" s="95">
        <f>ABS((+F10/E10)-1)</f>
        <v>7.851971456846718E-2</v>
      </c>
      <c r="I10" s="33" t="str">
        <f>IF(F10="NA","",IF(L10=0,"",IF((F10-L10)&lt;0,"▲","")))</f>
        <v>▲</v>
      </c>
      <c r="J10" s="63">
        <f>IF(F10="NA","-",IF(L10=0,"-",ABS(F10-L10)))</f>
        <v>56.730000000000018</v>
      </c>
      <c r="K10" s="60">
        <v>335.48200000000003</v>
      </c>
      <c r="L10" s="55">
        <v>410.56</v>
      </c>
    </row>
    <row r="11" spans="2:12" ht="12" customHeight="1">
      <c r="B11" s="30"/>
      <c r="C11" s="23" t="s">
        <v>8</v>
      </c>
      <c r="D11" s="31">
        <v>332.97</v>
      </c>
      <c r="E11" s="32">
        <v>324.88</v>
      </c>
      <c r="F11" s="123">
        <v>301.72000000000003</v>
      </c>
      <c r="G11" s="94" t="str">
        <f>IF((F11/E11)-1&lt;0,"▲","")</f>
        <v>▲</v>
      </c>
      <c r="H11" s="95">
        <f>ABS((+F11/E11)-1)</f>
        <v>7.1287860132972058E-2</v>
      </c>
      <c r="I11" s="33" t="str">
        <f>IF(F11="NA","",IF(L11=0,"",IF((F11-L11)&lt;0,"▲","")))</f>
        <v>▲</v>
      </c>
      <c r="J11" s="63">
        <f>IF(F11="NA","-",IF(L11=0,"-",ABS(F11-L11)))</f>
        <v>30.279999999999973</v>
      </c>
      <c r="K11" s="60">
        <v>277.839</v>
      </c>
      <c r="L11" s="55">
        <v>332</v>
      </c>
    </row>
    <row r="12" spans="2:12" ht="12" customHeight="1">
      <c r="B12" s="30"/>
      <c r="C12" s="23" t="s">
        <v>79</v>
      </c>
      <c r="D12" s="31">
        <v>89.26</v>
      </c>
      <c r="E12" s="32">
        <v>72.8</v>
      </c>
      <c r="F12" s="123">
        <v>71.42</v>
      </c>
      <c r="G12" s="94" t="str">
        <f>IF((F12/E12)-1&lt;0,"▲","")</f>
        <v>▲</v>
      </c>
      <c r="H12" s="95">
        <f>ABS((+F12/E12)-1)</f>
        <v>1.8956043956043889E-2</v>
      </c>
      <c r="I12" s="33" t="str">
        <f>IF(F12="NA","",IF(L12=0,"",IF((F12-L12)&lt;0,"▲","")))</f>
        <v>▲</v>
      </c>
      <c r="J12" s="63">
        <f>IF(F12="NA","-",IF(L12=0,"-",ABS(F12-L12)))</f>
        <v>8.64</v>
      </c>
      <c r="K12" s="60">
        <v>85.992000000000004</v>
      </c>
      <c r="L12" s="55">
        <v>80.06</v>
      </c>
    </row>
    <row r="13" spans="2:12" ht="12" customHeight="1">
      <c r="B13" s="30"/>
      <c r="C13" s="23" t="s">
        <v>9</v>
      </c>
      <c r="D13" s="31">
        <v>57.27</v>
      </c>
      <c r="E13" s="32">
        <v>50.02</v>
      </c>
      <c r="F13" s="123">
        <v>39.14</v>
      </c>
      <c r="G13" s="94" t="str">
        <f>IF((F13/E13)-1&lt;0,"▲","")</f>
        <v>▲</v>
      </c>
      <c r="H13" s="95">
        <f>ABS((+F13/E13)-1)</f>
        <v>0.2175129948020792</v>
      </c>
      <c r="I13" s="33" t="str">
        <f>IF(F13="NA","",IF(L13=0,"",IF((F13-L13)&lt;0,"▲","")))</f>
        <v>▲</v>
      </c>
      <c r="J13" s="63">
        <f>IF(F13="NA","-",IF(L13=0,"-",ABS(F13-L13)))</f>
        <v>13.240000000000002</v>
      </c>
      <c r="K13" s="60">
        <v>49.853999999999999</v>
      </c>
      <c r="L13" s="55">
        <v>52.38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0.126</v>
      </c>
      <c r="F14" s="69">
        <f>ROUND(F13/(F11+F12),3)</f>
        <v>0.105</v>
      </c>
      <c r="G14" s="94" t="str">
        <f>IF((F14/E14)-1&lt;0,"▲","")</f>
        <v>▲</v>
      </c>
      <c r="H14" s="98">
        <f>ABS(+F14-E14)*100</f>
        <v>2.1000000000000005</v>
      </c>
      <c r="I14" s="33" t="str">
        <f>IF(F14="NA","",IF(L14=0,"",IF((F14-L14)&lt;0,"▲","")))</f>
        <v>▲</v>
      </c>
      <c r="J14" s="63">
        <f>IF(F14="NA","-",IF(L14=0,"-",ABS(F14-L14)*100))</f>
        <v>2.2000000000000006</v>
      </c>
      <c r="K14" s="99">
        <f>K13/(K11+K12)</f>
        <v>0.13702515728456344</v>
      </c>
      <c r="L14" s="100">
        <f>ROUND(L13/(L11+L12),3)</f>
        <v>0.127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61.73</v>
      </c>
      <c r="G16" s="94" t="str">
        <f>IF((F16/E16)-1&lt;0,"▲","")</f>
        <v/>
      </c>
      <c r="H16" s="95">
        <f t="shared" ref="H16:H37" si="0">ABS((+F16/E16)-1)</f>
        <v>0.13453409299761065</v>
      </c>
      <c r="I16" s="33" t="str">
        <f>IF(F16="NA","",IF(L16=0,"",IF((F16-L16)&lt;0,"▲","")))</f>
        <v/>
      </c>
      <c r="J16" s="63">
        <f>IF(F16="NA","-",IF(L16=0,"-",ABS(F16-L16)))</f>
        <v>1.1999999999999957</v>
      </c>
      <c r="K16" s="60">
        <v>49.216999999999999</v>
      </c>
      <c r="L16" s="55">
        <v>60.53</v>
      </c>
    </row>
    <row r="17" spans="2:12" ht="12" customHeight="1">
      <c r="B17" s="30"/>
      <c r="C17" s="23" t="s">
        <v>8</v>
      </c>
      <c r="D17" s="31">
        <v>30.71</v>
      </c>
      <c r="E17" s="32">
        <v>32.15</v>
      </c>
      <c r="F17" s="123">
        <v>33.83</v>
      </c>
      <c r="G17" s="94" t="str">
        <f>IF((F17/E17)-1&lt;0,"▲","")</f>
        <v/>
      </c>
      <c r="H17" s="95">
        <f t="shared" si="0"/>
        <v>5.2255054432348347E-2</v>
      </c>
      <c r="I17" s="33" t="str">
        <f>IF(F17="NA","",IF(L17=0,"",IF((F17-L17)&lt;0,"▲","")))</f>
        <v/>
      </c>
      <c r="J17" s="63">
        <f>IF(F17="NA","-",IF(L17=0,"-",ABS(F17-L17)))</f>
        <v>0.53999999999999915</v>
      </c>
      <c r="K17" s="60">
        <v>30.94</v>
      </c>
      <c r="L17" s="55">
        <v>33.29</v>
      </c>
    </row>
    <row r="18" spans="2:12" ht="12" customHeight="1">
      <c r="B18" s="30"/>
      <c r="C18" s="23" t="s">
        <v>79</v>
      </c>
      <c r="D18" s="31">
        <v>35.08</v>
      </c>
      <c r="E18" s="32">
        <v>28.56</v>
      </c>
      <c r="F18" s="123">
        <v>32.659999999999997</v>
      </c>
      <c r="G18" s="94" t="str">
        <f>IF((F18/E18)-1&lt;0,"▲","")</f>
        <v/>
      </c>
      <c r="H18" s="95">
        <f t="shared" si="0"/>
        <v>0.14355742296918761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32.659999999999997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19</v>
      </c>
      <c r="G19" s="94" t="str">
        <f>IF((F19/E19)-1&lt;0,"▲","")</f>
        <v>▲</v>
      </c>
      <c r="H19" s="95">
        <f t="shared" si="0"/>
        <v>5.9871350816427582E-2</v>
      </c>
      <c r="I19" s="33" t="str">
        <f>IF(F19="NA","",IF(L19=0,"",IF((F19-L19)&lt;0,"▲","")))</f>
        <v/>
      </c>
      <c r="J19" s="63">
        <f>IF(F19="NA","-",IF(L19=0,"-",ABS(F19-L19)))</f>
        <v>0.92999999999999972</v>
      </c>
      <c r="K19" s="60">
        <v>12.414</v>
      </c>
      <c r="L19" s="55">
        <v>18.07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0.33300000000000002</v>
      </c>
      <c r="F20" s="69">
        <f>ROUND(F19/(F17+F18),3)</f>
        <v>0.28599999999999998</v>
      </c>
      <c r="G20" s="104" t="str">
        <f>IF((F20/E20)-1&lt;0,"▲","")</f>
        <v>▲</v>
      </c>
      <c r="H20" s="98">
        <f>ABS(+F20-E20)*100</f>
        <v>4.7000000000000046</v>
      </c>
      <c r="I20" s="105" t="str">
        <f>IF(F20="NA","",IF(L20=0,"",IF((F20-L20)&lt;0,"▲","")))</f>
        <v/>
      </c>
      <c r="J20" s="63">
        <f>IF(F20="NA","-",IF(L20=0,"-",ABS(F20-L20)*100))</f>
        <v>1.1999999999999955</v>
      </c>
      <c r="K20" s="99">
        <f>K19/(K17+K18)</f>
        <v>0.22301266504985176</v>
      </c>
      <c r="L20" s="100">
        <f>ROUND(L19/(L17+L18),3)</f>
        <v>0.27400000000000002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286.05</v>
      </c>
      <c r="G22" s="94" t="str">
        <f>IF((F22/E22)-1&lt;0,"▲","")</f>
        <v>▲</v>
      </c>
      <c r="H22" s="95">
        <f>ABS((+F22/E22)-1)</f>
        <v>0.11631139944392954</v>
      </c>
      <c r="I22" s="33" t="str">
        <f>IF(F22="NA","",IF(L22=0,"",IF((F22-L22)&lt;0,"▲","")))</f>
        <v>▲</v>
      </c>
      <c r="J22" s="63">
        <f>IF(F22="NA","-",IF(L22=0,"-",ABS(F22-L22)))</f>
        <v>57.899999999999977</v>
      </c>
      <c r="K22" s="60">
        <v>279.99799999999999</v>
      </c>
      <c r="L22" s="55">
        <v>343.95</v>
      </c>
    </row>
    <row r="23" spans="2:12" ht="12" customHeight="1">
      <c r="B23" s="30"/>
      <c r="C23" s="23" t="s">
        <v>8</v>
      </c>
      <c r="D23" s="31">
        <v>297.95</v>
      </c>
      <c r="E23" s="32">
        <v>289.01</v>
      </c>
      <c r="F23" s="123">
        <v>263.95</v>
      </c>
      <c r="G23" s="94" t="str">
        <f>IF((F23/E23)-1&lt;0,"▲","")</f>
        <v>▲</v>
      </c>
      <c r="H23" s="95">
        <f t="shared" si="0"/>
        <v>8.6709802428981742E-2</v>
      </c>
      <c r="I23" s="33" t="str">
        <f>IF(F23="NA","",IF(L23=0,"",IF((F23-L23)&lt;0,"▲","")))</f>
        <v>▲</v>
      </c>
      <c r="J23" s="63">
        <f>IF(F23="NA","-",IF(L23=0,"-",ABS(F23-L23)))</f>
        <v>30.75</v>
      </c>
      <c r="K23" s="60">
        <v>242.798</v>
      </c>
      <c r="L23" s="55">
        <v>294.7</v>
      </c>
    </row>
    <row r="24" spans="2:12" ht="12" customHeight="1">
      <c r="B24" s="30"/>
      <c r="C24" s="23" t="s">
        <v>79</v>
      </c>
      <c r="D24" s="31">
        <v>50.65</v>
      </c>
      <c r="E24" s="32">
        <v>41</v>
      </c>
      <c r="F24" s="123">
        <v>35.83</v>
      </c>
      <c r="G24" s="94" t="str">
        <f>IF((F24/E24)-1&lt;0,"▲","")</f>
        <v>▲</v>
      </c>
      <c r="H24" s="95">
        <f t="shared" si="0"/>
        <v>0.12609756097560976</v>
      </c>
      <c r="I24" s="33" t="str">
        <f>IF(F24="NA","",IF(L24=0,"",IF((F24-L24)&lt;0,"▲","")))</f>
        <v>▲</v>
      </c>
      <c r="J24" s="63">
        <f>IF(F24="NA","-",IF(L24=0,"-",ABS(F24-L24)))</f>
        <v>8.64</v>
      </c>
      <c r="K24" s="60">
        <v>58.344000000000001</v>
      </c>
      <c r="L24" s="55">
        <v>44.47</v>
      </c>
    </row>
    <row r="25" spans="2:12" ht="12" customHeight="1">
      <c r="B25" s="30"/>
      <c r="C25" s="23" t="s">
        <v>9</v>
      </c>
      <c r="D25" s="31">
        <v>32.29</v>
      </c>
      <c r="E25" s="32">
        <v>28.74</v>
      </c>
      <c r="F25" s="123">
        <v>19.239999999999998</v>
      </c>
      <c r="G25" s="94" t="str">
        <f>IF((F25/E25)-1&lt;0,"▲","")</f>
        <v>▲</v>
      </c>
      <c r="H25" s="95">
        <f t="shared" si="0"/>
        <v>0.33054975643702156</v>
      </c>
      <c r="I25" s="33" t="str">
        <f>IF(F25="NA","",IF(L25=0,"",IF((F25-L25)&lt;0,"▲","")))</f>
        <v>▲</v>
      </c>
      <c r="J25" s="63">
        <f>IF(F25="NA","-",IF(L25=0,"-",ABS(F25-L25)))</f>
        <v>14.150000000000002</v>
      </c>
      <c r="K25" s="60">
        <v>36.173999999999999</v>
      </c>
      <c r="L25" s="55">
        <v>33.39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8.6999999999999994E-2</v>
      </c>
      <c r="F26" s="69">
        <f>ROUND(F25/(F23+F24),3)</f>
        <v>6.4000000000000001E-2</v>
      </c>
      <c r="G26" s="104" t="str">
        <f>IF((F26/E26)-1&lt;0,"▲","")</f>
        <v>▲</v>
      </c>
      <c r="H26" s="98">
        <f>ABS(+F26-E26)*100</f>
        <v>2.2999999999999994</v>
      </c>
      <c r="I26" s="105" t="str">
        <f>IF(F26="NA","",IF(L26=0,"",IF((F26-L26)&lt;0,"▲","")))</f>
        <v>▲</v>
      </c>
      <c r="J26" s="63">
        <f>IF(F26="NA","-",IF(L26=0,"-",ABS(F26-L26)*100))</f>
        <v>3.4000000000000004</v>
      </c>
      <c r="K26" s="99">
        <f>K25/(K23+K24)</f>
        <v>0.12012273279715217</v>
      </c>
      <c r="L26" s="100">
        <f>ROUND(L25/(L23+L24),3)</f>
        <v>9.8000000000000004E-2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273.79000000000002</v>
      </c>
      <c r="G28" s="94" t="str">
        <f>IF((F28/E28)-1&lt;0,"▲","")</f>
        <v>▲</v>
      </c>
      <c r="H28" s="95">
        <f>ABS((+F28/E28)-1)</f>
        <v>0.127835117227319</v>
      </c>
      <c r="I28" s="33" t="str">
        <f>IF(F28="NA","",IF(L28=0,"",IF((F28-L28)&lt;0,"▲","")))</f>
        <v>▲</v>
      </c>
      <c r="J28" s="63">
        <f>IF(F28="NA","-",IF(L28=0,"-",ABS(F28-L28)))</f>
        <v>55.659999999999968</v>
      </c>
      <c r="K28" s="60">
        <v>267.50299999999999</v>
      </c>
      <c r="L28" s="55">
        <v>329.45</v>
      </c>
    </row>
    <row r="29" spans="2:12" ht="12" customHeight="1">
      <c r="B29" s="41"/>
      <c r="C29" s="23" t="s">
        <v>8</v>
      </c>
      <c r="D29" s="31">
        <v>285.01</v>
      </c>
      <c r="E29" s="32">
        <v>277.89</v>
      </c>
      <c r="F29" s="123">
        <v>252.11</v>
      </c>
      <c r="G29" s="94" t="str">
        <f>IF((F29/E29)-1&lt;0,"▲","")</f>
        <v>▲</v>
      </c>
      <c r="H29" s="95">
        <f t="shared" si="0"/>
        <v>9.2770520709633209E-2</v>
      </c>
      <c r="I29" s="33" t="str">
        <f>IF(F29="NA","",IF(L29=0,"",IF((F29-L29)&lt;0,"▲","")))</f>
        <v>▲</v>
      </c>
      <c r="J29" s="63">
        <f>IF(F29="NA","-",IF(L29=0,"-",ABS(F29-L29)))</f>
        <v>30.349999999999966</v>
      </c>
      <c r="K29" s="60">
        <v>230.67400000000001</v>
      </c>
      <c r="L29" s="55">
        <v>282.45999999999998</v>
      </c>
    </row>
    <row r="30" spans="2:12" ht="12" customHeight="1">
      <c r="B30" s="41"/>
      <c r="C30" s="23" t="s">
        <v>79</v>
      </c>
      <c r="D30" s="31">
        <v>46.59</v>
      </c>
      <c r="E30" s="32">
        <v>39.369999999999997</v>
      </c>
      <c r="F30" s="123">
        <v>33.020000000000003</v>
      </c>
      <c r="G30" s="94" t="str">
        <f>IF((F30/E30)-1&lt;0,"▲","")</f>
        <v>▲</v>
      </c>
      <c r="H30" s="95">
        <f t="shared" si="0"/>
        <v>0.16129032258064502</v>
      </c>
      <c r="I30" s="33" t="str">
        <f>IF(F30="NA","",IF(L30=0,"",IF((F30-L30)&lt;0,"▲","")))</f>
        <v>▲</v>
      </c>
      <c r="J30" s="63">
        <f>IF(F30="NA","-",IF(L30=0,"-",ABS(F30-L30)))</f>
        <v>7.6199999999999974</v>
      </c>
      <c r="K30" s="60">
        <v>53.987000000000002</v>
      </c>
      <c r="L30" s="55">
        <v>40.64</v>
      </c>
    </row>
    <row r="31" spans="2:12" ht="12" customHeight="1">
      <c r="B31" s="41"/>
      <c r="C31" s="23" t="s">
        <v>9</v>
      </c>
      <c r="D31" s="31">
        <v>28.64</v>
      </c>
      <c r="E31" s="32">
        <v>25.94</v>
      </c>
      <c r="F31" s="123">
        <v>16.5</v>
      </c>
      <c r="G31" s="94" t="str">
        <f>IF((F31/E31)-1&lt;0,"▲","")</f>
        <v>▲</v>
      </c>
      <c r="H31" s="95">
        <f t="shared" si="0"/>
        <v>0.36391673091750198</v>
      </c>
      <c r="I31" s="33" t="str">
        <f>IF(F31="NA","",IF(L31=0,"",IF((F31-L31)&lt;0,"▲","")))</f>
        <v>▲</v>
      </c>
      <c r="J31" s="63">
        <f>IF(F31="NA","-",IF(L31=0,"-",ABS(F31-L31)))</f>
        <v>13.55</v>
      </c>
      <c r="K31" s="60">
        <v>33.113999999999997</v>
      </c>
      <c r="L31" s="55">
        <v>30.05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8.2000000000000003E-2</v>
      </c>
      <c r="F32" s="69">
        <f>ROUND(F31/(F29+F30),3)</f>
        <v>5.8000000000000003E-2</v>
      </c>
      <c r="G32" s="104" t="str">
        <f>IF((F32/E32)-1&lt;0,"▲","")</f>
        <v>▲</v>
      </c>
      <c r="H32" s="98">
        <f>ABS(+F32-E32)*100</f>
        <v>2.4</v>
      </c>
      <c r="I32" s="105" t="str">
        <f>IF(F32="NA","",IF(L32=0,"",IF((F32-L32)&lt;0,"▲","")))</f>
        <v>▲</v>
      </c>
      <c r="J32" s="63">
        <f>IF(F32="NA","-",IF(L32=0,"-",ABS(F32-L32)*100))</f>
        <v>3.4999999999999996</v>
      </c>
      <c r="K32" s="99">
        <f>K31/(K29+K30)</f>
        <v>0.11632784259171434</v>
      </c>
      <c r="L32" s="100">
        <f>ROUND(L31/(L29+L30),3)</f>
        <v>9.2999999999999999E-2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6.05</v>
      </c>
      <c r="G34" s="94" t="str">
        <f>IF((F34/E34)-1&lt;0,"▲","")</f>
        <v/>
      </c>
      <c r="H34" s="95">
        <f>ABS((+F34/E34)-1)</f>
        <v>3.0664395229982988E-2</v>
      </c>
      <c r="I34" s="33" t="str">
        <f>IF(F34="NA","",IF(L34=0,"",IF((F34-L34)&lt;0,"▲","")))</f>
        <v>▲</v>
      </c>
      <c r="J34" s="63">
        <f>IF(F34="NA","-",IF(L34=0,"-",ABS(F34-L34)))</f>
        <v>4.0000000000000036E-2</v>
      </c>
      <c r="K34" s="60">
        <v>6.2670000000000003</v>
      </c>
      <c r="L34" s="55">
        <v>6.09</v>
      </c>
    </row>
    <row r="35" spans="2:12" ht="12" customHeight="1">
      <c r="B35" s="30"/>
      <c r="C35" s="23" t="s">
        <v>8</v>
      </c>
      <c r="D35" s="31">
        <v>4.32</v>
      </c>
      <c r="E35" s="32">
        <v>3.72</v>
      </c>
      <c r="F35" s="123">
        <v>3.95</v>
      </c>
      <c r="G35" s="94" t="str">
        <f>IF((F35/E35)-1&lt;0,"▲","")</f>
        <v/>
      </c>
      <c r="H35" s="95">
        <f t="shared" si="0"/>
        <v>6.1827956989247257E-2</v>
      </c>
      <c r="I35" s="33" t="str">
        <f>IF(F35="NA","",IF(L35=0,"",IF((F35-L35)&lt;0,"▲","")))</f>
        <v>▲</v>
      </c>
      <c r="J35" s="63">
        <f>IF(F35="NA","-",IF(L35=0,"-",ABS(F35-L35)))</f>
        <v>5.9999999999999609E-2</v>
      </c>
      <c r="K35" s="60">
        <v>4.101</v>
      </c>
      <c r="L35" s="55">
        <v>4.01</v>
      </c>
    </row>
    <row r="36" spans="2:12" ht="12" customHeight="1">
      <c r="B36" s="30"/>
      <c r="C36" s="23" t="s">
        <v>79</v>
      </c>
      <c r="D36" s="31">
        <v>3.53</v>
      </c>
      <c r="E36" s="32">
        <v>3.24</v>
      </c>
      <c r="F36" s="123">
        <v>2.93</v>
      </c>
      <c r="G36" s="94" t="str">
        <f>IF((F36/E36)-1&lt;0,"▲","")</f>
        <v>▲</v>
      </c>
      <c r="H36" s="95">
        <f t="shared" si="0"/>
        <v>9.5679012345678993E-2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2.923</v>
      </c>
      <c r="L36" s="55">
        <v>2.93</v>
      </c>
    </row>
    <row r="37" spans="2:12" ht="12" customHeight="1">
      <c r="B37" s="30"/>
      <c r="C37" s="23" t="s">
        <v>9</v>
      </c>
      <c r="D37" s="31">
        <v>1.51</v>
      </c>
      <c r="E37" s="32">
        <v>1.06</v>
      </c>
      <c r="F37" s="123">
        <v>0.91</v>
      </c>
      <c r="G37" s="94" t="str">
        <f>IF((F37/E37)-1&lt;0,"▲","")</f>
        <v>▲</v>
      </c>
      <c r="H37" s="95">
        <f t="shared" si="0"/>
        <v>0.14150943396226412</v>
      </c>
      <c r="I37" s="33" t="str">
        <f>IF(F37="NA","",IF(L37=0,"",IF((F37-L37)&lt;0,"▲","")))</f>
        <v>▲</v>
      </c>
      <c r="J37" s="63">
        <f>IF(F37="NA","-",IF(L37=0,"-",ABS(F37-L37)))</f>
        <v>1.0000000000000009E-2</v>
      </c>
      <c r="K37" s="60">
        <v>1.266</v>
      </c>
      <c r="L37" s="55">
        <v>0.92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0.152</v>
      </c>
      <c r="F38" s="74">
        <f>ROUND(F37/(F35+F36),3)</f>
        <v>0.13200000000000001</v>
      </c>
      <c r="G38" s="107" t="str">
        <f>IF((F38/E38)-1&lt;0,"▲","")</f>
        <v>▲</v>
      </c>
      <c r="H38" s="108">
        <f>ABS(+F38-E38)*100</f>
        <v>1.9999999999999991</v>
      </c>
      <c r="I38" s="109" t="str">
        <f>IF(F38="NA","",IF(L38=0,"",IF((F38-L38)&lt;0,"▲","")))</f>
        <v>▲</v>
      </c>
      <c r="J38" s="64">
        <f>IF(F38="NA","-",IF(L38=0,"-",ABS(F38-L38)*100))</f>
        <v>0.10000000000000009</v>
      </c>
      <c r="K38" s="110">
        <f>K37/(K35+K36)</f>
        <v>0.18023917995444191</v>
      </c>
      <c r="L38" s="56">
        <f>ROUND(L37/(L35+L36),3)</f>
        <v>0.13300000000000001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463</v>
      </c>
      <c r="G42" s="457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83.17</v>
      </c>
      <c r="F44" s="125">
        <v>73.27</v>
      </c>
      <c r="G44" s="113" t="str">
        <f>IF((F44/E44)-1&lt;0,"▲","")</f>
        <v>▲</v>
      </c>
      <c r="H44" s="95">
        <f>ABS((+F44/E44)-1)</f>
        <v>0.11903330527834566</v>
      </c>
      <c r="I44" s="54" t="str">
        <f>IF(F44="NA","",IF(L44=0,"",IF((F44-L44)&lt;0,"▲","")))</f>
        <v>▲</v>
      </c>
      <c r="J44" s="63">
        <f>IF(F44="NA","-",IF(L44=0,"-",ABS(F44-L44)))</f>
        <v>9.7400000000000091</v>
      </c>
      <c r="K44" s="60">
        <v>87.001000000000005</v>
      </c>
      <c r="L44" s="78">
        <v>83.01</v>
      </c>
    </row>
    <row r="45" spans="2:12" ht="12" customHeight="1">
      <c r="B45" s="30"/>
      <c r="C45" s="23" t="s">
        <v>8</v>
      </c>
      <c r="D45" s="111">
        <v>48.4</v>
      </c>
      <c r="E45" s="112">
        <v>48.75</v>
      </c>
      <c r="F45" s="125">
        <v>44.41</v>
      </c>
      <c r="G45" s="114" t="str">
        <f>IF((F45/E45)-1&lt;0,"▲","")</f>
        <v>▲</v>
      </c>
      <c r="H45" s="95">
        <f>ABS((+F45/E45)-1)</f>
        <v>8.9025641025641145E-2</v>
      </c>
      <c r="I45" s="33" t="str">
        <f>IF(F45="NA","",IF(L45=0,"",IF((F45-L45)&lt;0,"▲","")))</f>
        <v>▲</v>
      </c>
      <c r="J45" s="63">
        <f>IF(F45="NA","-",IF(L45=0,"-",ABS(F45-L45)))</f>
        <v>2.8000000000000043</v>
      </c>
      <c r="K45" s="60">
        <v>53.472999999999999</v>
      </c>
      <c r="L45" s="55">
        <v>47.21</v>
      </c>
    </row>
    <row r="46" spans="2:12" ht="12" customHeight="1">
      <c r="B46" s="30"/>
      <c r="C46" s="23" t="s">
        <v>79</v>
      </c>
      <c r="D46" s="111">
        <v>40.85</v>
      </c>
      <c r="E46" s="112">
        <v>36.74</v>
      </c>
      <c r="F46" s="125">
        <v>30.21</v>
      </c>
      <c r="G46" s="114" t="str">
        <f>IF((F46/E46)-1&lt;0,"▲","")</f>
        <v>▲</v>
      </c>
      <c r="H46" s="95">
        <f>ABS((+F46/E46)-1)</f>
        <v>0.17773543821448012</v>
      </c>
      <c r="I46" s="33" t="str">
        <f>IF(F46="NA","",IF(L46=0,"",IF((F46-L46)&lt;0,"▲","")))</f>
        <v>▲</v>
      </c>
      <c r="J46" s="63">
        <f>IF(F46="NA","-",IF(L46=0,"-",ABS(F46-L46)))</f>
        <v>7.0799999999999983</v>
      </c>
      <c r="K46" s="60">
        <v>30.385999999999999</v>
      </c>
      <c r="L46" s="55">
        <v>37.29</v>
      </c>
    </row>
    <row r="47" spans="2:12" ht="12" customHeight="1">
      <c r="B47" s="30"/>
      <c r="C47" s="23" t="s">
        <v>9</v>
      </c>
      <c r="D47" s="111">
        <v>5.85</v>
      </c>
      <c r="E47" s="112">
        <v>3.94</v>
      </c>
      <c r="F47" s="125">
        <v>3.13</v>
      </c>
      <c r="G47" s="114" t="str">
        <f>IF((F47/E47)-1&lt;0,"▲","")</f>
        <v>▲</v>
      </c>
      <c r="H47" s="95">
        <f>ABS((+F47/E47)-1)</f>
        <v>0.20558375634517767</v>
      </c>
      <c r="I47" s="33" t="str">
        <f>IF(F47="NA","",IF(L47=0,"",IF((F47-L47)&lt;0,"▲","")))</f>
        <v>▲</v>
      </c>
      <c r="J47" s="63">
        <f>IF(F47="NA","-",IF(L47=0,"-",ABS(F47-L47)))</f>
        <v>0.41000000000000014</v>
      </c>
      <c r="K47" s="60">
        <v>15.617000000000001</v>
      </c>
      <c r="L47" s="55">
        <v>3.54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4.5999999999999999E-2</v>
      </c>
      <c r="F48" s="75">
        <f>ROUND(F47/(F45+F46),3)</f>
        <v>4.2000000000000003E-2</v>
      </c>
      <c r="G48" s="117" t="str">
        <f>IF(F48-D48&lt;0,"▲","")</f>
        <v>▲</v>
      </c>
      <c r="H48" s="108">
        <f>ABS(+F48-E48)*100</f>
        <v>0.39999999999999969</v>
      </c>
      <c r="I48" s="45" t="str">
        <f>IF(F48="NA","",IF(L48=0,"",IF((F48-L48)&lt;0,"▲","")))</f>
        <v/>
      </c>
      <c r="J48" s="64">
        <f>ABS(+F48-L48)*100</f>
        <v>0</v>
      </c>
      <c r="K48" s="110">
        <f>K47/(K45+K46)</f>
        <v>0.18622926579138796</v>
      </c>
      <c r="L48" s="118">
        <f>ROUND(L47/(L45+L46),3)</f>
        <v>4.2000000000000003E-2</v>
      </c>
    </row>
    <row r="49" spans="1:12" ht="12" customHeight="1">
      <c r="B49" s="1" t="s">
        <v>465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3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30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448</v>
      </c>
    </row>
    <row r="7" spans="2:12" ht="12" customHeight="1">
      <c r="B7" s="30"/>
      <c r="C7" s="58"/>
      <c r="D7" s="59"/>
      <c r="E7" s="2" t="s">
        <v>4</v>
      </c>
      <c r="F7" s="86" t="s">
        <v>446</v>
      </c>
      <c r="G7" s="457" t="s">
        <v>449</v>
      </c>
      <c r="H7" s="437"/>
      <c r="I7" s="440" t="s">
        <v>439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410.56</v>
      </c>
      <c r="G10" s="94" t="str">
        <f>IF((F10/E10)-1&lt;0,"▲","")</f>
        <v/>
      </c>
      <c r="H10" s="95">
        <f>ABS((+F10/E10)-1)</f>
        <v>6.9222355331006735E-2</v>
      </c>
      <c r="I10" s="33" t="str">
        <f>IF(F10="NA","",IF(L10=0,"",IF((F10-L10)&lt;0,"▲","")))</f>
        <v>▲</v>
      </c>
      <c r="J10" s="63">
        <f>IF(F10="NA","-",IF(L10=0,"-",ABS(F10-L10)))</f>
        <v>45.889999999999986</v>
      </c>
      <c r="K10" s="60">
        <v>335.48200000000003</v>
      </c>
      <c r="L10" s="55">
        <v>456.45</v>
      </c>
    </row>
    <row r="11" spans="2:12" ht="12" customHeight="1">
      <c r="B11" s="30"/>
      <c r="C11" s="23" t="s">
        <v>8</v>
      </c>
      <c r="D11" s="31">
        <v>333.04</v>
      </c>
      <c r="E11" s="32">
        <v>326.77999999999997</v>
      </c>
      <c r="F11" s="123">
        <v>332</v>
      </c>
      <c r="G11" s="94" t="str">
        <f>IF((F11/E11)-1&lt;0,"▲","")</f>
        <v/>
      </c>
      <c r="H11" s="95">
        <f>ABS((+F11/E11)-1)</f>
        <v>1.5974049819450498E-2</v>
      </c>
      <c r="I11" s="33" t="str">
        <f>IF(F11="NA","",IF(L11=0,"",IF((F11-L11)&lt;0,"▲","")))</f>
        <v>▲</v>
      </c>
      <c r="J11" s="63">
        <f>IF(F11="NA","-",IF(L11=0,"-",ABS(F11-L11)))</f>
        <v>18.920000000000016</v>
      </c>
      <c r="K11" s="60">
        <v>277.8</v>
      </c>
      <c r="L11" s="55">
        <v>350.92</v>
      </c>
    </row>
    <row r="12" spans="2:12" ht="12" customHeight="1">
      <c r="B12" s="30"/>
      <c r="C12" s="23" t="s">
        <v>79</v>
      </c>
      <c r="D12" s="31">
        <v>89.19</v>
      </c>
      <c r="E12" s="32">
        <v>73.849999999999994</v>
      </c>
      <c r="F12" s="123">
        <v>80.06</v>
      </c>
      <c r="G12" s="94" t="str">
        <f>IF((F12/E12)-1&lt;0,"▲","")</f>
        <v/>
      </c>
      <c r="H12" s="95">
        <f>ABS((+F12/E12)-1)</f>
        <v>8.4089370345294734E-2</v>
      </c>
      <c r="I12" s="33" t="str">
        <f>IF(F12="NA","",IF(L12=0,"",IF((F12-L12)&lt;0,"▲","")))</f>
        <v>▲</v>
      </c>
      <c r="J12" s="63">
        <f>IF(F12="NA","-",IF(L12=0,"-",ABS(F12-L12)))</f>
        <v>6.0999999999999943</v>
      </c>
      <c r="K12" s="60">
        <v>86</v>
      </c>
      <c r="L12" s="55">
        <v>86.16</v>
      </c>
    </row>
    <row r="13" spans="2:12" ht="12" customHeight="1">
      <c r="B13" s="30"/>
      <c r="C13" s="23" t="s">
        <v>9</v>
      </c>
      <c r="D13" s="31">
        <v>57.27</v>
      </c>
      <c r="E13" s="32">
        <v>47.05</v>
      </c>
      <c r="F13" s="123">
        <v>52.38</v>
      </c>
      <c r="G13" s="94" t="str">
        <f>IF((F13/E13)-1&lt;0,"▲","")</f>
        <v/>
      </c>
      <c r="H13" s="95">
        <f>ABS((+F13/E13)-1)</f>
        <v>0.11328374070138159</v>
      </c>
      <c r="I13" s="33" t="str">
        <f>IF(F13="NA","",IF(L13=0,"",IF((F13-L13)&lt;0,"▲","")))</f>
        <v>▲</v>
      </c>
      <c r="J13" s="63">
        <f>IF(F13="NA","-",IF(L13=0,"-",ABS(F13-L13)))</f>
        <v>18.499999999999993</v>
      </c>
      <c r="K13" s="60">
        <v>49.853999999999999</v>
      </c>
      <c r="L13" s="55">
        <v>70.88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0.11700000000000001</v>
      </c>
      <c r="F14" s="69">
        <f>ROUND(F13/(F11+F12),3)</f>
        <v>0.127</v>
      </c>
      <c r="G14" s="94" t="str">
        <f>IF((F14/E14)-1&lt;0,"▲","")</f>
        <v/>
      </c>
      <c r="H14" s="98">
        <f>ABS(+F14-E14)*100</f>
        <v>0.99999999999999956</v>
      </c>
      <c r="I14" s="33" t="str">
        <f>IF(F14="NA","",IF(L14=0,"",IF((F14-L14)&lt;0,"▲","")))</f>
        <v>▲</v>
      </c>
      <c r="J14" s="63">
        <f>IF(F14="NA","-",IF(L14=0,"-",ABS(F14-L14)*100))</f>
        <v>3.5000000000000004</v>
      </c>
      <c r="K14" s="99">
        <f>K13/(K11+K12)</f>
        <v>0.13703683342495876</v>
      </c>
      <c r="L14" s="100">
        <f>ROUND(L13/(L11+L12),3)</f>
        <v>0.16200000000000001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60.53</v>
      </c>
      <c r="G16" s="94" t="str">
        <f>IF((F16/E16)-1&lt;0,"▲","")</f>
        <v/>
      </c>
      <c r="H16" s="95">
        <f t="shared" ref="H16:H37" si="0">ABS((+F16/E16)-1)</f>
        <v>0.11247932365374025</v>
      </c>
      <c r="I16" s="33" t="str">
        <f>IF(F16="NA","",IF(L16=0,"",IF((F16-L16)&lt;0,"▲","")))</f>
        <v>▲</v>
      </c>
      <c r="J16" s="63">
        <f>IF(F16="NA","-",IF(L16=0,"-",ABS(F16-L16)))</f>
        <v>0.26999999999999602</v>
      </c>
      <c r="K16" s="60">
        <v>49.216999999999999</v>
      </c>
      <c r="L16" s="55">
        <v>60.8</v>
      </c>
    </row>
    <row r="17" spans="2:12" ht="12" customHeight="1">
      <c r="B17" s="30"/>
      <c r="C17" s="23" t="s">
        <v>8</v>
      </c>
      <c r="D17" s="31">
        <v>30.71</v>
      </c>
      <c r="E17" s="32">
        <v>32.270000000000003</v>
      </c>
      <c r="F17" s="123">
        <v>33.29</v>
      </c>
      <c r="G17" s="94" t="str">
        <f>IF((F17/E17)-1&lt;0,"▲","")</f>
        <v/>
      </c>
      <c r="H17" s="95">
        <f t="shared" si="0"/>
        <v>3.1608304927176922E-2</v>
      </c>
      <c r="I17" s="33" t="str">
        <f>IF(F17="NA","",IF(L17=0,"",IF((F17-L17)&lt;0,"▲","")))</f>
        <v>▲</v>
      </c>
      <c r="J17" s="63">
        <f>IF(F17="NA","-",IF(L17=0,"-",ABS(F17-L17)))</f>
        <v>0.39999999999999858</v>
      </c>
      <c r="K17" s="60">
        <v>30.9</v>
      </c>
      <c r="L17" s="55">
        <v>33.69</v>
      </c>
    </row>
    <row r="18" spans="2:12" ht="12" customHeight="1">
      <c r="B18" s="30"/>
      <c r="C18" s="23" t="s">
        <v>79</v>
      </c>
      <c r="D18" s="31">
        <v>35.08</v>
      </c>
      <c r="E18" s="32">
        <v>28.53</v>
      </c>
      <c r="F18" s="123">
        <v>32.659999999999997</v>
      </c>
      <c r="G18" s="94" t="str">
        <f>IF((F18/E18)-1&lt;0,"▲","")</f>
        <v/>
      </c>
      <c r="H18" s="95">
        <f t="shared" si="0"/>
        <v>0.1447599018576935</v>
      </c>
      <c r="I18" s="33" t="str">
        <f>IF(F18="NA","",IF(L18=0,"",IF((F18-L18)&lt;0,"▲","")))</f>
        <v/>
      </c>
      <c r="J18" s="63">
        <f>IF(F18="NA","-",IF(L18=0,"-",ABS(F18-L18)))</f>
        <v>1.3599999999999959</v>
      </c>
      <c r="K18" s="60">
        <v>24.725000000000001</v>
      </c>
      <c r="L18" s="55">
        <v>31.3</v>
      </c>
    </row>
    <row r="19" spans="2:12" ht="12" customHeight="1">
      <c r="B19" s="30"/>
      <c r="C19" s="23" t="s">
        <v>9</v>
      </c>
      <c r="D19" s="31">
        <v>23.47</v>
      </c>
      <c r="E19" s="32">
        <v>20.21</v>
      </c>
      <c r="F19" s="123">
        <v>18.07</v>
      </c>
      <c r="G19" s="94" t="str">
        <f>IF((F19/E19)-1&lt;0,"▲","")</f>
        <v>▲</v>
      </c>
      <c r="H19" s="95">
        <f t="shared" si="0"/>
        <v>0.10588817417120244</v>
      </c>
      <c r="I19" s="33" t="str">
        <f>IF(F19="NA","",IF(L19=0,"",IF((F19-L19)&lt;0,"▲","")))</f>
        <v>▲</v>
      </c>
      <c r="J19" s="63">
        <f>IF(F19="NA","-",IF(L19=0,"-",ABS(F19-L19)))</f>
        <v>0.82000000000000028</v>
      </c>
      <c r="K19" s="60">
        <v>12.414</v>
      </c>
      <c r="L19" s="55">
        <v>18.89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0.33200000000000002</v>
      </c>
      <c r="F20" s="69">
        <f>ROUND(F19/(F17+F18),3)</f>
        <v>0.27400000000000002</v>
      </c>
      <c r="G20" s="104" t="str">
        <f>IF((F20/E20)-1&lt;0,"▲","")</f>
        <v>▲</v>
      </c>
      <c r="H20" s="98">
        <f>ABS(+F20-E20)*100</f>
        <v>5.8</v>
      </c>
      <c r="I20" s="105" t="str">
        <f>IF(F20="NA","",IF(L20=0,"",IF((F20-L20)&lt;0,"▲","")))</f>
        <v>▲</v>
      </c>
      <c r="J20" s="63">
        <f>IF(F20="NA","-",IF(L20=0,"-",ABS(F20-L20)*100))</f>
        <v>1.699999999999996</v>
      </c>
      <c r="K20" s="99">
        <f>K19/(K17+K18)</f>
        <v>0.22317303370786518</v>
      </c>
      <c r="L20" s="100">
        <f>ROUND(L19/(L17+L18),3)</f>
        <v>0.29099999999999998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343.95</v>
      </c>
      <c r="G22" s="94" t="str">
        <f>IF((F22/E22)-1&lt;0,"▲","")</f>
        <v/>
      </c>
      <c r="H22" s="95">
        <f>ABS((+F22/E22)-1)</f>
        <v>6.2557924003707077E-2</v>
      </c>
      <c r="I22" s="33" t="str">
        <f>IF(F22="NA","",IF(L22=0,"",IF((F22-L22)&lt;0,"▲","")))</f>
        <v>▲</v>
      </c>
      <c r="J22" s="63">
        <f>IF(F22="NA","-",IF(L22=0,"-",ABS(F22-L22)))</f>
        <v>45.870000000000005</v>
      </c>
      <c r="K22" s="60">
        <v>279.99799999999999</v>
      </c>
      <c r="L22" s="55">
        <v>389.82</v>
      </c>
    </row>
    <row r="23" spans="2:12" ht="12" customHeight="1">
      <c r="B23" s="30"/>
      <c r="C23" s="23" t="s">
        <v>8</v>
      </c>
      <c r="D23" s="31">
        <v>297.97000000000003</v>
      </c>
      <c r="E23" s="32">
        <v>290.79000000000002</v>
      </c>
      <c r="F23" s="123">
        <v>294.7</v>
      </c>
      <c r="G23" s="94" t="str">
        <f>IF((F23/E23)-1&lt;0,"▲","")</f>
        <v/>
      </c>
      <c r="H23" s="95">
        <f t="shared" si="0"/>
        <v>1.3446129509267823E-2</v>
      </c>
      <c r="I23" s="33" t="str">
        <f>IF(F23="NA","",IF(L23=0,"",IF((F23-L23)&lt;0,"▲","")))</f>
        <v/>
      </c>
      <c r="J23" s="63">
        <f>IF(F23="NA","-",IF(L23=0,"-",ABS(F23-L23)))</f>
        <v>236.39999999999998</v>
      </c>
      <c r="K23" s="60">
        <v>242.798</v>
      </c>
      <c r="L23" s="55">
        <v>58.3</v>
      </c>
    </row>
    <row r="24" spans="2:12" ht="12" customHeight="1">
      <c r="B24" s="30"/>
      <c r="C24" s="23" t="s">
        <v>79</v>
      </c>
      <c r="D24" s="31">
        <v>50.63</v>
      </c>
      <c r="E24" s="32">
        <v>42.11</v>
      </c>
      <c r="F24" s="123">
        <v>44.47</v>
      </c>
      <c r="G24" s="94" t="str">
        <f>IF((F24/E24)-1&lt;0,"▲","")</f>
        <v/>
      </c>
      <c r="H24" s="95">
        <f t="shared" si="0"/>
        <v>5.6043695084303069E-2</v>
      </c>
      <c r="I24" s="33" t="str">
        <f>IF(F24="NA","",IF(L24=0,"",IF((F24-L24)&lt;0,"▲","")))</f>
        <v>▲</v>
      </c>
      <c r="J24" s="63">
        <f>IF(F24="NA","-",IF(L24=0,"-",ABS(F24-L24)))</f>
        <v>198.328</v>
      </c>
      <c r="K24" s="60">
        <v>58.344000000000001</v>
      </c>
      <c r="L24" s="55">
        <v>242.798</v>
      </c>
    </row>
    <row r="25" spans="2:12" ht="12" customHeight="1">
      <c r="B25" s="30"/>
      <c r="C25" s="23" t="s">
        <v>9</v>
      </c>
      <c r="D25" s="31">
        <v>32.29</v>
      </c>
      <c r="E25" s="32">
        <v>25.74</v>
      </c>
      <c r="F25" s="123">
        <v>33.39</v>
      </c>
      <c r="G25" s="94" t="str">
        <f>IF((F25/E25)-1&lt;0,"▲","")</f>
        <v/>
      </c>
      <c r="H25" s="95">
        <f t="shared" si="0"/>
        <v>0.2972027972027973</v>
      </c>
      <c r="I25" s="33" t="str">
        <f>IF(F25="NA","",IF(L25=0,"",IF((F25-L25)&lt;0,"▲","")))</f>
        <v>▲</v>
      </c>
      <c r="J25" s="63">
        <f>IF(F25="NA","-",IF(L25=0,"-",ABS(F25-L25)))</f>
        <v>17.79</v>
      </c>
      <c r="K25" s="60">
        <v>36.173999999999999</v>
      </c>
      <c r="L25" s="55">
        <v>51.18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7.6999999999999999E-2</v>
      </c>
      <c r="F26" s="69">
        <f>ROUND(F25/(F23+F24),3)</f>
        <v>9.8000000000000004E-2</v>
      </c>
      <c r="G26" s="104" t="str">
        <f>IF((F26/E26)-1&lt;0,"▲","")</f>
        <v/>
      </c>
      <c r="H26" s="98">
        <f>ABS(+F26-E26)*100</f>
        <v>2.1000000000000005</v>
      </c>
      <c r="I26" s="105" t="str">
        <f>IF(F26="NA","",IF(L26=0,"",IF((F26-L26)&lt;0,"▲","")))</f>
        <v>▲</v>
      </c>
      <c r="J26" s="63">
        <f>IF(F26="NA","-",IF(L26=0,"-",ABS(F26-L26)*100))</f>
        <v>7.2000000000000011</v>
      </c>
      <c r="K26" s="99">
        <f>K25/(K23+K24)</f>
        <v>0.12012273279715217</v>
      </c>
      <c r="L26" s="100">
        <f>ROUND(L25/(L23+L24),3)</f>
        <v>0.17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329.45</v>
      </c>
      <c r="G28" s="94" t="str">
        <f>IF((F28/E28)-1&lt;0,"▲","")</f>
        <v/>
      </c>
      <c r="H28" s="95">
        <f>ABS((+F28/E28)-1)</f>
        <v>4.9471202854230345E-2</v>
      </c>
      <c r="I28" s="33" t="str">
        <f>IF(F28="NA","",IF(L28=0,"",IF((F28-L28)&lt;0,"▲","")))</f>
        <v>▲</v>
      </c>
      <c r="J28" s="63">
        <f>IF(F28="NA","-",IF(L28=0,"-",ABS(F28-L28)))</f>
        <v>46.230000000000018</v>
      </c>
      <c r="K28" s="60">
        <v>267.50299999999999</v>
      </c>
      <c r="L28" s="55">
        <v>375.68</v>
      </c>
    </row>
    <row r="29" spans="2:12" ht="12" customHeight="1">
      <c r="B29" s="41"/>
      <c r="C29" s="23" t="s">
        <v>8</v>
      </c>
      <c r="D29" s="31">
        <v>285.01</v>
      </c>
      <c r="E29" s="32">
        <v>279.54000000000002</v>
      </c>
      <c r="F29" s="123">
        <v>282.45999999999998</v>
      </c>
      <c r="G29" s="94" t="str">
        <f>IF((F29/E29)-1&lt;0,"▲","")</f>
        <v/>
      </c>
      <c r="H29" s="95">
        <f t="shared" si="0"/>
        <v>1.044573227445067E-2</v>
      </c>
      <c r="I29" s="33" t="str">
        <f>IF(F29="NA","",IF(L29=0,"",IF((F29-L29)&lt;0,"▲","")))</f>
        <v/>
      </c>
      <c r="J29" s="63">
        <f>IF(F29="NA","-",IF(L29=0,"-",ABS(F29-L29)))</f>
        <v>228.47299999999998</v>
      </c>
      <c r="K29" s="60">
        <v>230.67400000000001</v>
      </c>
      <c r="L29" s="55">
        <v>53.987000000000002</v>
      </c>
    </row>
    <row r="30" spans="2:12" ht="12" customHeight="1">
      <c r="B30" s="41"/>
      <c r="C30" s="23" t="s">
        <v>79</v>
      </c>
      <c r="D30" s="31">
        <v>46.6</v>
      </c>
      <c r="E30" s="32">
        <v>40.64</v>
      </c>
      <c r="F30" s="123">
        <v>40.64</v>
      </c>
      <c r="G30" s="94" t="str">
        <f>IF((F30/E30)-1&lt;0,"▲","")</f>
        <v/>
      </c>
      <c r="H30" s="95">
        <f t="shared" si="0"/>
        <v>0</v>
      </c>
      <c r="I30" s="33" t="str">
        <f>IF(F30="NA","",IF(L30=0,"",IF((F30-L30)&lt;0,"▲","")))</f>
        <v>▲</v>
      </c>
      <c r="J30" s="63">
        <f>IF(F30="NA","-",IF(L30=0,"-",ABS(F30-L30)))</f>
        <v>190.03399999999999</v>
      </c>
      <c r="K30" s="60">
        <v>53.987000000000002</v>
      </c>
      <c r="L30" s="55">
        <v>230.67400000000001</v>
      </c>
    </row>
    <row r="31" spans="2:12" ht="12" customHeight="1">
      <c r="B31" s="41"/>
      <c r="C31" s="23" t="s">
        <v>9</v>
      </c>
      <c r="D31" s="31">
        <v>28.64</v>
      </c>
      <c r="E31" s="32">
        <v>22.94</v>
      </c>
      <c r="F31" s="123">
        <v>30.05</v>
      </c>
      <c r="G31" s="94" t="str">
        <f>IF((F31/E31)-1&lt;0,"▲","")</f>
        <v/>
      </c>
      <c r="H31" s="95">
        <f t="shared" si="0"/>
        <v>0.3099389712292937</v>
      </c>
      <c r="I31" s="33" t="str">
        <f>IF(F31="NA","",IF(L31=0,"",IF((F31-L31)&lt;0,"▲","")))</f>
        <v>▲</v>
      </c>
      <c r="J31" s="63">
        <f>IF(F31="NA","-",IF(L31=0,"-",ABS(F31-L31)))</f>
        <v>17.73</v>
      </c>
      <c r="K31" s="60">
        <v>33.113999999999997</v>
      </c>
      <c r="L31" s="55">
        <v>47.78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7.1999999999999995E-2</v>
      </c>
      <c r="F32" s="69">
        <f>ROUND(F31/(F29+F30),3)</f>
        <v>9.2999999999999999E-2</v>
      </c>
      <c r="G32" s="104" t="str">
        <f>IF((F32/E32)-1&lt;0,"▲","")</f>
        <v/>
      </c>
      <c r="H32" s="98">
        <f>ABS(+F32-E32)*100</f>
        <v>2.1000000000000005</v>
      </c>
      <c r="I32" s="105" t="str">
        <f>IF(F32="NA","",IF(L32=0,"",IF((F32-L32)&lt;0,"▲","")))</f>
        <v>▲</v>
      </c>
      <c r="J32" s="63">
        <f>IF(F32="NA","-",IF(L32=0,"-",ABS(F32-L32)*100))</f>
        <v>7.5000000000000009</v>
      </c>
      <c r="K32" s="99">
        <f>K31/(K29+K30)</f>
        <v>0.11632784259171434</v>
      </c>
      <c r="L32" s="100">
        <f>ROUND(L31/(L29+L30),3)</f>
        <v>0.16800000000000001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6.09</v>
      </c>
      <c r="G34" s="94" t="str">
        <f>IF((F34/E34)-1&lt;0,"▲","")</f>
        <v/>
      </c>
      <c r="H34" s="95">
        <f>ABS((+F34/E34)-1)</f>
        <v>3.7478705281090319E-2</v>
      </c>
      <c r="I34" s="33" t="str">
        <f>IF(F34="NA","",IF(L34=0,"",IF((F34-L34)&lt;0,"▲","")))</f>
        <v/>
      </c>
      <c r="J34" s="63">
        <f>IF(F34="NA","-",IF(L34=0,"-",ABS(F34-L34)))</f>
        <v>0.25999999999999979</v>
      </c>
      <c r="K34" s="60">
        <v>6.2670000000000003</v>
      </c>
      <c r="L34" s="55">
        <v>5.83</v>
      </c>
    </row>
    <row r="35" spans="2:12" ht="12" customHeight="1">
      <c r="B35" s="30"/>
      <c r="C35" s="23" t="s">
        <v>8</v>
      </c>
      <c r="D35" s="31">
        <v>4.3600000000000003</v>
      </c>
      <c r="E35" s="32">
        <v>3.72</v>
      </c>
      <c r="F35" s="123">
        <v>4.01</v>
      </c>
      <c r="G35" s="94" t="str">
        <f>IF((F35/E35)-1&lt;0,"▲","")</f>
        <v/>
      </c>
      <c r="H35" s="95">
        <f t="shared" si="0"/>
        <v>7.7956989247311759E-2</v>
      </c>
      <c r="I35" s="33" t="str">
        <f>IF(F35="NA","",IF(L35=0,"",IF((F35-L35)&lt;0,"▲","")))</f>
        <v/>
      </c>
      <c r="J35" s="63">
        <f>IF(F35="NA","-",IF(L35=0,"-",ABS(F35-L35)))</f>
        <v>1.0869999999999997</v>
      </c>
      <c r="K35" s="60">
        <v>4.101</v>
      </c>
      <c r="L35" s="55">
        <v>2.923</v>
      </c>
    </row>
    <row r="36" spans="2:12" ht="12" customHeight="1">
      <c r="B36" s="30"/>
      <c r="C36" s="23" t="s">
        <v>79</v>
      </c>
      <c r="D36" s="31">
        <v>3.49</v>
      </c>
      <c r="E36" s="32">
        <v>3.21</v>
      </c>
      <c r="F36" s="123">
        <v>2.93</v>
      </c>
      <c r="G36" s="94" t="str">
        <f>IF((F36/E36)-1&lt;0,"▲","")</f>
        <v>▲</v>
      </c>
      <c r="H36" s="95">
        <f t="shared" si="0"/>
        <v>8.7227414330217967E-2</v>
      </c>
      <c r="I36" s="33" t="str">
        <f>IF(F36="NA","",IF(L36=0,"",IF((F36-L36)&lt;0,"▲","")))</f>
        <v>▲</v>
      </c>
      <c r="J36" s="63">
        <f>IF(F36="NA","-",IF(L36=0,"-",ABS(F36-L36)))</f>
        <v>1.1709999999999998</v>
      </c>
      <c r="K36" s="60">
        <v>2.923</v>
      </c>
      <c r="L36" s="55">
        <v>4.101</v>
      </c>
    </row>
    <row r="37" spans="2:12" ht="12" customHeight="1">
      <c r="B37" s="30"/>
      <c r="C37" s="23" t="s">
        <v>9</v>
      </c>
      <c r="D37" s="31">
        <v>1.51</v>
      </c>
      <c r="E37" s="32">
        <v>1.1000000000000001</v>
      </c>
      <c r="F37" s="123">
        <v>0.92</v>
      </c>
      <c r="G37" s="94" t="str">
        <f>IF((F37/E37)-1&lt;0,"▲","")</f>
        <v>▲</v>
      </c>
      <c r="H37" s="95">
        <f t="shared" si="0"/>
        <v>0.16363636363636369</v>
      </c>
      <c r="I37" s="33" t="str">
        <f>IF(F37="NA","",IF(L37=0,"",IF((F37-L37)&lt;0,"▲","")))</f>
        <v/>
      </c>
      <c r="J37" s="63">
        <f>IF(F37="NA","-",IF(L37=0,"-",ABS(F37-L37)))</f>
        <v>0.10999999999999999</v>
      </c>
      <c r="K37" s="60">
        <v>1.266</v>
      </c>
      <c r="L37" s="55">
        <v>0.81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0.159</v>
      </c>
      <c r="F38" s="74">
        <f>ROUND(F37/(F35+F36),3)</f>
        <v>0.13300000000000001</v>
      </c>
      <c r="G38" s="107" t="str">
        <f>IF((F38/E38)-1&lt;0,"▲","")</f>
        <v>▲</v>
      </c>
      <c r="H38" s="108">
        <f>ABS(+F38-E38)*100</f>
        <v>2.5999999999999996</v>
      </c>
      <c r="I38" s="109" t="str">
        <f>IF(F38="NA","",IF(L38=0,"",IF((F38-L38)&lt;0,"▲","")))</f>
        <v/>
      </c>
      <c r="J38" s="64">
        <f>IF(F38="NA","-",IF(L38=0,"-",ABS(F38-L38)*100))</f>
        <v>1.8000000000000003</v>
      </c>
      <c r="K38" s="110">
        <f>K37/(K35+K36)</f>
        <v>0.18023917995444191</v>
      </c>
      <c r="L38" s="56">
        <f>ROUND(L37/(L35+L36),3)</f>
        <v>0.115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448</v>
      </c>
    </row>
    <row r="42" spans="2:12" ht="12" customHeight="1">
      <c r="B42" s="30"/>
      <c r="C42" s="58"/>
      <c r="D42" s="59"/>
      <c r="E42" s="2" t="s">
        <v>4</v>
      </c>
      <c r="F42" s="86" t="s">
        <v>450</v>
      </c>
      <c r="G42" s="457" t="s">
        <v>451</v>
      </c>
      <c r="H42" s="437"/>
      <c r="I42" s="440" t="s">
        <v>452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83.17</v>
      </c>
      <c r="F44" s="125">
        <v>83.01</v>
      </c>
      <c r="G44" s="113" t="str">
        <f>IF((F44/E44)-1&lt;0,"▲","")</f>
        <v>▲</v>
      </c>
      <c r="H44" s="95">
        <f>ABS((+F44/E44)-1)</f>
        <v>1.9237705903570879E-3</v>
      </c>
      <c r="I44" s="54" t="str">
        <f>IF(F44="NA","",IF(L44=0,"",IF((F44-L44)&lt;0,"▲","")))</f>
        <v>▲</v>
      </c>
      <c r="J44" s="63">
        <f>IF(F44="NA","-",IF(L44=0,"-",ABS(F44-L44)))</f>
        <v>4.2199999999999989</v>
      </c>
      <c r="K44" s="60">
        <v>87.001000000000005</v>
      </c>
      <c r="L44" s="78">
        <v>87.23</v>
      </c>
    </row>
    <row r="45" spans="2:12" ht="12" customHeight="1">
      <c r="B45" s="30"/>
      <c r="C45" s="23" t="s">
        <v>8</v>
      </c>
      <c r="D45" s="111">
        <v>48.39</v>
      </c>
      <c r="E45" s="112">
        <v>48.35</v>
      </c>
      <c r="F45" s="125">
        <v>47.21</v>
      </c>
      <c r="G45" s="114" t="str">
        <f>IF((F45/E45)-1&lt;0,"▲","")</f>
        <v>▲</v>
      </c>
      <c r="H45" s="95">
        <f>ABS((+F45/E45)-1)</f>
        <v>2.3578076525336056E-2</v>
      </c>
      <c r="I45" s="33" t="str">
        <f>IF(F45="NA","",IF(L45=0,"",IF((F45-L45)&lt;0,"▲","")))</f>
        <v>▲</v>
      </c>
      <c r="J45" s="63">
        <f>IF(F45="NA","-",IF(L45=0,"-",ABS(F45-L45)))</f>
        <v>0.96999999999999886</v>
      </c>
      <c r="K45" s="60">
        <v>53.472999999999999</v>
      </c>
      <c r="L45" s="55">
        <v>48.18</v>
      </c>
    </row>
    <row r="46" spans="2:12" ht="12" customHeight="1">
      <c r="B46" s="30"/>
      <c r="C46" s="23" t="s">
        <v>79</v>
      </c>
      <c r="D46" s="111">
        <v>40.86</v>
      </c>
      <c r="E46" s="112">
        <v>36.47</v>
      </c>
      <c r="F46" s="125">
        <v>37.29</v>
      </c>
      <c r="G46" s="114" t="str">
        <f>IF((F46/E46)-1&lt;0,"▲","")</f>
        <v/>
      </c>
      <c r="H46" s="95">
        <f>ABS((+F46/E46)-1)</f>
        <v>2.248423361667129E-2</v>
      </c>
      <c r="I46" s="33" t="str">
        <f>IF(F46="NA","",IF(L46=0,"",IF((F46-L46)&lt;0,"▲","")))</f>
        <v>▲</v>
      </c>
      <c r="J46" s="63">
        <f>IF(F46="NA","-",IF(L46=0,"-",ABS(F46-L46)))</f>
        <v>3.1300000000000026</v>
      </c>
      <c r="K46" s="60">
        <v>30.385999999999999</v>
      </c>
      <c r="L46" s="55">
        <v>40.42</v>
      </c>
    </row>
    <row r="47" spans="2:12" ht="12" customHeight="1">
      <c r="B47" s="30"/>
      <c r="C47" s="23" t="s">
        <v>9</v>
      </c>
      <c r="D47" s="111">
        <v>5.85</v>
      </c>
      <c r="E47" s="112">
        <v>4.62</v>
      </c>
      <c r="F47" s="125">
        <v>3.54</v>
      </c>
      <c r="G47" s="114" t="str">
        <f>IF((F47/E47)-1&lt;0,"▲","")</f>
        <v>▲</v>
      </c>
      <c r="H47" s="95">
        <f>ABS((+F47/E47)-1)</f>
        <v>0.23376623376623373</v>
      </c>
      <c r="I47" s="33" t="str">
        <f>IF(F47="NA","",IF(L47=0,"",IF((F47-L47)&lt;0,"▲","")))</f>
        <v>▲</v>
      </c>
      <c r="J47" s="63">
        <f>IF(F47="NA","-",IF(L47=0,"-",ABS(F47-L47)))</f>
        <v>0.25999999999999979</v>
      </c>
      <c r="K47" s="60">
        <v>15.617000000000001</v>
      </c>
      <c r="L47" s="55">
        <v>3.8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5.3999999999999999E-2</v>
      </c>
      <c r="F48" s="75">
        <f>ROUND(F47/(F45+F46),3)</f>
        <v>4.2000000000000003E-2</v>
      </c>
      <c r="G48" s="117" t="str">
        <f>IF(F48-D48&lt;0,"▲","")</f>
        <v>▲</v>
      </c>
      <c r="H48" s="108">
        <f>ABS(+F48-E48)*100</f>
        <v>1.1999999999999997</v>
      </c>
      <c r="I48" s="45" t="str">
        <f>IF(F48="NA","",IF(L48=0,"",IF((F48-L48)&lt;0,"▲","")))</f>
        <v>▲</v>
      </c>
      <c r="J48" s="64">
        <f>ABS(+F48-L48)*100</f>
        <v>9.9999999999999395E-2</v>
      </c>
      <c r="K48" s="110">
        <f>K47/(K45+K46)</f>
        <v>0.18622926579138796</v>
      </c>
      <c r="L48" s="118">
        <f>ROUND(L47/(L45+L46),3)</f>
        <v>4.2999999999999997E-2</v>
      </c>
    </row>
    <row r="49" spans="1:12" ht="12" customHeight="1">
      <c r="B49" s="1" t="s">
        <v>462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453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454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455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456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457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458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459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460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461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4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29</v>
      </c>
    </row>
    <row r="4" spans="2:12" ht="12" customHeight="1"/>
    <row r="5" spans="2:12" ht="12" customHeight="1">
      <c r="B5" s="16" t="s">
        <v>0</v>
      </c>
      <c r="G5" s="17"/>
      <c r="L5" s="8" t="s">
        <v>445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446</v>
      </c>
      <c r="G7" s="457" t="s">
        <v>423</v>
      </c>
      <c r="H7" s="437"/>
      <c r="I7" s="440" t="s">
        <v>426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456.45</v>
      </c>
      <c r="G10" s="94" t="str">
        <f>IF((F10/E10)-1&lt;0,"▲","")</f>
        <v/>
      </c>
      <c r="H10" s="95">
        <f>ABS((+F10/E10)-1)</f>
        <v>0.18873378821813636</v>
      </c>
      <c r="I10" s="33" t="str">
        <f>IF(F10="NA","",IF(L10=0,"",IF((F10-L10)&lt;0,"▲","")))</f>
        <v/>
      </c>
      <c r="J10" s="63">
        <v>-0.30000000000001137</v>
      </c>
      <c r="K10" s="60">
        <v>335.48</v>
      </c>
      <c r="L10" s="55"/>
    </row>
    <row r="11" spans="2:12" ht="12" customHeight="1">
      <c r="B11" s="30"/>
      <c r="C11" s="23" t="s">
        <v>8</v>
      </c>
      <c r="D11" s="31">
        <v>333.04</v>
      </c>
      <c r="E11" s="32">
        <v>327.49</v>
      </c>
      <c r="F11" s="123">
        <v>350.92</v>
      </c>
      <c r="G11" s="94" t="str">
        <f>IF((F11/E11)-1&lt;0,"▲","")</f>
        <v/>
      </c>
      <c r="H11" s="95">
        <f>ABS((+F11/E11)-1)</f>
        <v>7.1544169287611759E-2</v>
      </c>
      <c r="I11" s="33" t="str">
        <f>IF(F11="NA","",IF(L11=0,"",IF((F11-L11)&lt;0,"▲","")))</f>
        <v/>
      </c>
      <c r="J11" s="63">
        <v>-0.31000000000000227</v>
      </c>
      <c r="K11" s="60">
        <v>277.83999999999997</v>
      </c>
      <c r="L11" s="55"/>
    </row>
    <row r="12" spans="2:12" ht="12" customHeight="1">
      <c r="B12" s="30"/>
      <c r="C12" s="23" t="s">
        <v>79</v>
      </c>
      <c r="D12" s="31">
        <v>89.19</v>
      </c>
      <c r="E12" s="32">
        <v>75.3</v>
      </c>
      <c r="F12" s="123">
        <v>86.16</v>
      </c>
      <c r="G12" s="94" t="str">
        <f>IF((F12/E12)-1&lt;0,"▲","")</f>
        <v/>
      </c>
      <c r="H12" s="95">
        <f>ABS((+F12/E12)-1)</f>
        <v>0.14422310756972112</v>
      </c>
      <c r="I12" s="33" t="str">
        <f>IF(F12="NA","",IF(L12=0,"",IF((F12-L12)&lt;0,"▲","")))</f>
        <v/>
      </c>
      <c r="J12" s="63">
        <v>-6.0000000000002274E-2</v>
      </c>
      <c r="K12" s="60">
        <v>85.9</v>
      </c>
      <c r="L12" s="55"/>
    </row>
    <row r="13" spans="2:12" ht="12" customHeight="1">
      <c r="B13" s="30"/>
      <c r="C13" s="23" t="s">
        <v>9</v>
      </c>
      <c r="D13" s="31">
        <v>57.27</v>
      </c>
      <c r="E13" s="32">
        <v>44.97</v>
      </c>
      <c r="F13" s="123">
        <v>70.88</v>
      </c>
      <c r="G13" s="94" t="str">
        <f>IF((F13/E13)-1&lt;0,"▲","")</f>
        <v/>
      </c>
      <c r="H13" s="95">
        <f>ABS((+F13/E13)-1)</f>
        <v>0.57616188570157867</v>
      </c>
      <c r="I13" s="33" t="str">
        <f>IF(F13="NA","",IF(L13=0,"",IF((F13-L13)&lt;0,"▲","")))</f>
        <v/>
      </c>
      <c r="J13" s="63">
        <v>-1.1600000000000108</v>
      </c>
      <c r="K13" s="60">
        <v>49.85</v>
      </c>
      <c r="L13" s="55"/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0.112</v>
      </c>
      <c r="F14" s="69">
        <f>ROUND(F13/(F11+F12),3)</f>
        <v>0.16200000000000001</v>
      </c>
      <c r="G14" s="94" t="str">
        <f>IF((F14/E14)-1&lt;0,"▲","")</f>
        <v/>
      </c>
      <c r="H14" s="98">
        <f>ABS(+F14-E14)*100</f>
        <v>5</v>
      </c>
      <c r="I14" s="33"/>
      <c r="J14" s="63">
        <v>-0.30000000000000071</v>
      </c>
      <c r="K14" s="99">
        <f>K13/(K11+K12)</f>
        <v>0.13704844119425963</v>
      </c>
      <c r="L14" s="100"/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60.8</v>
      </c>
      <c r="G16" s="94" t="str">
        <f>IF((F16/E16)-1&lt;0,"▲","")</f>
        <v/>
      </c>
      <c r="H16" s="95">
        <f t="shared" ref="H16:H37" si="0">ABS((+F16/E16)-1)</f>
        <v>0.11744164675611102</v>
      </c>
      <c r="I16" s="33" t="str">
        <f>IF(F16="NA","",IF(L16=0,"",IF((F16-L16)&lt;0,"▲","")))</f>
        <v/>
      </c>
      <c r="J16" s="63">
        <v>-0.31000000000000227</v>
      </c>
      <c r="K16" s="60">
        <v>49.22</v>
      </c>
      <c r="L16" s="55"/>
    </row>
    <row r="17" spans="2:12" ht="12" customHeight="1">
      <c r="B17" s="30"/>
      <c r="C17" s="23" t="s">
        <v>8</v>
      </c>
      <c r="D17" s="31">
        <v>30.71</v>
      </c>
      <c r="E17" s="32">
        <v>32.619999999999997</v>
      </c>
      <c r="F17" s="123">
        <v>33.69</v>
      </c>
      <c r="G17" s="94" t="str">
        <f>IF((F17/E17)-1&lt;0,"▲","")</f>
        <v/>
      </c>
      <c r="H17" s="95">
        <f t="shared" si="0"/>
        <v>3.2801961986511419E-2</v>
      </c>
      <c r="I17" s="33" t="str">
        <f>IF(F17="NA","",IF(L17=0,"",IF((F17-L17)&lt;0,"▲","")))</f>
        <v/>
      </c>
      <c r="J17" s="63">
        <v>-0.28000000000000114</v>
      </c>
      <c r="K17" s="60">
        <v>30.94</v>
      </c>
      <c r="L17" s="55"/>
    </row>
    <row r="18" spans="2:12" ht="12" customHeight="1">
      <c r="B18" s="30"/>
      <c r="C18" s="23" t="s">
        <v>79</v>
      </c>
      <c r="D18" s="31">
        <v>35.08</v>
      </c>
      <c r="E18" s="32">
        <v>28.71</v>
      </c>
      <c r="F18" s="123">
        <v>31.3</v>
      </c>
      <c r="G18" s="94" t="str">
        <f>IF((F18/E18)-1&lt;0,"▲","")</f>
        <v/>
      </c>
      <c r="H18" s="95">
        <f t="shared" si="0"/>
        <v>9.0212469522814365E-2</v>
      </c>
      <c r="I18" s="33" t="str">
        <f>IF(F18="NA","",IF(L18=0,"",IF((F18-L18)&lt;0,"▲","")))</f>
        <v/>
      </c>
      <c r="J18" s="63">
        <v>0</v>
      </c>
      <c r="K18" s="60">
        <v>24.73</v>
      </c>
      <c r="L18" s="55"/>
    </row>
    <row r="19" spans="2:12" ht="12" customHeight="1">
      <c r="B19" s="30"/>
      <c r="C19" s="23" t="s">
        <v>9</v>
      </c>
      <c r="D19" s="31">
        <v>23.47</v>
      </c>
      <c r="E19" s="32">
        <v>19.82</v>
      </c>
      <c r="F19" s="123">
        <v>18.89</v>
      </c>
      <c r="G19" s="94" t="str">
        <f>IF((F19/E19)-1&lt;0,"▲","")</f>
        <v>▲</v>
      </c>
      <c r="H19" s="95">
        <f t="shared" si="0"/>
        <v>4.6922300706357167E-2</v>
      </c>
      <c r="I19" s="33" t="str">
        <f>IF(F19="NA","",IF(L19=0,"",IF((F19-L19)&lt;0,"▲","")))</f>
        <v/>
      </c>
      <c r="J19" s="63">
        <v>-1.120000000000001</v>
      </c>
      <c r="K19" s="60">
        <v>12.41</v>
      </c>
      <c r="L19" s="55"/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0.32300000000000001</v>
      </c>
      <c r="F20" s="69">
        <f>ROUND(F19/(F17+F18),3)</f>
        <v>0.29099999999999998</v>
      </c>
      <c r="G20" s="104" t="str">
        <f>IF((F20/E20)-1&lt;0,"▲","")</f>
        <v>▲</v>
      </c>
      <c r="H20" s="98">
        <f>ABS(+F20-E20)*100</f>
        <v>3.2000000000000028</v>
      </c>
      <c r="I20" s="105"/>
      <c r="J20" s="63">
        <v>-1.5999999999999979</v>
      </c>
      <c r="K20" s="99">
        <f>K19/(K17+K18)</f>
        <v>0.22292078318663552</v>
      </c>
      <c r="L20" s="100"/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389.82</v>
      </c>
      <c r="G22" s="94" t="str">
        <f>IF((F22/E22)-1&lt;0,"▲","")</f>
        <v/>
      </c>
      <c r="H22" s="95">
        <f>ABS((+F22/E22)-1)</f>
        <v>0.20426320667284514</v>
      </c>
      <c r="I22" s="33" t="str">
        <f>IF(F22="NA","",IF(L22=0,"",IF((F22-L22)&lt;0,"▲","")))</f>
        <v/>
      </c>
      <c r="J22" s="63">
        <v>0</v>
      </c>
      <c r="K22" s="60">
        <v>279.99</v>
      </c>
      <c r="L22" s="55"/>
    </row>
    <row r="23" spans="2:12" ht="12" customHeight="1">
      <c r="B23" s="30"/>
      <c r="C23" s="23" t="s">
        <v>8</v>
      </c>
      <c r="D23" s="31">
        <v>297.97000000000003</v>
      </c>
      <c r="E23" s="32">
        <v>290.99</v>
      </c>
      <c r="F23" s="123">
        <v>313.35000000000002</v>
      </c>
      <c r="G23" s="94" t="str">
        <f>IF((F23/E23)-1&lt;0,"▲","")</f>
        <v/>
      </c>
      <c r="H23" s="95">
        <f t="shared" si="0"/>
        <v>7.6841128561119021E-2</v>
      </c>
      <c r="I23" s="33" t="str">
        <f>IF(F23="NA","",IF(L23=0,"",IF((F23-L23)&lt;0,"▲","")))</f>
        <v/>
      </c>
      <c r="J23" s="63">
        <v>0</v>
      </c>
      <c r="K23" s="60">
        <v>242.8</v>
      </c>
      <c r="L23" s="55"/>
    </row>
    <row r="24" spans="2:12" ht="12" customHeight="1">
      <c r="B24" s="30"/>
      <c r="C24" s="23" t="s">
        <v>79</v>
      </c>
      <c r="D24" s="31">
        <v>50.63</v>
      </c>
      <c r="E24" s="32">
        <v>43.38</v>
      </c>
      <c r="F24" s="123">
        <v>52.09</v>
      </c>
      <c r="G24" s="94" t="str">
        <f>IF((F24/E24)-1&lt;0,"▲","")</f>
        <v/>
      </c>
      <c r="H24" s="95">
        <f t="shared" si="0"/>
        <v>0.20078377132319036</v>
      </c>
      <c r="I24" s="33" t="str">
        <f>IF(F24="NA","",IF(L24=0,"",IF((F24-L24)&lt;0,"▲","")))</f>
        <v/>
      </c>
      <c r="J24" s="63">
        <v>0</v>
      </c>
      <c r="K24" s="60">
        <v>58.34</v>
      </c>
      <c r="L24" s="55"/>
    </row>
    <row r="25" spans="2:12" ht="12" customHeight="1">
      <c r="B25" s="30"/>
      <c r="C25" s="23" t="s">
        <v>9</v>
      </c>
      <c r="D25" s="31">
        <v>32.29</v>
      </c>
      <c r="E25" s="32">
        <v>24.22</v>
      </c>
      <c r="F25" s="123">
        <v>51.18</v>
      </c>
      <c r="G25" s="94" t="str">
        <f>IF((F25/E25)-1&lt;0,"▲","")</f>
        <v/>
      </c>
      <c r="H25" s="95">
        <f t="shared" si="0"/>
        <v>1.1131296449215524</v>
      </c>
      <c r="I25" s="33" t="str">
        <f>IF(F25="NA","",IF(L25=0,"",IF((F25-L25)&lt;0,"▲","")))</f>
        <v/>
      </c>
      <c r="J25" s="63">
        <v>9.9999999999980105E-3</v>
      </c>
      <c r="K25" s="60">
        <v>36.17</v>
      </c>
      <c r="L25" s="55"/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7.1999999999999995E-2</v>
      </c>
      <c r="F26" s="69">
        <f>ROUND(F25/(F23+F24),3)</f>
        <v>0.14000000000000001</v>
      </c>
      <c r="G26" s="104" t="str">
        <f>IF((F26/E26)-1&lt;0,"▲","")</f>
        <v/>
      </c>
      <c r="H26" s="98">
        <f>ABS(+F26-E26)*100</f>
        <v>6.8000000000000016</v>
      </c>
      <c r="I26" s="105"/>
      <c r="J26" s="63">
        <v>0</v>
      </c>
      <c r="K26" s="99">
        <f>K25/(K23+K24)</f>
        <v>0.1201102477253105</v>
      </c>
      <c r="L26" s="100"/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375.68</v>
      </c>
      <c r="G28" s="94" t="str">
        <f>IF((F28/E28)-1&lt;0,"▲","")</f>
        <v/>
      </c>
      <c r="H28" s="95">
        <f>ABS((+F28/E28)-1)</f>
        <v>0.19673802242609573</v>
      </c>
      <c r="I28" s="33" t="str">
        <f>IF(F28="NA","",IF(L28=0,"",IF((F28-L28)&lt;0,"▲","")))</f>
        <v/>
      </c>
      <c r="J28" s="63">
        <v>0</v>
      </c>
      <c r="K28" s="60">
        <v>267.5</v>
      </c>
      <c r="L28" s="55"/>
    </row>
    <row r="29" spans="2:12" ht="12" customHeight="1">
      <c r="B29" s="41"/>
      <c r="C29" s="23" t="s">
        <v>8</v>
      </c>
      <c r="D29" s="31">
        <v>285.01</v>
      </c>
      <c r="E29" s="32">
        <v>279.54000000000002</v>
      </c>
      <c r="F29" s="123">
        <v>301.64</v>
      </c>
      <c r="G29" s="94" t="str">
        <f>IF((F29/E29)-1&lt;0,"▲","")</f>
        <v/>
      </c>
      <c r="H29" s="95">
        <f t="shared" si="0"/>
        <v>7.9058453173069809E-2</v>
      </c>
      <c r="I29" s="33" t="str">
        <f>IF(F29="NA","",IF(L29=0,"",IF((F29-L29)&lt;0,"▲","")))</f>
        <v/>
      </c>
      <c r="J29" s="63">
        <v>0</v>
      </c>
      <c r="K29" s="60">
        <v>230.67</v>
      </c>
      <c r="L29" s="55"/>
    </row>
    <row r="30" spans="2:12" ht="12" customHeight="1">
      <c r="B30" s="41"/>
      <c r="C30" s="23" t="s">
        <v>79</v>
      </c>
      <c r="D30" s="31">
        <v>46.6</v>
      </c>
      <c r="E30" s="32">
        <v>41.91</v>
      </c>
      <c r="F30" s="123">
        <v>48.26</v>
      </c>
      <c r="G30" s="94" t="str">
        <f>IF((F30/E30)-1&lt;0,"▲","")</f>
        <v/>
      </c>
      <c r="H30" s="95">
        <f t="shared" si="0"/>
        <v>0.1515151515151516</v>
      </c>
      <c r="I30" s="33" t="str">
        <f>IF(F30="NA","",IF(L30=0,"",IF((F30-L30)&lt;0,"▲","")))</f>
        <v/>
      </c>
      <c r="J30" s="63">
        <v>0</v>
      </c>
      <c r="K30" s="60">
        <v>53.99</v>
      </c>
      <c r="L30" s="55"/>
    </row>
    <row r="31" spans="2:12" ht="12" customHeight="1">
      <c r="B31" s="41"/>
      <c r="C31" s="23" t="s">
        <v>9</v>
      </c>
      <c r="D31" s="31">
        <v>28.64</v>
      </c>
      <c r="E31" s="32">
        <v>21.62</v>
      </c>
      <c r="F31" s="123">
        <v>47.78</v>
      </c>
      <c r="G31" s="94" t="str">
        <f>IF((F31/E31)-1&lt;0,"▲","")</f>
        <v/>
      </c>
      <c r="H31" s="95">
        <f t="shared" si="0"/>
        <v>1.2099907493061979</v>
      </c>
      <c r="I31" s="33" t="str">
        <f>IF(F31="NA","",IF(L31=0,"",IF((F31-L31)&lt;0,"▲","")))</f>
        <v/>
      </c>
      <c r="J31" s="63">
        <v>0</v>
      </c>
      <c r="K31" s="60">
        <v>33.11</v>
      </c>
      <c r="L31" s="55"/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6.7000000000000004E-2</v>
      </c>
      <c r="F32" s="69">
        <f>ROUND(F31/(F29+F30),3)</f>
        <v>0.13700000000000001</v>
      </c>
      <c r="G32" s="104" t="str">
        <f>IF((F32/E32)-1&lt;0,"▲","")</f>
        <v/>
      </c>
      <c r="H32" s="98">
        <f>ABS(+F32-E32)*100</f>
        <v>7.0000000000000009</v>
      </c>
      <c r="I32" s="105"/>
      <c r="J32" s="63">
        <v>0</v>
      </c>
      <c r="K32" s="99">
        <f>K31/(K29+K30)</f>
        <v>0.11631419939577041</v>
      </c>
      <c r="L32" s="100"/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5.83</v>
      </c>
      <c r="G34" s="94" t="str">
        <f>IF((F34/E34)-1&lt;0,"▲","")</f>
        <v>▲</v>
      </c>
      <c r="H34" s="95">
        <f>ABS((+F34/E34)-1)</f>
        <v>6.8143100511073307E-3</v>
      </c>
      <c r="I34" s="33" t="str">
        <f>IF(F34="NA","",IF(L34=0,"",IF((F34-L34)&lt;0,"▲","")))</f>
        <v/>
      </c>
      <c r="J34" s="63">
        <v>0</v>
      </c>
      <c r="K34" s="60">
        <v>6.27</v>
      </c>
      <c r="L34" s="55"/>
    </row>
    <row r="35" spans="2:12" ht="12" customHeight="1">
      <c r="B35" s="30"/>
      <c r="C35" s="23" t="s">
        <v>8</v>
      </c>
      <c r="D35" s="31">
        <v>4.3600000000000003</v>
      </c>
      <c r="E35" s="32">
        <v>3.88</v>
      </c>
      <c r="F35" s="123">
        <v>3.88</v>
      </c>
      <c r="G35" s="94" t="str">
        <f>IF((F35/E35)-1&lt;0,"▲","")</f>
        <v/>
      </c>
      <c r="H35" s="95">
        <f t="shared" si="0"/>
        <v>0</v>
      </c>
      <c r="I35" s="33" t="str">
        <f>IF(F35="NA","",IF(L35=0,"",IF((F35-L35)&lt;0,"▲","")))</f>
        <v/>
      </c>
      <c r="J35" s="63">
        <v>-3.0000000000000249E-2</v>
      </c>
      <c r="K35" s="60">
        <v>4.0999999999999996</v>
      </c>
      <c r="L35" s="55"/>
    </row>
    <row r="36" spans="2:12" ht="12" customHeight="1">
      <c r="B36" s="30"/>
      <c r="C36" s="23" t="s">
        <v>79</v>
      </c>
      <c r="D36" s="31">
        <v>3.49</v>
      </c>
      <c r="E36" s="32">
        <v>3.21</v>
      </c>
      <c r="F36" s="123">
        <v>2.77</v>
      </c>
      <c r="G36" s="94" t="str">
        <f>IF((F36/E36)-1&lt;0,"▲","")</f>
        <v>▲</v>
      </c>
      <c r="H36" s="95">
        <f t="shared" si="0"/>
        <v>0.13707165109034269</v>
      </c>
      <c r="I36" s="33" t="str">
        <f>IF(F36="NA","",IF(L36=0,"",IF((F36-L36)&lt;0,"▲","")))</f>
        <v/>
      </c>
      <c r="J36" s="63">
        <v>-6.999999999999984E-2</v>
      </c>
      <c r="K36" s="60">
        <v>2.92</v>
      </c>
      <c r="L36" s="55"/>
    </row>
    <row r="37" spans="2:12" ht="12" customHeight="1">
      <c r="B37" s="30"/>
      <c r="C37" s="23" t="s">
        <v>9</v>
      </c>
      <c r="D37" s="31">
        <v>1.51</v>
      </c>
      <c r="E37" s="32">
        <v>0.94</v>
      </c>
      <c r="F37" s="123">
        <v>0.81</v>
      </c>
      <c r="G37" s="94" t="str">
        <f>IF((F37/E37)-1&lt;0,"▲","")</f>
        <v>▲</v>
      </c>
      <c r="H37" s="95">
        <f t="shared" si="0"/>
        <v>0.13829787234042545</v>
      </c>
      <c r="I37" s="33" t="str">
        <f>IF(F37="NA","",IF(L37=0,"",IF((F37-L37)&lt;0,"▲","")))</f>
        <v/>
      </c>
      <c r="J37" s="63">
        <v>-4.8000000000000001E-2</v>
      </c>
      <c r="K37" s="60">
        <v>1.27</v>
      </c>
      <c r="L37" s="55"/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0.13300000000000001</v>
      </c>
      <c r="F38" s="74">
        <f>ROUND(F37/(F35+F36),3)</f>
        <v>0.122</v>
      </c>
      <c r="G38" s="107" t="str">
        <f>IF((F38/E38)-1&lt;0,"▲","")</f>
        <v>▲</v>
      </c>
      <c r="H38" s="108">
        <f>ABS(+F38-E38)*100</f>
        <v>1.100000000000001</v>
      </c>
      <c r="I38" s="109"/>
      <c r="J38" s="64">
        <v>-0.5</v>
      </c>
      <c r="K38" s="110">
        <f>K37/(K35+K36)</f>
        <v>0.18091168091168092</v>
      </c>
      <c r="L38" s="56"/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57" t="s">
        <v>425</v>
      </c>
      <c r="H42" s="437"/>
      <c r="I42" s="440" t="s">
        <v>426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83.17</v>
      </c>
      <c r="F44" s="125">
        <v>87.23</v>
      </c>
      <c r="G44" s="113" t="str">
        <f>IF((F44/E44)-1&lt;0,"▲","")</f>
        <v/>
      </c>
      <c r="H44" s="95">
        <f>ABS((+F44/E44)-1)</f>
        <v>4.881567873031134E-2</v>
      </c>
      <c r="I44" s="54" t="str">
        <f>IF(F44="NA","",IF(L44=0,"",IF((F44-L44)&lt;0,"▲","")))</f>
        <v/>
      </c>
      <c r="J44" s="63">
        <v>0</v>
      </c>
      <c r="K44" s="60">
        <v>87.001000000000005</v>
      </c>
      <c r="L44" s="78"/>
    </row>
    <row r="45" spans="2:12" ht="12" customHeight="1">
      <c r="B45" s="30"/>
      <c r="C45" s="23" t="s">
        <v>8</v>
      </c>
      <c r="D45" s="111">
        <v>48.39</v>
      </c>
      <c r="E45" s="112">
        <v>48.33</v>
      </c>
      <c r="F45" s="125">
        <v>48.18</v>
      </c>
      <c r="G45" s="114" t="str">
        <f>IF((F45/E45)-1&lt;0,"▲","")</f>
        <v>▲</v>
      </c>
      <c r="H45" s="95">
        <f>ABS((+F45/E45)-1)</f>
        <v>3.1036623215393577E-3</v>
      </c>
      <c r="I45" s="33" t="str">
        <f>IF(F45="NA","",IF(L45=0,"",IF((F45-L45)&lt;0,"▲","")))</f>
        <v/>
      </c>
      <c r="J45" s="63">
        <v>-0.28000000000000114</v>
      </c>
      <c r="K45" s="60">
        <v>53.472999999999999</v>
      </c>
      <c r="L45" s="55"/>
    </row>
    <row r="46" spans="2:12" ht="12" customHeight="1">
      <c r="B46" s="30"/>
      <c r="C46" s="23" t="s">
        <v>79</v>
      </c>
      <c r="D46" s="111">
        <v>40.86</v>
      </c>
      <c r="E46" s="112">
        <v>36.33</v>
      </c>
      <c r="F46" s="125">
        <v>40.42</v>
      </c>
      <c r="G46" s="114" t="str">
        <f>IF((F46/E46)-1&lt;0,"▲","")</f>
        <v/>
      </c>
      <c r="H46" s="95">
        <f>ABS((+F46/E46)-1)</f>
        <v>0.11257913570052303</v>
      </c>
      <c r="I46" s="33" t="str">
        <f>IF(F46="NA","",IF(L46=0,"",IF((F46-L46)&lt;0,"▲","")))</f>
        <v/>
      </c>
      <c r="J46" s="63">
        <v>-0.53999999999999915</v>
      </c>
      <c r="K46" s="60">
        <v>30.385999999999999</v>
      </c>
      <c r="L46" s="55"/>
    </row>
    <row r="47" spans="2:12" ht="12" customHeight="1">
      <c r="B47" s="30"/>
      <c r="C47" s="23" t="s">
        <v>9</v>
      </c>
      <c r="D47" s="111">
        <v>5.85</v>
      </c>
      <c r="E47" s="112">
        <v>4.7699999999999996</v>
      </c>
      <c r="F47" s="125">
        <v>3.8</v>
      </c>
      <c r="G47" s="114" t="str">
        <f>IF((F47/E47)-1&lt;0,"▲","")</f>
        <v>▲</v>
      </c>
      <c r="H47" s="95">
        <f>ABS((+F47/E47)-1)</f>
        <v>0.20335429769392033</v>
      </c>
      <c r="I47" s="33" t="str">
        <f>IF(F47="NA","",IF(L47=0,"",IF((F47-L47)&lt;0,"▲","")))</f>
        <v/>
      </c>
      <c r="J47" s="63">
        <v>-0.14000000000000012</v>
      </c>
      <c r="K47" s="60">
        <v>15.617000000000001</v>
      </c>
      <c r="L47" s="55"/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5.6000000000000001E-2</v>
      </c>
      <c r="F48" s="75">
        <f>ROUND(F47/(F45+F46),3)</f>
        <v>4.2999999999999997E-2</v>
      </c>
      <c r="G48" s="117" t="str">
        <f>IF(F48-D48&lt;0,"▲","")</f>
        <v>▲</v>
      </c>
      <c r="H48" s="108">
        <f>ABS(+F48-E48)*100</f>
        <v>1.3000000000000005</v>
      </c>
      <c r="I48" s="45" t="str">
        <f>IF(F48="NA","",IF(L48=0,"",IF((F48-L48)&lt;0,"▲","")))</f>
        <v/>
      </c>
      <c r="J48" s="64">
        <v>-0.10000000000000053</v>
      </c>
      <c r="K48" s="110">
        <f>K47/(K45+K46)</f>
        <v>0.18622926579138796</v>
      </c>
      <c r="L48" s="118"/>
    </row>
    <row r="49" spans="1:12" ht="12" customHeight="1">
      <c r="B49" s="1" t="s">
        <v>447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444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5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28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53</v>
      </c>
      <c r="E6" s="21" t="s">
        <v>50</v>
      </c>
      <c r="F6" s="430" t="s">
        <v>51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7" t="s">
        <v>437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397.89</v>
      </c>
      <c r="E10" s="32">
        <v>383.98</v>
      </c>
      <c r="F10" s="123">
        <v>456.75</v>
      </c>
      <c r="G10" s="94" t="str">
        <f>IF((F10/E10)-1&lt;0,"▲","")</f>
        <v/>
      </c>
      <c r="H10" s="95">
        <f>ABS((+F10/E10)-1)</f>
        <v>0.1895150789103599</v>
      </c>
      <c r="I10" s="33" t="str">
        <f>IF(F10="NA","",IF(L10=0,"",IF((F10-L10)&lt;0,"▲","")))</f>
        <v/>
      </c>
      <c r="J10" s="63" t="str">
        <f>IF(F10="NA","-",IF(L10=0,"-",ABS(F10-L10)))</f>
        <v>-</v>
      </c>
      <c r="K10" s="60">
        <v>335.48</v>
      </c>
      <c r="L10" s="55">
        <v>0</v>
      </c>
    </row>
    <row r="11" spans="2:12" ht="12" customHeight="1">
      <c r="B11" s="30"/>
      <c r="C11" s="23" t="s">
        <v>8</v>
      </c>
      <c r="D11" s="31">
        <v>333.04</v>
      </c>
      <c r="E11" s="32">
        <v>325.8</v>
      </c>
      <c r="F11" s="123">
        <v>351.23</v>
      </c>
      <c r="G11" s="94" t="str">
        <f>IF((F11/E11)-1&lt;0,"▲","")</f>
        <v/>
      </c>
      <c r="H11" s="95">
        <f>ABS((+F11/E11)-1)</f>
        <v>7.8054020871700436E-2</v>
      </c>
      <c r="I11" s="33" t="str">
        <f>IF(F11="NA","",IF(L11=0,"",IF((F11-L11)&lt;0,"▲","")))</f>
        <v/>
      </c>
      <c r="J11" s="63" t="str">
        <f>IF(F11="NA","-",IF(L11=0,"-",ABS(F11-L11)))</f>
        <v>-</v>
      </c>
      <c r="K11" s="60">
        <v>277.83999999999997</v>
      </c>
      <c r="L11" s="55">
        <v>0</v>
      </c>
    </row>
    <row r="12" spans="2:12" ht="12" customHeight="1">
      <c r="B12" s="30"/>
      <c r="C12" s="23" t="s">
        <v>79</v>
      </c>
      <c r="D12" s="31">
        <v>89.19</v>
      </c>
      <c r="E12" s="32">
        <v>75.95</v>
      </c>
      <c r="F12" s="123">
        <v>86.22</v>
      </c>
      <c r="G12" s="94" t="str">
        <f>IF((F12/E12)-1&lt;0,"▲","")</f>
        <v/>
      </c>
      <c r="H12" s="95">
        <f>ABS((+F12/E12)-1)</f>
        <v>0.13522053982883464</v>
      </c>
      <c r="I12" s="33" t="str">
        <f>IF(F12="NA","",IF(L12=0,"",IF((F12-L12)&lt;0,"▲","")))</f>
        <v/>
      </c>
      <c r="J12" s="63" t="str">
        <f>IF(F12="NA","-",IF(L12=0,"-",ABS(F12-L12)))</f>
        <v>-</v>
      </c>
      <c r="K12" s="60">
        <v>85.99</v>
      </c>
      <c r="L12" s="55">
        <v>0</v>
      </c>
    </row>
    <row r="13" spans="2:12" ht="12" customHeight="1">
      <c r="B13" s="30"/>
      <c r="C13" s="23" t="s">
        <v>9</v>
      </c>
      <c r="D13" s="31">
        <v>57.27</v>
      </c>
      <c r="E13" s="32">
        <v>46.19</v>
      </c>
      <c r="F13" s="123">
        <v>72.040000000000006</v>
      </c>
      <c r="G13" s="94" t="str">
        <f>IF((F13/E13)-1&lt;0,"▲","")</f>
        <v/>
      </c>
      <c r="H13" s="95">
        <f>ABS((+F13/E13)-1)</f>
        <v>0.55964494479324545</v>
      </c>
      <c r="I13" s="33" t="str">
        <f>IF(F13="NA","",IF(L13=0,"",IF((F13-L13)&lt;0,"▲","")))</f>
        <v/>
      </c>
      <c r="J13" s="63" t="str">
        <f>IF(F13="NA","-",IF(L13=0,"-",ABS(F13-L13)))</f>
        <v>-</v>
      </c>
      <c r="K13" s="60">
        <v>49.85</v>
      </c>
      <c r="L13" s="55">
        <v>0</v>
      </c>
    </row>
    <row r="14" spans="2:12" ht="12" customHeight="1">
      <c r="B14" s="30"/>
      <c r="C14" s="23" t="s">
        <v>10</v>
      </c>
      <c r="D14" s="96">
        <f>ROUND(D13/(D11+D12),3)</f>
        <v>0.13600000000000001</v>
      </c>
      <c r="E14" s="97">
        <f>ROUND(E13/(E11+E12),3)</f>
        <v>0.115</v>
      </c>
      <c r="F14" s="69">
        <f>ROUND(F13/(F11+F12),3)</f>
        <v>0.16500000000000001</v>
      </c>
      <c r="G14" s="94" t="str">
        <f>IF((F14/E14)-1&lt;0,"▲","")</f>
        <v/>
      </c>
      <c r="H14" s="98">
        <f>ABS(+F14-E14)*100</f>
        <v>5</v>
      </c>
      <c r="I14" s="33" t="str">
        <f>IF(F14="NA","",IF(L14=0,"",IF((F14-L14)&lt;0,"▲","")))</f>
        <v/>
      </c>
      <c r="J14" s="63" t="s">
        <v>144</v>
      </c>
      <c r="K14" s="99">
        <f>K13/(K11+K12)</f>
        <v>0.1370145397575791</v>
      </c>
      <c r="L14" s="119" t="s">
        <v>144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60.06</v>
      </c>
      <c r="E16" s="32">
        <v>54.41</v>
      </c>
      <c r="F16" s="123">
        <v>61.11</v>
      </c>
      <c r="G16" s="94" t="str">
        <f>IF((F16/E16)-1&lt;0,"▲","")</f>
        <v/>
      </c>
      <c r="H16" s="95">
        <f t="shared" ref="H16:H37" si="0">ABS((+F16/E16)-1)</f>
        <v>0.12313912883661104</v>
      </c>
      <c r="I16" s="33" t="str">
        <f>IF(F16="NA","",IF(L16=0,"",IF((F16-L16)&lt;0,"▲","")))</f>
        <v/>
      </c>
      <c r="J16" s="63" t="str">
        <f>IF(F16="NA","-",IF(L16=0,"-",ABS(F16-L16)))</f>
        <v>-</v>
      </c>
      <c r="K16" s="60">
        <v>49.22</v>
      </c>
      <c r="L16" s="55">
        <v>0</v>
      </c>
    </row>
    <row r="17" spans="2:12" ht="12" customHeight="1">
      <c r="B17" s="30"/>
      <c r="C17" s="23" t="s">
        <v>8</v>
      </c>
      <c r="D17" s="31">
        <v>30.71</v>
      </c>
      <c r="E17" s="32">
        <v>32.35</v>
      </c>
      <c r="F17" s="123">
        <v>33.97</v>
      </c>
      <c r="G17" s="94" t="str">
        <f>IF((F17/E17)-1&lt;0,"▲","")</f>
        <v/>
      </c>
      <c r="H17" s="95">
        <f t="shared" si="0"/>
        <v>5.0077279752704706E-2</v>
      </c>
      <c r="I17" s="33" t="str">
        <f>IF(F17="NA","",IF(L17=0,"",IF((F17-L17)&lt;0,"▲","")))</f>
        <v/>
      </c>
      <c r="J17" s="63" t="str">
        <f>IF(F17="NA","-",IF(L17=0,"-",ABS(F17-L17)))</f>
        <v>-</v>
      </c>
      <c r="K17" s="60">
        <v>30.94</v>
      </c>
      <c r="L17" s="55">
        <v>0</v>
      </c>
    </row>
    <row r="18" spans="2:12" ht="12" customHeight="1">
      <c r="B18" s="30"/>
      <c r="C18" s="23" t="s">
        <v>79</v>
      </c>
      <c r="D18" s="31">
        <v>35.08</v>
      </c>
      <c r="E18" s="32">
        <v>27.9</v>
      </c>
      <c r="F18" s="123">
        <v>31.3</v>
      </c>
      <c r="G18" s="94" t="str">
        <f>IF((F18/E18)-1&lt;0,"▲","")</f>
        <v/>
      </c>
      <c r="H18" s="95">
        <f t="shared" si="0"/>
        <v>0.12186379928315416</v>
      </c>
      <c r="I18" s="33" t="str">
        <f>IF(F18="NA","",IF(L18=0,"",IF((F18-L18)&lt;0,"▲","")))</f>
        <v/>
      </c>
      <c r="J18" s="63" t="str">
        <f>IF(F18="NA","-",IF(L18=0,"-",ABS(F18-L18)))</f>
        <v>-</v>
      </c>
      <c r="K18" s="60">
        <v>24.73</v>
      </c>
      <c r="L18" s="55">
        <v>0</v>
      </c>
    </row>
    <row r="19" spans="2:12" ht="12" customHeight="1">
      <c r="B19" s="30"/>
      <c r="C19" s="23" t="s">
        <v>9</v>
      </c>
      <c r="D19" s="31">
        <v>23.47</v>
      </c>
      <c r="E19" s="32">
        <v>20.9</v>
      </c>
      <c r="F19" s="123">
        <v>20.010000000000002</v>
      </c>
      <c r="G19" s="94" t="str">
        <f>IF((F19/E19)-1&lt;0,"▲","")</f>
        <v>▲</v>
      </c>
      <c r="H19" s="95">
        <f t="shared" si="0"/>
        <v>4.2583732057416168E-2</v>
      </c>
      <c r="I19" s="33" t="str">
        <f>IF(F19="NA","",IF(L19=0,"",IF((F19-L19)&lt;0,"▲","")))</f>
        <v/>
      </c>
      <c r="J19" s="63" t="str">
        <f>IF(F19="NA","-",IF(L19=0,"-",ABS(F19-L19)))</f>
        <v>-</v>
      </c>
      <c r="K19" s="60">
        <v>12.41</v>
      </c>
      <c r="L19" s="55">
        <v>0</v>
      </c>
    </row>
    <row r="20" spans="2:12" ht="12" customHeight="1">
      <c r="B20" s="30"/>
      <c r="C20" s="23" t="s">
        <v>10</v>
      </c>
      <c r="D20" s="96">
        <f>ROUND(D19/(D17+D18),3)</f>
        <v>0.35699999999999998</v>
      </c>
      <c r="E20" s="97">
        <f>ROUND(E19/(E17+E18),3)</f>
        <v>0.34699999999999998</v>
      </c>
      <c r="F20" s="69">
        <f>ROUND(F19/(F17+F18),3)</f>
        <v>0.307</v>
      </c>
      <c r="G20" s="104" t="str">
        <f>IF((F20/E20)-1&lt;0,"▲","")</f>
        <v>▲</v>
      </c>
      <c r="H20" s="98">
        <f>ABS(+F20-E20)*100</f>
        <v>3.9999999999999982</v>
      </c>
      <c r="I20" s="105" t="str">
        <f>IF(F20="NA","",IF(L20=0,"",IF((F20-L20)&lt;0,"▲","")))</f>
        <v/>
      </c>
      <c r="J20" s="63" t="s">
        <v>144</v>
      </c>
      <c r="K20" s="99">
        <f>K19/(K17+K18)</f>
        <v>0.22292078318663552</v>
      </c>
      <c r="L20" s="119" t="s">
        <v>144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330.24</v>
      </c>
      <c r="E22" s="32">
        <v>323.7</v>
      </c>
      <c r="F22" s="123">
        <v>389.82</v>
      </c>
      <c r="G22" s="94" t="str">
        <f>IF((F22/E22)-1&lt;0,"▲","")</f>
        <v/>
      </c>
      <c r="H22" s="95">
        <f>ABS((+F22/E22)-1)</f>
        <v>0.20426320667284514</v>
      </c>
      <c r="I22" s="33" t="str">
        <f>IF(F22="NA","",IF(L22=0,"",IF((F22-L22)&lt;0,"▲","")))</f>
        <v/>
      </c>
      <c r="J22" s="63" t="str">
        <f>IF(F22="NA","-",IF(L22=0,"-",ABS(F22-L22)))</f>
        <v>-</v>
      </c>
      <c r="K22" s="60">
        <v>279.99</v>
      </c>
      <c r="L22" s="55">
        <v>0</v>
      </c>
    </row>
    <row r="23" spans="2:12" ht="12" customHeight="1">
      <c r="B23" s="30"/>
      <c r="C23" s="23" t="s">
        <v>8</v>
      </c>
      <c r="D23" s="31">
        <v>297.97000000000003</v>
      </c>
      <c r="E23" s="32">
        <v>289.58</v>
      </c>
      <c r="F23" s="123">
        <v>313.35000000000002</v>
      </c>
      <c r="G23" s="94" t="str">
        <f>IF((F23/E23)-1&lt;0,"▲","")</f>
        <v/>
      </c>
      <c r="H23" s="95">
        <f t="shared" si="0"/>
        <v>8.2084398093791089E-2</v>
      </c>
      <c r="I23" s="33" t="str">
        <f>IF(F23="NA","",IF(L23=0,"",IF((F23-L23)&lt;0,"▲","")))</f>
        <v/>
      </c>
      <c r="J23" s="63" t="str">
        <f>IF(F23="NA","-",IF(L23=0,"-",ABS(F23-L23)))</f>
        <v>-</v>
      </c>
      <c r="K23" s="60">
        <v>242.8</v>
      </c>
      <c r="L23" s="55">
        <v>0</v>
      </c>
    </row>
    <row r="24" spans="2:12" ht="12" customHeight="1">
      <c r="B24" s="30"/>
      <c r="C24" s="23" t="s">
        <v>79</v>
      </c>
      <c r="D24" s="31">
        <v>50.63</v>
      </c>
      <c r="E24" s="32">
        <v>44.97</v>
      </c>
      <c r="F24" s="123">
        <v>52.09</v>
      </c>
      <c r="G24" s="94" t="str">
        <f>IF((F24/E24)-1&lt;0,"▲","")</f>
        <v/>
      </c>
      <c r="H24" s="95">
        <f t="shared" si="0"/>
        <v>0.15832777407160337</v>
      </c>
      <c r="I24" s="33" t="str">
        <f>IF(F24="NA","",IF(L24=0,"",IF((F24-L24)&lt;0,"▲","")))</f>
        <v/>
      </c>
      <c r="J24" s="63" t="str">
        <f>IF(F24="NA","-",IF(L24=0,"-",ABS(F24-L24)))</f>
        <v>-</v>
      </c>
      <c r="K24" s="60">
        <v>58.34</v>
      </c>
      <c r="L24" s="55">
        <v>0</v>
      </c>
    </row>
    <row r="25" spans="2:12" ht="12" customHeight="1">
      <c r="B25" s="30"/>
      <c r="C25" s="23" t="s">
        <v>9</v>
      </c>
      <c r="D25" s="31">
        <v>32.29</v>
      </c>
      <c r="E25" s="32">
        <v>24.21</v>
      </c>
      <c r="F25" s="123">
        <v>51.17</v>
      </c>
      <c r="G25" s="94" t="str">
        <f>IF((F25/E25)-1&lt;0,"▲","")</f>
        <v/>
      </c>
      <c r="H25" s="95">
        <f t="shared" si="0"/>
        <v>1.113589425857084</v>
      </c>
      <c r="I25" s="33" t="str">
        <f>IF(F25="NA","",IF(L25=0,"",IF((F25-L25)&lt;0,"▲","")))</f>
        <v/>
      </c>
      <c r="J25" s="63" t="str">
        <f>IF(F25="NA","-",IF(L25=0,"-",ABS(F25-L25)))</f>
        <v>-</v>
      </c>
      <c r="K25" s="60">
        <v>36.17</v>
      </c>
      <c r="L25" s="55">
        <v>0</v>
      </c>
    </row>
    <row r="26" spans="2:12" ht="12" customHeight="1">
      <c r="B26" s="30"/>
      <c r="C26" s="23" t="s">
        <v>10</v>
      </c>
      <c r="D26" s="96">
        <f>ROUND(D25/(D23+D24),3)</f>
        <v>9.2999999999999999E-2</v>
      </c>
      <c r="E26" s="97">
        <f>ROUND(E25/(E23+E24),3)</f>
        <v>7.1999999999999995E-2</v>
      </c>
      <c r="F26" s="69">
        <f>ROUND(F25/(F23+F24),3)</f>
        <v>0.14000000000000001</v>
      </c>
      <c r="G26" s="104" t="str">
        <f>IF((F26/E26)-1&lt;0,"▲","")</f>
        <v/>
      </c>
      <c r="H26" s="98">
        <f>ABS(+F26-E26)*100</f>
        <v>6.8000000000000016</v>
      </c>
      <c r="I26" s="105" t="str">
        <f>IF(F26="NA","",IF(L26=0,"",IF((F26-L26)&lt;0,"▲","")))</f>
        <v/>
      </c>
      <c r="J26" s="63" t="s">
        <v>144</v>
      </c>
      <c r="K26" s="99">
        <f>K25/(K23+K24)</f>
        <v>0.1201102477253105</v>
      </c>
      <c r="L26" s="119" t="s">
        <v>144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316.17</v>
      </c>
      <c r="E28" s="32">
        <v>313.92</v>
      </c>
      <c r="F28" s="123">
        <v>375.68</v>
      </c>
      <c r="G28" s="94" t="str">
        <f>IF((F28/E28)-1&lt;0,"▲","")</f>
        <v/>
      </c>
      <c r="H28" s="95">
        <f>ABS((+F28/E28)-1)</f>
        <v>0.19673802242609573</v>
      </c>
      <c r="I28" s="33" t="str">
        <f>IF(F28="NA","",IF(L28=0,"",IF((F28-L28)&lt;0,"▲","")))</f>
        <v/>
      </c>
      <c r="J28" s="63" t="str">
        <f>IF(F28="NA","-",IF(L28=0,"-",ABS(F28-L28)))</f>
        <v>-</v>
      </c>
      <c r="K28" s="60">
        <v>267.5</v>
      </c>
      <c r="L28" s="55">
        <v>0</v>
      </c>
    </row>
    <row r="29" spans="2:12" ht="12" customHeight="1">
      <c r="B29" s="41"/>
      <c r="C29" s="23" t="s">
        <v>8</v>
      </c>
      <c r="D29" s="31">
        <v>285.01</v>
      </c>
      <c r="E29" s="32">
        <v>278.27</v>
      </c>
      <c r="F29" s="123">
        <v>301.64</v>
      </c>
      <c r="G29" s="94" t="str">
        <f>IF((F29/E29)-1&lt;0,"▲","")</f>
        <v/>
      </c>
      <c r="H29" s="95">
        <f t="shared" si="0"/>
        <v>8.3983181801847051E-2</v>
      </c>
      <c r="I29" s="33" t="str">
        <f>IF(F29="NA","",IF(L29=0,"",IF((F29-L29)&lt;0,"▲","")))</f>
        <v/>
      </c>
      <c r="J29" s="63" t="str">
        <f>IF(F29="NA","-",IF(L29=0,"-",ABS(F29-L29)))</f>
        <v>-</v>
      </c>
      <c r="K29" s="60">
        <v>230.67</v>
      </c>
      <c r="L29" s="55">
        <v>0</v>
      </c>
    </row>
    <row r="30" spans="2:12" ht="12" customHeight="1">
      <c r="B30" s="41"/>
      <c r="C30" s="23" t="s">
        <v>79</v>
      </c>
      <c r="D30" s="31">
        <v>46.6</v>
      </c>
      <c r="E30" s="32">
        <v>43.18</v>
      </c>
      <c r="F30" s="123">
        <v>48.26</v>
      </c>
      <c r="G30" s="94" t="str">
        <f>IF((F30/E30)-1&lt;0,"▲","")</f>
        <v/>
      </c>
      <c r="H30" s="95">
        <f t="shared" si="0"/>
        <v>0.11764705882352944</v>
      </c>
      <c r="I30" s="33" t="str">
        <f>IF(F30="NA","",IF(L30=0,"",IF((F30-L30)&lt;0,"▲","")))</f>
        <v/>
      </c>
      <c r="J30" s="63" t="str">
        <f>IF(F30="NA","-",IF(L30=0,"-",ABS(F30-L30)))</f>
        <v>-</v>
      </c>
      <c r="K30" s="60">
        <v>53.99</v>
      </c>
      <c r="L30" s="55">
        <v>0</v>
      </c>
    </row>
    <row r="31" spans="2:12" ht="12" customHeight="1">
      <c r="B31" s="41"/>
      <c r="C31" s="23" t="s">
        <v>9</v>
      </c>
      <c r="D31" s="31">
        <v>28.64</v>
      </c>
      <c r="E31" s="32">
        <v>21.62</v>
      </c>
      <c r="F31" s="123">
        <v>47.78</v>
      </c>
      <c r="G31" s="94" t="str">
        <f>IF((F31/E31)-1&lt;0,"▲","")</f>
        <v/>
      </c>
      <c r="H31" s="95">
        <f t="shared" si="0"/>
        <v>1.2099907493061979</v>
      </c>
      <c r="I31" s="33" t="str">
        <f>IF(F31="NA","",IF(L31=0,"",IF((F31-L31)&lt;0,"▲","")))</f>
        <v/>
      </c>
      <c r="J31" s="63" t="str">
        <f>IF(F31="NA","-",IF(L31=0,"-",ABS(F31-L31)))</f>
        <v>-</v>
      </c>
      <c r="K31" s="60">
        <v>33.11</v>
      </c>
      <c r="L31" s="55">
        <v>0</v>
      </c>
    </row>
    <row r="32" spans="2:12" ht="12" customHeight="1">
      <c r="B32" s="41"/>
      <c r="C32" s="23" t="s">
        <v>10</v>
      </c>
      <c r="D32" s="96">
        <f>ROUND(D31/(D29+D30),3)</f>
        <v>8.5999999999999993E-2</v>
      </c>
      <c r="E32" s="97">
        <f>ROUND(E31/(E29+E30),3)</f>
        <v>6.7000000000000004E-2</v>
      </c>
      <c r="F32" s="69">
        <f>ROUND(F31/(F29+F30),3)</f>
        <v>0.13700000000000001</v>
      </c>
      <c r="G32" s="104" t="str">
        <f>IF((F32/E32)-1&lt;0,"▲","")</f>
        <v/>
      </c>
      <c r="H32" s="98">
        <f>ABS(+F32-E32)*100</f>
        <v>7.0000000000000009</v>
      </c>
      <c r="I32" s="105" t="str">
        <f>IF(F32="NA","",IF(L32=0,"",IF((F32-L32)&lt;0,"▲","")))</f>
        <v/>
      </c>
      <c r="J32" s="63" t="s">
        <v>144</v>
      </c>
      <c r="K32" s="99">
        <f>K31/(K29+K30)</f>
        <v>0.11631419939577041</v>
      </c>
      <c r="L32" s="119" t="s">
        <v>144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7.59</v>
      </c>
      <c r="E34" s="32">
        <v>5.87</v>
      </c>
      <c r="F34" s="123">
        <v>5.83</v>
      </c>
      <c r="G34" s="94" t="str">
        <f>IF((F34/E34)-1&lt;0,"▲","")</f>
        <v>▲</v>
      </c>
      <c r="H34" s="95">
        <f>ABS((+F34/E34)-1)</f>
        <v>6.8143100511073307E-3</v>
      </c>
      <c r="I34" s="33" t="str">
        <f>IF(F34="NA","",IF(L34=0,"",IF((F34-L34)&lt;0,"▲","")))</f>
        <v/>
      </c>
      <c r="J34" s="63" t="str">
        <f>IF(F34="NA","-",IF(L34=0,"-",ABS(F34-L34)))</f>
        <v>-</v>
      </c>
      <c r="K34" s="60">
        <v>6.27</v>
      </c>
      <c r="L34" s="55">
        <v>0</v>
      </c>
    </row>
    <row r="35" spans="2:12" ht="12" customHeight="1">
      <c r="B35" s="30"/>
      <c r="C35" s="23" t="s">
        <v>8</v>
      </c>
      <c r="D35" s="31">
        <v>4.3600000000000003</v>
      </c>
      <c r="E35" s="32">
        <v>3.88</v>
      </c>
      <c r="F35" s="123">
        <v>3.91</v>
      </c>
      <c r="G35" s="94" t="str">
        <f>IF((F35/E35)-1&lt;0,"▲","")</f>
        <v/>
      </c>
      <c r="H35" s="95">
        <f t="shared" si="0"/>
        <v>7.7319587628865705E-3</v>
      </c>
      <c r="I35" s="33" t="str">
        <f>IF(F35="NA","",IF(L35=0,"",IF((F35-L35)&lt;0,"▲","")))</f>
        <v/>
      </c>
      <c r="J35" s="63" t="str">
        <f>IF(F35="NA","-",IF(L35=0,"-",ABS(F35-L35)))</f>
        <v>-</v>
      </c>
      <c r="K35" s="60">
        <v>4.0999999999999996</v>
      </c>
      <c r="L35" s="55">
        <v>0</v>
      </c>
    </row>
    <row r="36" spans="2:12" ht="12" customHeight="1">
      <c r="B36" s="30"/>
      <c r="C36" s="23" t="s">
        <v>79</v>
      </c>
      <c r="D36" s="31">
        <v>3.49</v>
      </c>
      <c r="E36" s="32">
        <v>3.08</v>
      </c>
      <c r="F36" s="123">
        <v>2.84</v>
      </c>
      <c r="G36" s="94" t="str">
        <f>IF((F36/E36)-1&lt;0,"▲","")</f>
        <v>▲</v>
      </c>
      <c r="H36" s="95">
        <f t="shared" si="0"/>
        <v>7.7922077922077948E-2</v>
      </c>
      <c r="I36" s="33" t="str">
        <f>IF(F36="NA","",IF(L36=0,"",IF((F36-L36)&lt;0,"▲","")))</f>
        <v/>
      </c>
      <c r="J36" s="63" t="str">
        <f>IF(F36="NA","-",IF(L36=0,"-",ABS(F36-L36)))</f>
        <v>-</v>
      </c>
      <c r="K36" s="60">
        <v>2.92</v>
      </c>
      <c r="L36" s="55">
        <v>0</v>
      </c>
    </row>
    <row r="37" spans="2:12" ht="12" customHeight="1">
      <c r="B37" s="30"/>
      <c r="C37" s="23" t="s">
        <v>9</v>
      </c>
      <c r="D37" s="31">
        <v>1.51</v>
      </c>
      <c r="E37" s="32">
        <v>1.08</v>
      </c>
      <c r="F37" s="123">
        <v>0.86</v>
      </c>
      <c r="G37" s="94" t="str">
        <f>IF((F37/E37)-1&lt;0,"▲","")</f>
        <v>▲</v>
      </c>
      <c r="H37" s="95">
        <f t="shared" si="0"/>
        <v>0.20370370370370372</v>
      </c>
      <c r="I37" s="33" t="str">
        <f>IF(F37="NA","",IF(L37=0,"",IF((F37-L37)&lt;0,"▲","")))</f>
        <v/>
      </c>
      <c r="J37" s="63" t="str">
        <f>IF(F37="NA","-",IF(L37=0,"-",ABS(F37-L37)))</f>
        <v>-</v>
      </c>
      <c r="K37" s="60">
        <v>1.27</v>
      </c>
      <c r="L37" s="55">
        <v>0</v>
      </c>
    </row>
    <row r="38" spans="2:12" ht="12" customHeight="1">
      <c r="B38" s="22"/>
      <c r="C38" s="42" t="s">
        <v>10</v>
      </c>
      <c r="D38" s="43">
        <f>ROUND(D37/(D35+D36),3)</f>
        <v>0.192</v>
      </c>
      <c r="E38" s="44">
        <f>ROUND(E37/(E35+E36),3)</f>
        <v>0.155</v>
      </c>
      <c r="F38" s="74">
        <f>ROUND(F37/(F35+F36),3)</f>
        <v>0.127</v>
      </c>
      <c r="G38" s="107" t="str">
        <f>IF((F38/E38)-1&lt;0,"▲","")</f>
        <v>▲</v>
      </c>
      <c r="H38" s="108">
        <f>ABS(+F38-E38)*100</f>
        <v>2.8</v>
      </c>
      <c r="I38" s="109" t="str">
        <f>IF(F38="NA","",IF(L38=0,"",IF((F38-L38)&lt;0,"▲","")))</f>
        <v/>
      </c>
      <c r="J38" s="64" t="s">
        <v>144</v>
      </c>
      <c r="K38" s="110">
        <f>K37/(K35+K36)</f>
        <v>0.18091168091168092</v>
      </c>
      <c r="L38" s="120" t="s">
        <v>144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53</v>
      </c>
      <c r="E41" s="21" t="s">
        <v>50</v>
      </c>
      <c r="F41" s="430" t="s">
        <v>51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424</v>
      </c>
      <c r="G42" s="457" t="s">
        <v>425</v>
      </c>
      <c r="H42" s="437"/>
      <c r="I42" s="440" t="s">
        <v>441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90.61</v>
      </c>
      <c r="E44" s="112">
        <v>83.17</v>
      </c>
      <c r="F44" s="125">
        <v>87.23</v>
      </c>
      <c r="G44" s="113" t="str">
        <f>IF((F44/E44)-1&lt;0,"▲","")</f>
        <v/>
      </c>
      <c r="H44" s="95">
        <f>ABS((+F44/E44)-1)</f>
        <v>4.881567873031134E-2</v>
      </c>
      <c r="I44" s="54" t="str">
        <f>IF(F44="NA","",IF(L44=0,"",IF((F44-L44)&lt;0,"▲","")))</f>
        <v/>
      </c>
      <c r="J44" s="63" t="str">
        <f>IF(F44="NA","-",IF(L44=0,"-",ABS(F44-L44)))</f>
        <v>-</v>
      </c>
      <c r="K44" s="60">
        <v>87.001000000000005</v>
      </c>
      <c r="L44" s="78">
        <v>0</v>
      </c>
    </row>
    <row r="45" spans="2:12" ht="12" customHeight="1">
      <c r="B45" s="30"/>
      <c r="C45" s="23" t="s">
        <v>8</v>
      </c>
      <c r="D45" s="111">
        <v>48.39</v>
      </c>
      <c r="E45" s="112">
        <v>47.92</v>
      </c>
      <c r="F45" s="125">
        <v>48.46</v>
      </c>
      <c r="G45" s="114" t="str">
        <f>IF((F45/E45)-1&lt;0,"▲","")</f>
        <v/>
      </c>
      <c r="H45" s="95">
        <f>ABS((+F45/E45)-1)</f>
        <v>1.126878130217035E-2</v>
      </c>
      <c r="I45" s="33" t="str">
        <f>IF(F45="NA","",IF(L45=0,"",IF((F45-L45)&lt;0,"▲","")))</f>
        <v/>
      </c>
      <c r="J45" s="63" t="str">
        <f>IF(F45="NA","-",IF(L45=0,"-",ABS(F45-L45)))</f>
        <v>-</v>
      </c>
      <c r="K45" s="60">
        <v>53.472999999999999</v>
      </c>
      <c r="L45" s="55">
        <v>0</v>
      </c>
    </row>
    <row r="46" spans="2:12" ht="12" customHeight="1">
      <c r="B46" s="30"/>
      <c r="C46" s="23" t="s">
        <v>79</v>
      </c>
      <c r="D46" s="111">
        <v>40.86</v>
      </c>
      <c r="E46" s="112">
        <v>35.79</v>
      </c>
      <c r="F46" s="125">
        <v>40.96</v>
      </c>
      <c r="G46" s="114" t="str">
        <f>IF((F46/E46)-1&lt;0,"▲","")</f>
        <v/>
      </c>
      <c r="H46" s="95">
        <f>ABS((+F46/E46)-1)</f>
        <v>0.14445375803297011</v>
      </c>
      <c r="I46" s="33" t="str">
        <f>IF(F46="NA","",IF(L46=0,"",IF((F46-L46)&lt;0,"▲","")))</f>
        <v/>
      </c>
      <c r="J46" s="63" t="str">
        <f>IF(F46="NA","-",IF(L46=0,"-",ABS(F46-L46)))</f>
        <v>-</v>
      </c>
      <c r="K46" s="60">
        <v>30.385999999999999</v>
      </c>
      <c r="L46" s="55">
        <v>0</v>
      </c>
    </row>
    <row r="47" spans="2:12" ht="12" customHeight="1">
      <c r="B47" s="30"/>
      <c r="C47" s="23" t="s">
        <v>9</v>
      </c>
      <c r="D47" s="111">
        <v>5.85</v>
      </c>
      <c r="E47" s="112">
        <v>5.72</v>
      </c>
      <c r="F47" s="125">
        <v>3.94</v>
      </c>
      <c r="G47" s="114" t="str">
        <f>IF((F47/E47)-1&lt;0,"▲","")</f>
        <v>▲</v>
      </c>
      <c r="H47" s="95">
        <f>ABS((+F47/E47)-1)</f>
        <v>0.31118881118881114</v>
      </c>
      <c r="I47" s="33" t="str">
        <f>IF(F47="NA","",IF(L47=0,"",IF((F47-L47)&lt;0,"▲","")))</f>
        <v/>
      </c>
      <c r="J47" s="63" t="str">
        <f>IF(F47="NA","-",IF(L47=0,"-",ABS(F47-L47)))</f>
        <v>-</v>
      </c>
      <c r="K47" s="60">
        <v>15.617000000000001</v>
      </c>
      <c r="L47" s="55">
        <v>0</v>
      </c>
    </row>
    <row r="48" spans="2:12" ht="12" customHeight="1">
      <c r="B48" s="22"/>
      <c r="C48" s="42" t="s">
        <v>10</v>
      </c>
      <c r="D48" s="115">
        <f>ROUND(D47/(D45+D46),3)</f>
        <v>6.6000000000000003E-2</v>
      </c>
      <c r="E48" s="116">
        <f>ROUND(E47/(E45+E46),3)</f>
        <v>6.8000000000000005E-2</v>
      </c>
      <c r="F48" s="75">
        <f>ROUND(F47/(F45+F46),3)</f>
        <v>4.3999999999999997E-2</v>
      </c>
      <c r="G48" s="117" t="str">
        <f>IF(F48-D48&lt;0,"▲","")</f>
        <v>▲</v>
      </c>
      <c r="H48" s="108">
        <f>ABS(+F48-E48)*100</f>
        <v>2.4000000000000008</v>
      </c>
      <c r="I48" s="45" t="str">
        <f>IF(F48="NA","",IF(L48=0,"",IF((F48-L48)&lt;0,"▲","")))</f>
        <v/>
      </c>
      <c r="J48" s="64" t="s">
        <v>144</v>
      </c>
      <c r="K48" s="110">
        <f>K47/(K45+K46)</f>
        <v>0.18622926579138796</v>
      </c>
      <c r="L48" s="121" t="s">
        <v>144</v>
      </c>
    </row>
    <row r="49" spans="1:12" ht="12" customHeight="1">
      <c r="B49" s="1" t="s">
        <v>443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442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6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27</v>
      </c>
    </row>
    <row r="4" spans="2:12" ht="12" customHeight="1"/>
    <row r="5" spans="2:12" ht="12" customHeight="1">
      <c r="B5" s="16" t="s">
        <v>0</v>
      </c>
      <c r="G5" s="17"/>
      <c r="L5" s="8" t="s">
        <v>422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436</v>
      </c>
      <c r="G7" s="457" t="s">
        <v>437</v>
      </c>
      <c r="H7" s="437"/>
      <c r="I7" s="440" t="s">
        <v>438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383.98</v>
      </c>
      <c r="G10" s="94" t="str">
        <f>IF((F10/E10)-1&lt;0,"▲","")</f>
        <v>▲</v>
      </c>
      <c r="H10" s="95">
        <f>ABS((+F10/E10)-1)</f>
        <v>3.4959410892457687E-2</v>
      </c>
      <c r="I10" s="33" t="str">
        <f>IF(F10="NA","",IF(L10=0,"",IF((F10-L10)&lt;0,"▲","")))</f>
        <v/>
      </c>
      <c r="J10" s="63">
        <f>IF(F10="NA","-",IF(L10=0,"-",ABS(F10-L10)))</f>
        <v>0</v>
      </c>
      <c r="K10" s="60">
        <v>335.48</v>
      </c>
      <c r="L10" s="55">
        <v>383.98</v>
      </c>
    </row>
    <row r="11" spans="2:12" ht="12" customHeight="1">
      <c r="B11" s="30"/>
      <c r="C11" s="23" t="s">
        <v>8</v>
      </c>
      <c r="D11" s="31">
        <v>330.33</v>
      </c>
      <c r="E11" s="32">
        <v>333.04</v>
      </c>
      <c r="F11" s="123">
        <v>327.07</v>
      </c>
      <c r="G11" s="94" t="str">
        <f>IF((F11/E11)-1&lt;0,"▲","")</f>
        <v>▲</v>
      </c>
      <c r="H11" s="95">
        <f>ABS((+F11/E11)-1)</f>
        <v>1.7925774681719964E-2</v>
      </c>
      <c r="I11" s="33" t="str">
        <f>IF(F11="NA","",IF(L11=0,"",IF((F11-L11)&lt;0,"▲","")))</f>
        <v/>
      </c>
      <c r="J11" s="63">
        <f>IF(F11="NA","-",IF(L11=0,"-",ABS(F11-L11)))</f>
        <v>0.74000000000000909</v>
      </c>
      <c r="K11" s="60">
        <v>277.83999999999997</v>
      </c>
      <c r="L11" s="55">
        <v>326.33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75.11</v>
      </c>
      <c r="G12" s="94" t="str">
        <f>IF((F12/E12)-1&lt;0,"▲","")</f>
        <v>▲</v>
      </c>
      <c r="H12" s="95">
        <f>ABS((+F12/E12)-1)</f>
        <v>0.1578652315281982</v>
      </c>
      <c r="I12" s="33" t="str">
        <f>IF(F12="NA","",IF(L12=0,"",IF((F12-L12)&lt;0,"▲","")))</f>
        <v/>
      </c>
      <c r="J12" s="63">
        <f>IF(F12="NA","-",IF(L12=0,"-",ABS(F12-L12)))</f>
        <v>0.78000000000000114</v>
      </c>
      <c r="K12" s="60">
        <v>85.99</v>
      </c>
      <c r="L12" s="55">
        <v>74.33</v>
      </c>
    </row>
    <row r="13" spans="2:12" ht="12" customHeight="1">
      <c r="B13" s="30"/>
      <c r="C13" s="23" t="s">
        <v>9</v>
      </c>
      <c r="D13" s="31">
        <v>75.87</v>
      </c>
      <c r="E13" s="32">
        <v>57.27</v>
      </c>
      <c r="F13" s="123">
        <v>45.76</v>
      </c>
      <c r="G13" s="94" t="str">
        <f>IF((F13/E13)-1&lt;0,"▲","")</f>
        <v>▲</v>
      </c>
      <c r="H13" s="95">
        <f>ABS((+F13/E13)-1)</f>
        <v>0.20097782434084166</v>
      </c>
      <c r="I13" s="33" t="str">
        <f>IF(F13="NA","",IF(L13=0,"",IF((F13-L13)&lt;0,"▲","")))</f>
        <v>▲</v>
      </c>
      <c r="J13" s="63">
        <f>IF(F13="NA","-",IF(L13=0,"-",ABS(F13-L13)))</f>
        <v>1.3599999999999994</v>
      </c>
      <c r="K13" s="60">
        <v>49.85</v>
      </c>
      <c r="L13" s="55">
        <v>47.12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0.13600000000000001</v>
      </c>
      <c r="F14" s="69">
        <f>ROUND(F13/(F11+F12),3)</f>
        <v>0.114</v>
      </c>
      <c r="G14" s="94" t="str">
        <f>IF((F14/E14)-1&lt;0,"▲","")</f>
        <v>▲</v>
      </c>
      <c r="H14" s="98">
        <f>ABS(+F14-E14)*100</f>
        <v>2.2000000000000006</v>
      </c>
      <c r="I14" s="33" t="str">
        <f>IF(F14="NA","",IF(L14=0,"",IF((F14-L14)&lt;0,"▲","")))</f>
        <v>▲</v>
      </c>
      <c r="J14" s="63">
        <f>IF(F14="NA","-",IF(L14=0,"-",ABS(F14-L14)*100))</f>
        <v>0.39999999999999897</v>
      </c>
      <c r="K14" s="99">
        <f>K13/(K11+K12)</f>
        <v>0.1370145397575791</v>
      </c>
      <c r="L14" s="100">
        <f>ROUND(L13/(L11+L12),3)</f>
        <v>0.11799999999999999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60.06</v>
      </c>
      <c r="F16" s="123">
        <v>54.41</v>
      </c>
      <c r="G16" s="94" t="str">
        <f>IF((F16/E16)-1&lt;0,"▲","")</f>
        <v>▲</v>
      </c>
      <c r="H16" s="95">
        <f t="shared" ref="H16:H37" si="0">ABS((+F16/E16)-1)</f>
        <v>9.4072594072594162E-2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49.22</v>
      </c>
      <c r="L16" s="55">
        <v>54.41</v>
      </c>
    </row>
    <row r="17" spans="2:12" ht="12" customHeight="1">
      <c r="B17" s="30"/>
      <c r="C17" s="23" t="s">
        <v>8</v>
      </c>
      <c r="D17" s="31">
        <v>30.98</v>
      </c>
      <c r="E17" s="32">
        <v>30.71</v>
      </c>
      <c r="F17" s="123">
        <v>32.35</v>
      </c>
      <c r="G17" s="94" t="str">
        <f>IF((F17/E17)-1&lt;0,"▲","")</f>
        <v/>
      </c>
      <c r="H17" s="95">
        <f t="shared" si="0"/>
        <v>5.3402800390752292E-2</v>
      </c>
      <c r="I17" s="33" t="str">
        <f>IF(F17="NA","",IF(L17=0,"",IF((F17-L17)&lt;0,"▲","")))</f>
        <v/>
      </c>
      <c r="J17" s="63">
        <f>IF(F17="NA","-",IF(L17=0,"-",ABS(F17-L17)))</f>
        <v>0.74000000000000199</v>
      </c>
      <c r="K17" s="60">
        <v>30.94</v>
      </c>
      <c r="L17" s="55">
        <v>31.61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27.22</v>
      </c>
      <c r="G18" s="94" t="str">
        <f>IF((F18/E18)-1&lt;0,"▲","")</f>
        <v>▲</v>
      </c>
      <c r="H18" s="95">
        <f t="shared" si="0"/>
        <v>0.22405929304446981</v>
      </c>
      <c r="I18" s="33" t="str">
        <f>IF(F18="NA","",IF(L18=0,"",IF((F18-L18)&lt;0,"▲","")))</f>
        <v/>
      </c>
      <c r="J18" s="63">
        <f>IF(F18="NA","-",IF(L18=0,"-",ABS(F18-L18)))</f>
        <v>0.67999999999999972</v>
      </c>
      <c r="K18" s="60">
        <v>24.73</v>
      </c>
      <c r="L18" s="55">
        <v>26.54</v>
      </c>
    </row>
    <row r="19" spans="2:12" ht="12" customHeight="1">
      <c r="B19" s="30"/>
      <c r="C19" s="23" t="s">
        <v>9</v>
      </c>
      <c r="D19" s="31">
        <v>26.55</v>
      </c>
      <c r="E19" s="32">
        <v>23.47</v>
      </c>
      <c r="F19" s="123">
        <v>21.58</v>
      </c>
      <c r="G19" s="94" t="str">
        <f>IF((F19/E19)-1&lt;0,"▲","")</f>
        <v>▲</v>
      </c>
      <c r="H19" s="95">
        <f t="shared" si="0"/>
        <v>8.0528334043459715E-2</v>
      </c>
      <c r="I19" s="33" t="str">
        <f>IF(F19="NA","",IF(L19=0,"",IF((F19-L19)&lt;0,"▲","")))</f>
        <v>▲</v>
      </c>
      <c r="J19" s="63">
        <f>IF(F19="NA","-",IF(L19=0,"-",ABS(F19-L19)))</f>
        <v>1.4200000000000017</v>
      </c>
      <c r="K19" s="60">
        <v>12.41</v>
      </c>
      <c r="L19" s="55">
        <v>23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0.35699999999999998</v>
      </c>
      <c r="F20" s="69">
        <f>ROUND(F19/(F17+F18),3)</f>
        <v>0.36199999999999999</v>
      </c>
      <c r="G20" s="104" t="str">
        <f>IF((F20/E20)-1&lt;0,"▲","")</f>
        <v/>
      </c>
      <c r="H20" s="98">
        <f>ABS(+F20-E20)*100</f>
        <v>0.50000000000000044</v>
      </c>
      <c r="I20" s="105" t="str">
        <f>IF(F20="NA","",IF(L20=0,"",IF((F20-L20)&lt;0,"▲","")))</f>
        <v>▲</v>
      </c>
      <c r="J20" s="63">
        <f>IF(F20="NA","-",IF(L20=0,"-",ABS(F20-L20)*100))</f>
        <v>3.400000000000003</v>
      </c>
      <c r="K20" s="99">
        <f>K19/(K17+K18)</f>
        <v>0.22292078318663552</v>
      </c>
      <c r="L20" s="100">
        <f>ROUND(L19/(L17+L18),3)</f>
        <v>0.39600000000000002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330.24</v>
      </c>
      <c r="F22" s="123">
        <v>323.7</v>
      </c>
      <c r="G22" s="94" t="str">
        <f>IF((F22/E22)-1&lt;0,"▲","")</f>
        <v>▲</v>
      </c>
      <c r="H22" s="95">
        <f>ABS((+F22/E22)-1)</f>
        <v>1.9803779069767491E-2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279.99</v>
      </c>
      <c r="L22" s="55">
        <v>323.7</v>
      </c>
    </row>
    <row r="23" spans="2:12" ht="12" customHeight="1">
      <c r="B23" s="30"/>
      <c r="C23" s="23" t="s">
        <v>8</v>
      </c>
      <c r="D23" s="31">
        <v>295.33999999999997</v>
      </c>
      <c r="E23" s="32">
        <v>297.97000000000003</v>
      </c>
      <c r="F23" s="123">
        <v>290.85000000000002</v>
      </c>
      <c r="G23" s="94" t="str">
        <f>IF((F23/E23)-1&lt;0,"▲","")</f>
        <v>▲</v>
      </c>
      <c r="H23" s="95">
        <f t="shared" si="0"/>
        <v>2.3895022988891457E-2</v>
      </c>
      <c r="I23" s="33" t="str">
        <f>IF(F23="NA","",IF(L23=0,"",IF((F23-L23)&lt;0,"▲","")))</f>
        <v/>
      </c>
      <c r="J23" s="63">
        <f>IF(F23="NA","-",IF(L23=0,"-",ABS(F23-L23)))</f>
        <v>4.0000000000020464E-2</v>
      </c>
      <c r="K23" s="60">
        <v>242.8</v>
      </c>
      <c r="L23" s="55">
        <v>290.81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44.97</v>
      </c>
      <c r="G24" s="94" t="str">
        <f>IF((F24/E24)-1&lt;0,"▲","")</f>
        <v>▲</v>
      </c>
      <c r="H24" s="95">
        <f t="shared" si="0"/>
        <v>0.1117914280071105</v>
      </c>
      <c r="I24" s="33" t="str">
        <f>IF(F24="NA","",IF(L24=0,"",IF((F24-L24)&lt;0,"▲","")))</f>
        <v/>
      </c>
      <c r="J24" s="63">
        <f>IF(F24="NA","-",IF(L24=0,"-",ABS(F24-L24)))</f>
        <v>0</v>
      </c>
      <c r="K24" s="60">
        <v>58.34</v>
      </c>
      <c r="L24" s="55">
        <v>44.97</v>
      </c>
    </row>
    <row r="25" spans="2:12" ht="12" customHeight="1">
      <c r="B25" s="30"/>
      <c r="C25" s="23" t="s">
        <v>9</v>
      </c>
      <c r="D25" s="31">
        <v>48.13</v>
      </c>
      <c r="E25" s="32">
        <v>32.29</v>
      </c>
      <c r="F25" s="123">
        <v>22.94</v>
      </c>
      <c r="G25" s="94" t="str">
        <f>IF((F25/E25)-1&lt;0,"▲","")</f>
        <v>▲</v>
      </c>
      <c r="H25" s="95">
        <f t="shared" si="0"/>
        <v>0.28956333230102194</v>
      </c>
      <c r="I25" s="33" t="str">
        <f>IF(F25="NA","",IF(L25=0,"",IF((F25-L25)&lt;0,"▲","")))</f>
        <v/>
      </c>
      <c r="J25" s="63">
        <f>IF(F25="NA","-",IF(L25=0,"-",ABS(F25-L25)))</f>
        <v>7.0000000000000284E-2</v>
      </c>
      <c r="K25" s="60">
        <v>36.17</v>
      </c>
      <c r="L25" s="55">
        <v>22.87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9.2999999999999999E-2</v>
      </c>
      <c r="F26" s="69">
        <f>ROUND(F25/(F23+F24),3)</f>
        <v>6.8000000000000005E-2</v>
      </c>
      <c r="G26" s="104" t="str">
        <f>IF((F26/E26)-1&lt;0,"▲","")</f>
        <v>▲</v>
      </c>
      <c r="H26" s="98">
        <f>ABS(+F26-E26)*100</f>
        <v>2.4999999999999996</v>
      </c>
      <c r="I26" s="105" t="str">
        <f>IF(F26="NA","",IF(L26=0,"",IF((F26-L26)&lt;0,"▲","")))</f>
        <v/>
      </c>
      <c r="J26" s="63">
        <f>IF(F26="NA","-",IF(L26=0,"-",ABS(F26-L26)*100))</f>
        <v>0</v>
      </c>
      <c r="K26" s="99">
        <f>K25/(K23+K24)</f>
        <v>0.1201102477253105</v>
      </c>
      <c r="L26" s="100">
        <f>ROUND(L25/(L23+L24),3)</f>
        <v>6.8000000000000005E-2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313.92</v>
      </c>
      <c r="G28" s="94" t="str">
        <f>IF((F28/E28)-1&lt;0,"▲","")</f>
        <v>▲</v>
      </c>
      <c r="H28" s="95">
        <f>ABS((+F28/E28)-1)</f>
        <v>7.1164247082265986E-3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</v>
      </c>
      <c r="L28" s="55">
        <v>313.92</v>
      </c>
    </row>
    <row r="29" spans="2:12" ht="12" customHeight="1">
      <c r="B29" s="41"/>
      <c r="C29" s="23" t="s">
        <v>8</v>
      </c>
      <c r="D29" s="31">
        <v>281.58999999999997</v>
      </c>
      <c r="E29" s="32">
        <v>285.01</v>
      </c>
      <c r="F29" s="123">
        <v>279.54000000000002</v>
      </c>
      <c r="G29" s="94" t="str">
        <f>IF((F29/E29)-1&lt;0,"▲","")</f>
        <v>▲</v>
      </c>
      <c r="H29" s="95">
        <f t="shared" si="0"/>
        <v>1.9192309041787925E-2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</v>
      </c>
      <c r="L29" s="55">
        <v>279.54000000000002</v>
      </c>
    </row>
    <row r="30" spans="2:12" ht="12" customHeight="1">
      <c r="B30" s="41"/>
      <c r="C30" s="23" t="s">
        <v>79</v>
      </c>
      <c r="D30" s="31">
        <v>50.3</v>
      </c>
      <c r="E30" s="32">
        <v>46.6</v>
      </c>
      <c r="F30" s="123">
        <v>43.18</v>
      </c>
      <c r="G30" s="94" t="str">
        <f>IF((F30/E30)-1&lt;0,"▲","")</f>
        <v>▲</v>
      </c>
      <c r="H30" s="95">
        <f t="shared" si="0"/>
        <v>7.3390557939914225E-2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53.99</v>
      </c>
      <c r="L30" s="55">
        <v>43.18</v>
      </c>
    </row>
    <row r="31" spans="2:12" ht="12" customHeight="1">
      <c r="B31" s="41"/>
      <c r="C31" s="23" t="s">
        <v>9</v>
      </c>
      <c r="D31" s="31">
        <v>43.38</v>
      </c>
      <c r="E31" s="32">
        <v>28.64</v>
      </c>
      <c r="F31" s="123">
        <v>20.350000000000001</v>
      </c>
      <c r="G31" s="94" t="str">
        <f>IF((F31/E31)-1&lt;0,"▲","")</f>
        <v>▲</v>
      </c>
      <c r="H31" s="95">
        <f t="shared" si="0"/>
        <v>0.28945530726256985</v>
      </c>
      <c r="I31" s="33" t="str">
        <f>IF(F31="NA","",IF(L31=0,"",IF((F31-L31)&lt;0,"▲","")))</f>
        <v/>
      </c>
      <c r="J31" s="63">
        <f>IF(F31="NA","-",IF(L31=0,"-",ABS(F31-L31)))</f>
        <v>0</v>
      </c>
      <c r="K31" s="60">
        <v>33.11</v>
      </c>
      <c r="L31" s="55">
        <v>20.350000000000001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8.5999999999999993E-2</v>
      </c>
      <c r="F32" s="69">
        <f>ROUND(F31/(F29+F30),3)</f>
        <v>6.3E-2</v>
      </c>
      <c r="G32" s="104" t="str">
        <f>IF((F32/E32)-1&lt;0,"▲","")</f>
        <v>▲</v>
      </c>
      <c r="H32" s="98">
        <f>ABS(+F32-E32)*100</f>
        <v>2.2999999999999994</v>
      </c>
      <c r="I32" s="105" t="str">
        <f>IF(F32="NA","",IF(L32=0,"",IF((F32-L32)&lt;0,"▲","")))</f>
        <v/>
      </c>
      <c r="J32" s="63">
        <f>IF(F32="NA","-",IF(L32=0,"-",ABS(F32-L32)*100))</f>
        <v>0</v>
      </c>
      <c r="K32" s="99">
        <f>K31/(K29+K30)</f>
        <v>0.11631419939577041</v>
      </c>
      <c r="L32" s="100">
        <f>ROUND(L31/(L29+L30),3)</f>
        <v>6.3E-2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5.87</v>
      </c>
      <c r="G34" s="94" t="str">
        <f>IF((F34/E34)-1&lt;0,"▲","")</f>
        <v>▲</v>
      </c>
      <c r="H34" s="95">
        <f>ABS((+F34/E34)-1)</f>
        <v>0.22661396574440051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6.27</v>
      </c>
      <c r="L34" s="55">
        <v>5.87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3.88</v>
      </c>
      <c r="G35" s="94" t="str">
        <f>IF((F35/E35)-1&lt;0,"▲","")</f>
        <v>▲</v>
      </c>
      <c r="H35" s="95">
        <f t="shared" si="0"/>
        <v>0.11009174311926617</v>
      </c>
      <c r="I35" s="33" t="str">
        <f>IF(F35="NA","",IF(L35=0,"",IF((F35-L35)&lt;0,"▲","")))</f>
        <v>▲</v>
      </c>
      <c r="J35" s="63">
        <f>IF(F35="NA","-",IF(L35=0,"-",ABS(F35-L35)))</f>
        <v>3.0000000000000249E-2</v>
      </c>
      <c r="K35" s="60">
        <v>4.0999999999999996</v>
      </c>
      <c r="L35" s="55">
        <v>3.91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2.92</v>
      </c>
      <c r="G36" s="94" t="str">
        <f>IF((F36/E36)-1&lt;0,"▲","")</f>
        <v>▲</v>
      </c>
      <c r="H36" s="95">
        <f t="shared" si="0"/>
        <v>0.16332378223495714</v>
      </c>
      <c r="I36" s="33" t="str">
        <f>IF(F36="NA","",IF(L36=0,"",IF((F36-L36)&lt;0,"▲","")))</f>
        <v/>
      </c>
      <c r="J36" s="63">
        <f>IF(F36="NA","-",IF(L36=0,"-",ABS(F36-L36)))</f>
        <v>8.9999999999999858E-2</v>
      </c>
      <c r="K36" s="60">
        <v>2.92</v>
      </c>
      <c r="L36" s="55">
        <v>2.83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1.24</v>
      </c>
      <c r="G37" s="94" t="str">
        <f>IF((F37/E37)-1&lt;0,"▲","")</f>
        <v>▲</v>
      </c>
      <c r="H37" s="95">
        <f t="shared" si="0"/>
        <v>0.17880794701986757</v>
      </c>
      <c r="I37" s="33" t="str">
        <f>IF(F37="NA","",IF(L37=0,"",IF((F37-L37)&lt;0,"▲","")))</f>
        <v>▲</v>
      </c>
      <c r="J37" s="63">
        <f>IF(F37="NA","-",IF(L37=0,"-",ABS(F37-L37)))</f>
        <v>1.0000000000000009E-2</v>
      </c>
      <c r="K37" s="60">
        <v>1.27</v>
      </c>
      <c r="L37" s="55">
        <v>1.25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0.182</v>
      </c>
      <c r="G38" s="107" t="str">
        <f>IF((F38/E38)-1&lt;0,"▲","")</f>
        <v>▲</v>
      </c>
      <c r="H38" s="108">
        <f>ABS(+F38-E38)*100</f>
        <v>1.0000000000000009</v>
      </c>
      <c r="I38" s="109" t="str">
        <f>IF(F38="NA","",IF(L38=0,"",IF((F38-L38)&lt;0,"▲","")))</f>
        <v>▲</v>
      </c>
      <c r="J38" s="64">
        <f>IF(F38="NA","-",IF(L38=0,"-",ABS(F38-L38)*100))</f>
        <v>0.30000000000000027</v>
      </c>
      <c r="K38" s="110">
        <f>K37/(K35+K36)</f>
        <v>0.18091168091168092</v>
      </c>
      <c r="L38" s="56">
        <f>ROUND(L37/(L35+L36),3)</f>
        <v>0.185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436</v>
      </c>
      <c r="G42" s="457" t="s">
        <v>437</v>
      </c>
      <c r="H42" s="437"/>
      <c r="I42" s="440" t="s">
        <v>439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83.17</v>
      </c>
      <c r="G44" s="113" t="str">
        <f>IF((F44/E44)-1&lt;0,"▲","")</f>
        <v>▲</v>
      </c>
      <c r="H44" s="95">
        <f>ABS((+F44/E44)-1)</f>
        <v>8.2110142368391981E-2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83.17</v>
      </c>
    </row>
    <row r="45" spans="2:12" ht="12" customHeight="1">
      <c r="B45" s="30"/>
      <c r="C45" s="23" t="s">
        <v>8</v>
      </c>
      <c r="D45" s="111">
        <v>50.67</v>
      </c>
      <c r="E45" s="112">
        <v>48.39</v>
      </c>
      <c r="F45" s="125">
        <v>47.51</v>
      </c>
      <c r="G45" s="114" t="str">
        <f>IF((F45/E45)-1&lt;0,"▲","")</f>
        <v>▲</v>
      </c>
      <c r="H45" s="95">
        <f>ABS((+F45/E45)-1)</f>
        <v>1.8185575532134846E-2</v>
      </c>
      <c r="I45" s="33" t="str">
        <f>IF(F45="NA","",IF(L45=0,"",IF((F45-L45)&lt;0,"▲","")))</f>
        <v/>
      </c>
      <c r="J45" s="63">
        <f>IF(F45="NA","-",IF(L45=0,"-",ABS(F45-L45)))</f>
        <v>0.26999999999999602</v>
      </c>
      <c r="K45" s="60">
        <v>53.472999999999999</v>
      </c>
      <c r="L45" s="55">
        <v>47.24</v>
      </c>
    </row>
    <row r="46" spans="2:12" ht="12" customHeight="1">
      <c r="B46" s="30"/>
      <c r="C46" s="23" t="s">
        <v>79</v>
      </c>
      <c r="D46" s="111">
        <v>40.799999999999997</v>
      </c>
      <c r="E46" s="112">
        <v>40.86</v>
      </c>
      <c r="F46" s="125">
        <v>35.11</v>
      </c>
      <c r="G46" s="114" t="str">
        <f>IF((F46/E46)-1&lt;0,"▲","")</f>
        <v>▲</v>
      </c>
      <c r="H46" s="95">
        <f>ABS((+F46/E46)-1)</f>
        <v>0.14072442486539405</v>
      </c>
      <c r="I46" s="33" t="str">
        <f>IF(F46="NA","",IF(L46=0,"",IF((F46-L46)&lt;0,"▲","")))</f>
        <v/>
      </c>
      <c r="J46" s="63">
        <f>IF(F46="NA","-",IF(L46=0,"-",ABS(F46-L46)))</f>
        <v>0.40999999999999659</v>
      </c>
      <c r="K46" s="60">
        <v>30.385999999999999</v>
      </c>
      <c r="L46" s="55">
        <v>34.700000000000003</v>
      </c>
    </row>
    <row r="47" spans="2:12" ht="12" customHeight="1">
      <c r="B47" s="30"/>
      <c r="C47" s="23" t="s">
        <v>9</v>
      </c>
      <c r="D47" s="111">
        <v>4.1100000000000003</v>
      </c>
      <c r="E47" s="112">
        <v>5.85</v>
      </c>
      <c r="F47" s="125">
        <v>6.81</v>
      </c>
      <c r="G47" s="114" t="str">
        <f>IF((F47/E47)-1&lt;0,"▲","")</f>
        <v/>
      </c>
      <c r="H47" s="95">
        <f>ABS((+F47/E47)-1)</f>
        <v>0.16410256410256419</v>
      </c>
      <c r="I47" s="33" t="str">
        <f>IF(F47="NA","",IF(L47=0,"",IF((F47-L47)&lt;0,"▲","")))</f>
        <v>▲</v>
      </c>
      <c r="J47" s="63">
        <f>IF(F47="NA","-",IF(L47=0,"-",ABS(F47-L47)))</f>
        <v>0.6800000000000006</v>
      </c>
      <c r="K47" s="60">
        <v>15.617000000000001</v>
      </c>
      <c r="L47" s="55">
        <v>7.49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6.6000000000000003E-2</v>
      </c>
      <c r="F48" s="75">
        <f>ROUND(F47/(F45+F46),3)</f>
        <v>8.2000000000000003E-2</v>
      </c>
      <c r="G48" s="117" t="str">
        <f>IF(F48-D48&lt;0,"▲","")</f>
        <v/>
      </c>
      <c r="H48" s="108">
        <f>ABS(+F48-E48)*100</f>
        <v>1.6</v>
      </c>
      <c r="I48" s="45" t="str">
        <f>IF(F48="NA","",IF(L48=0,"",IF((F48-L48)&lt;0,"▲","")))</f>
        <v>▲</v>
      </c>
      <c r="J48" s="64">
        <f>ABS(+F48-L48)*100</f>
        <v>0.89999999999999947</v>
      </c>
      <c r="K48" s="110">
        <f>K47/(K45+K46)</f>
        <v>0.18622926579138796</v>
      </c>
      <c r="L48" s="118">
        <f>ROUND(L47/(L45+L46),3)</f>
        <v>9.0999999999999998E-2</v>
      </c>
    </row>
    <row r="49" spans="1:12" ht="12" customHeight="1">
      <c r="B49" s="1" t="s">
        <v>440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427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428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429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430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431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432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433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434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435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7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26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389</v>
      </c>
      <c r="G7" s="457" t="s">
        <v>390</v>
      </c>
      <c r="H7" s="437"/>
      <c r="I7" s="440" t="s">
        <v>391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383.98</v>
      </c>
      <c r="G10" s="94" t="str">
        <f>IF((F10/E10)-1&lt;0,"▲","")</f>
        <v>▲</v>
      </c>
      <c r="H10" s="95">
        <f>ABS((+F10/E10)-1)</f>
        <v>3.4959410892457687E-2</v>
      </c>
      <c r="I10" s="33" t="str">
        <f>IF(F10="NA","",IF(L10=0,"",IF((F10-L10)&lt;0,"▲","")))</f>
        <v/>
      </c>
      <c r="J10" s="63">
        <f>IF(F10="NA","-",IF(L10=0,"-",ABS(F10-L10)))</f>
        <v>0</v>
      </c>
      <c r="K10" s="60">
        <v>335.48</v>
      </c>
      <c r="L10" s="55">
        <v>383.98</v>
      </c>
    </row>
    <row r="11" spans="2:12" ht="12" customHeight="1">
      <c r="B11" s="30"/>
      <c r="C11" s="23" t="s">
        <v>8</v>
      </c>
      <c r="D11" s="31">
        <v>330.33</v>
      </c>
      <c r="E11" s="32">
        <v>333.04</v>
      </c>
      <c r="F11" s="123">
        <v>326.24</v>
      </c>
      <c r="G11" s="94" t="str">
        <f>IF((F11/E11)-1&lt;0,"▲","")</f>
        <v>▲</v>
      </c>
      <c r="H11" s="95">
        <f>ABS((+F11/E11)-1)</f>
        <v>2.0417967811674265E-2</v>
      </c>
      <c r="I11" s="33" t="str">
        <f>IF(F11="NA","",IF(L11=0,"",IF((F11-L11)&lt;0,"▲","")))</f>
        <v>▲</v>
      </c>
      <c r="J11" s="63">
        <f>IF(F11="NA","-",IF(L11=0,"-",ABS(F11-L11)))</f>
        <v>8.9999999999974989E-2</v>
      </c>
      <c r="K11" s="60">
        <v>277.83999999999997</v>
      </c>
      <c r="L11" s="55">
        <v>326.33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75.02</v>
      </c>
      <c r="G12" s="94" t="str">
        <f>IF((F12/E12)-1&lt;0,"▲","")</f>
        <v>▲</v>
      </c>
      <c r="H12" s="95">
        <f>ABS((+F12/E12)-1)</f>
        <v>0.15887431326381884</v>
      </c>
      <c r="I12" s="33" t="str">
        <f>IF(F12="NA","",IF(L12=0,"",IF((F12-L12)&lt;0,"▲","")))</f>
        <v/>
      </c>
      <c r="J12" s="63">
        <f>IF(F12="NA","-",IF(L12=0,"-",ABS(F12-L12)))</f>
        <v>0.68999999999999773</v>
      </c>
      <c r="K12" s="60">
        <v>85.99</v>
      </c>
      <c r="L12" s="55">
        <v>74.33</v>
      </c>
    </row>
    <row r="13" spans="2:12" ht="12" customHeight="1">
      <c r="B13" s="30"/>
      <c r="C13" s="23" t="s">
        <v>9</v>
      </c>
      <c r="D13" s="31">
        <v>75.87</v>
      </c>
      <c r="E13" s="32">
        <v>57.27</v>
      </c>
      <c r="F13" s="123">
        <v>46.68</v>
      </c>
      <c r="G13" s="94" t="str">
        <f>IF((F13/E13)-1&lt;0,"▲","")</f>
        <v>▲</v>
      </c>
      <c r="H13" s="95">
        <f>ABS((+F13/E13)-1)</f>
        <v>0.18491356731272923</v>
      </c>
      <c r="I13" s="33" t="str">
        <f>IF(F13="NA","",IF(L13=0,"",IF((F13-L13)&lt;0,"▲","")))</f>
        <v>▲</v>
      </c>
      <c r="J13" s="63">
        <f>IF(F13="NA","-",IF(L13=0,"-",ABS(F13-L13)))</f>
        <v>0.43999999999999773</v>
      </c>
      <c r="K13" s="60">
        <v>49.85</v>
      </c>
      <c r="L13" s="55">
        <v>47.12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0.13600000000000001</v>
      </c>
      <c r="F14" s="69">
        <f>ROUND(F13/(F11+F12),3)</f>
        <v>0.11600000000000001</v>
      </c>
      <c r="G14" s="94" t="str">
        <f>IF((F14/E14)-1&lt;0,"▲","")</f>
        <v>▲</v>
      </c>
      <c r="H14" s="98">
        <f>ABS(+F14-E14)*100</f>
        <v>2.0000000000000004</v>
      </c>
      <c r="I14" s="33" t="str">
        <f>IF(F14="NA","",IF(L14=0,"",IF((F14-L14)&lt;0,"▲","")))</f>
        <v>▲</v>
      </c>
      <c r="J14" s="63">
        <f>IF(F14="NA","-",IF(L14=0,"-",ABS(F14-L14)*100))</f>
        <v>0.19999999999999879</v>
      </c>
      <c r="K14" s="99">
        <f>K13/(K11+K12)</f>
        <v>0.1370145397575791</v>
      </c>
      <c r="L14" s="100">
        <f>ROUND(L13/(L11+L12),3)</f>
        <v>0.11799999999999999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60.06</v>
      </c>
      <c r="F16" s="123">
        <v>54.41</v>
      </c>
      <c r="G16" s="94" t="str">
        <f>IF((F16/E16)-1&lt;0,"▲","")</f>
        <v>▲</v>
      </c>
      <c r="H16" s="95">
        <f t="shared" ref="H16:H37" si="0">ABS((+F16/E16)-1)</f>
        <v>9.4072594072594162E-2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49.22</v>
      </c>
      <c r="L16" s="55">
        <v>54.41</v>
      </c>
    </row>
    <row r="17" spans="2:12" ht="12" customHeight="1">
      <c r="B17" s="30"/>
      <c r="C17" s="23" t="s">
        <v>8</v>
      </c>
      <c r="D17" s="31">
        <v>30.98</v>
      </c>
      <c r="E17" s="32">
        <v>30.71</v>
      </c>
      <c r="F17" s="123">
        <v>31.48</v>
      </c>
      <c r="G17" s="94" t="str">
        <f>IF((F17/E17)-1&lt;0,"▲","")</f>
        <v/>
      </c>
      <c r="H17" s="95">
        <f t="shared" si="0"/>
        <v>2.5073266037121344E-2</v>
      </c>
      <c r="I17" s="33" t="str">
        <f>IF(F17="NA","",IF(L17=0,"",IF((F17-L17)&lt;0,"▲","")))</f>
        <v>▲</v>
      </c>
      <c r="J17" s="63">
        <f>IF(F17="NA","-",IF(L17=0,"-",ABS(F17-L17)))</f>
        <v>0.12999999999999901</v>
      </c>
      <c r="K17" s="60">
        <v>30.94</v>
      </c>
      <c r="L17" s="55">
        <v>31.61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27.22</v>
      </c>
      <c r="G18" s="94" t="str">
        <f>IF((F18/E18)-1&lt;0,"▲","")</f>
        <v>▲</v>
      </c>
      <c r="H18" s="95">
        <f t="shared" si="0"/>
        <v>0.22405929304446981</v>
      </c>
      <c r="I18" s="33" t="str">
        <f>IF(F18="NA","",IF(L18=0,"",IF((F18-L18)&lt;0,"▲","")))</f>
        <v/>
      </c>
      <c r="J18" s="63">
        <f>IF(F18="NA","-",IF(L18=0,"-",ABS(F18-L18)))</f>
        <v>0.67999999999999972</v>
      </c>
      <c r="K18" s="60">
        <v>24.73</v>
      </c>
      <c r="L18" s="55">
        <v>26.54</v>
      </c>
    </row>
    <row r="19" spans="2:12" ht="12" customHeight="1">
      <c r="B19" s="30"/>
      <c r="C19" s="23" t="s">
        <v>9</v>
      </c>
      <c r="D19" s="31">
        <v>26.55</v>
      </c>
      <c r="E19" s="32">
        <v>23.47</v>
      </c>
      <c r="F19" s="123">
        <v>22.45</v>
      </c>
      <c r="G19" s="94" t="str">
        <f>IF((F19/E19)-1&lt;0,"▲","")</f>
        <v>▲</v>
      </c>
      <c r="H19" s="95">
        <f t="shared" si="0"/>
        <v>4.3459735832978241E-2</v>
      </c>
      <c r="I19" s="33" t="str">
        <f>IF(F19="NA","",IF(L19=0,"",IF((F19-L19)&lt;0,"▲","")))</f>
        <v>▲</v>
      </c>
      <c r="J19" s="63">
        <f>IF(F19="NA","-",IF(L19=0,"-",ABS(F19-L19)))</f>
        <v>0.55000000000000071</v>
      </c>
      <c r="K19" s="60">
        <v>12.41</v>
      </c>
      <c r="L19" s="55">
        <v>23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0.35699999999999998</v>
      </c>
      <c r="F20" s="69">
        <f>ROUND(F19/(F17+F18),3)</f>
        <v>0.38200000000000001</v>
      </c>
      <c r="G20" s="104" t="str">
        <f>IF((F20/E20)-1&lt;0,"▲","")</f>
        <v/>
      </c>
      <c r="H20" s="98">
        <f>ABS(+F20-E20)*100</f>
        <v>2.5000000000000022</v>
      </c>
      <c r="I20" s="105" t="str">
        <f>IF(F20="NA","",IF(L20=0,"",IF((F20-L20)&lt;0,"▲","")))</f>
        <v>▲</v>
      </c>
      <c r="J20" s="63">
        <f>IF(F20="NA","-",IF(L20=0,"-",ABS(F20-L20)*100))</f>
        <v>1.4000000000000012</v>
      </c>
      <c r="K20" s="99">
        <f>K19/(K17+K18)</f>
        <v>0.22292078318663552</v>
      </c>
      <c r="L20" s="100">
        <f>ROUND(L19/(L17+L18),3)</f>
        <v>0.39600000000000002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330.24</v>
      </c>
      <c r="F22" s="123">
        <v>323.7</v>
      </c>
      <c r="G22" s="94" t="str">
        <f>IF((F22/E22)-1&lt;0,"▲","")</f>
        <v>▲</v>
      </c>
      <c r="H22" s="95">
        <f>ABS((+F22/E22)-1)</f>
        <v>1.9803779069767491E-2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280</v>
      </c>
      <c r="L22" s="55">
        <v>323.7</v>
      </c>
    </row>
    <row r="23" spans="2:12" ht="12" customHeight="1">
      <c r="B23" s="30"/>
      <c r="C23" s="23" t="s">
        <v>8</v>
      </c>
      <c r="D23" s="31">
        <v>295.33999999999997</v>
      </c>
      <c r="E23" s="32">
        <v>297.97000000000003</v>
      </c>
      <c r="F23" s="123">
        <v>290.85000000000002</v>
      </c>
      <c r="G23" s="94" t="str">
        <f>IF((F23/E23)-1&lt;0,"▲","")</f>
        <v>▲</v>
      </c>
      <c r="H23" s="95">
        <f t="shared" si="0"/>
        <v>2.3895022988891457E-2</v>
      </c>
      <c r="I23" s="33" t="str">
        <f>IF(F23="NA","",IF(L23=0,"",IF((F23-L23)&lt;0,"▲","")))</f>
        <v/>
      </c>
      <c r="J23" s="63">
        <f>IF(F23="NA","-",IF(L23=0,"-",ABS(F23-L23)))</f>
        <v>4.0000000000020464E-2</v>
      </c>
      <c r="K23" s="60">
        <v>242.8</v>
      </c>
      <c r="L23" s="55">
        <v>290.81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44.97</v>
      </c>
      <c r="G24" s="94" t="str">
        <f>IF((F24/E24)-1&lt;0,"▲","")</f>
        <v>▲</v>
      </c>
      <c r="H24" s="95">
        <f t="shared" si="0"/>
        <v>0.1117914280071105</v>
      </c>
      <c r="I24" s="33" t="str">
        <f>IF(F24="NA","",IF(L24=0,"",IF((F24-L24)&lt;0,"▲","")))</f>
        <v/>
      </c>
      <c r="J24" s="63">
        <f>IF(F24="NA","-",IF(L24=0,"-",ABS(F24-L24)))</f>
        <v>0</v>
      </c>
      <c r="K24" s="60">
        <v>58.34</v>
      </c>
      <c r="L24" s="55">
        <v>44.97</v>
      </c>
    </row>
    <row r="25" spans="2:12" ht="12" customHeight="1">
      <c r="B25" s="30"/>
      <c r="C25" s="23" t="s">
        <v>9</v>
      </c>
      <c r="D25" s="31">
        <v>48.13</v>
      </c>
      <c r="E25" s="32">
        <v>32.29</v>
      </c>
      <c r="F25" s="123">
        <v>22.94</v>
      </c>
      <c r="G25" s="94" t="str">
        <f>IF((F25/E25)-1&lt;0,"▲","")</f>
        <v>▲</v>
      </c>
      <c r="H25" s="95">
        <f t="shared" si="0"/>
        <v>0.28956333230102194</v>
      </c>
      <c r="I25" s="33" t="str">
        <f>IF(F25="NA","",IF(L25=0,"",IF((F25-L25)&lt;0,"▲","")))</f>
        <v/>
      </c>
      <c r="J25" s="63">
        <f>IF(F25="NA","-",IF(L25=0,"-",ABS(F25-L25)))</f>
        <v>7.0000000000000284E-2</v>
      </c>
      <c r="K25" s="60">
        <v>36.17</v>
      </c>
      <c r="L25" s="55">
        <v>22.87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9.2999999999999999E-2</v>
      </c>
      <c r="F26" s="69">
        <f>ROUND(F25/(F23+F24),3)</f>
        <v>6.8000000000000005E-2</v>
      </c>
      <c r="G26" s="104" t="str">
        <f>IF((F26/E26)-1&lt;0,"▲","")</f>
        <v>▲</v>
      </c>
      <c r="H26" s="98">
        <f>ABS(+F26-E26)*100</f>
        <v>2.4999999999999996</v>
      </c>
      <c r="I26" s="105" t="str">
        <f>IF(F26="NA","",IF(L26=0,"",IF((F26-L26)&lt;0,"▲","")))</f>
        <v/>
      </c>
      <c r="J26" s="63">
        <f>IF(F26="NA","-",IF(L26=0,"-",ABS(F26-L26)*100))</f>
        <v>0</v>
      </c>
      <c r="K26" s="99">
        <f>K25/(K23+K24)</f>
        <v>0.1201102477253105</v>
      </c>
      <c r="L26" s="100">
        <f>ROUND(L25/(L23+L24),3)</f>
        <v>6.8000000000000005E-2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313.92</v>
      </c>
      <c r="G28" s="94" t="str">
        <f>IF((F28/E28)-1&lt;0,"▲","")</f>
        <v>▲</v>
      </c>
      <c r="H28" s="95">
        <f>ABS((+F28/E28)-1)</f>
        <v>7.1164247082265986E-3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</v>
      </c>
      <c r="L28" s="55">
        <v>313.92</v>
      </c>
    </row>
    <row r="29" spans="2:12" ht="12" customHeight="1">
      <c r="B29" s="41"/>
      <c r="C29" s="23" t="s">
        <v>8</v>
      </c>
      <c r="D29" s="31">
        <v>281.58999999999997</v>
      </c>
      <c r="E29" s="32">
        <v>285.01</v>
      </c>
      <c r="F29" s="123">
        <v>279.54000000000002</v>
      </c>
      <c r="G29" s="94" t="str">
        <f>IF((F29/E29)-1&lt;0,"▲","")</f>
        <v>▲</v>
      </c>
      <c r="H29" s="95">
        <f t="shared" si="0"/>
        <v>1.9192309041787925E-2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</v>
      </c>
      <c r="L29" s="55">
        <v>279.54000000000002</v>
      </c>
    </row>
    <row r="30" spans="2:12" ht="12" customHeight="1">
      <c r="B30" s="41"/>
      <c r="C30" s="23" t="s">
        <v>79</v>
      </c>
      <c r="D30" s="31">
        <v>50.3</v>
      </c>
      <c r="E30" s="32">
        <v>46.6</v>
      </c>
      <c r="F30" s="123">
        <v>43.18</v>
      </c>
      <c r="G30" s="94" t="str">
        <f>IF((F30/E30)-1&lt;0,"▲","")</f>
        <v>▲</v>
      </c>
      <c r="H30" s="95">
        <f t="shared" si="0"/>
        <v>7.3390557939914225E-2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53.99</v>
      </c>
      <c r="L30" s="55">
        <v>43.18</v>
      </c>
    </row>
    <row r="31" spans="2:12" ht="12" customHeight="1">
      <c r="B31" s="41"/>
      <c r="C31" s="23" t="s">
        <v>9</v>
      </c>
      <c r="D31" s="31">
        <v>43.38</v>
      </c>
      <c r="E31" s="32">
        <v>28.64</v>
      </c>
      <c r="F31" s="123">
        <v>20.350000000000001</v>
      </c>
      <c r="G31" s="94" t="str">
        <f>IF((F31/E31)-1&lt;0,"▲","")</f>
        <v>▲</v>
      </c>
      <c r="H31" s="95">
        <f t="shared" si="0"/>
        <v>0.28945530726256985</v>
      </c>
      <c r="I31" s="33" t="str">
        <f>IF(F31="NA","",IF(L31=0,"",IF((F31-L31)&lt;0,"▲","")))</f>
        <v/>
      </c>
      <c r="J31" s="63">
        <f>IF(F31="NA","-",IF(L31=0,"-",ABS(F31-L31)))</f>
        <v>0</v>
      </c>
      <c r="K31" s="60">
        <v>33.11</v>
      </c>
      <c r="L31" s="55">
        <v>20.350000000000001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8.5999999999999993E-2</v>
      </c>
      <c r="F32" s="69">
        <f>ROUND(F31/(F29+F30),3)</f>
        <v>6.3E-2</v>
      </c>
      <c r="G32" s="104" t="str">
        <f>IF((F32/E32)-1&lt;0,"▲","")</f>
        <v>▲</v>
      </c>
      <c r="H32" s="98">
        <f>ABS(+F32-E32)*100</f>
        <v>2.2999999999999994</v>
      </c>
      <c r="I32" s="105" t="str">
        <f>IF(F32="NA","",IF(L32=0,"",IF((F32-L32)&lt;0,"▲","")))</f>
        <v/>
      </c>
      <c r="J32" s="63">
        <f>IF(F32="NA","-",IF(L32=0,"-",ABS(F32-L32)*100))</f>
        <v>0</v>
      </c>
      <c r="K32" s="99">
        <f>K31/(K29+K30)</f>
        <v>0.11631419939577041</v>
      </c>
      <c r="L32" s="100">
        <f>ROUND(L31/(L29+L30),3)</f>
        <v>6.3E-2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5.87</v>
      </c>
      <c r="G34" s="94" t="str">
        <f>IF((F34/E34)-1&lt;0,"▲","")</f>
        <v>▲</v>
      </c>
      <c r="H34" s="95">
        <f>ABS((+F34/E34)-1)</f>
        <v>0.22661396574440051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6.27</v>
      </c>
      <c r="L34" s="55">
        <v>5.87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3.91</v>
      </c>
      <c r="G35" s="94" t="str">
        <f>IF((F35/E35)-1&lt;0,"▲","")</f>
        <v>▲</v>
      </c>
      <c r="H35" s="95">
        <f t="shared" si="0"/>
        <v>0.10321100917431192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4.0999999999999996</v>
      </c>
      <c r="L35" s="55">
        <v>3.91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2.83</v>
      </c>
      <c r="G36" s="94" t="str">
        <f>IF((F36/E36)-1&lt;0,"▲","")</f>
        <v>▲</v>
      </c>
      <c r="H36" s="95">
        <f t="shared" si="0"/>
        <v>0.18911174785100293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</v>
      </c>
      <c r="L36" s="55">
        <v>2.83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1.29</v>
      </c>
      <c r="G37" s="94" t="str">
        <f>IF((F37/E37)-1&lt;0,"▲","")</f>
        <v>▲</v>
      </c>
      <c r="H37" s="95">
        <f t="shared" si="0"/>
        <v>0.14569536423841056</v>
      </c>
      <c r="I37" s="33" t="str">
        <f>IF(F37="NA","",IF(L37=0,"",IF((F37-L37)&lt;0,"▲","")))</f>
        <v/>
      </c>
      <c r="J37" s="63">
        <f>IF(F37="NA","-",IF(L37=0,"-",ABS(F37-L37)))</f>
        <v>4.0000000000000036E-2</v>
      </c>
      <c r="K37" s="60">
        <v>1.27</v>
      </c>
      <c r="L37" s="55">
        <v>1.25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0.191</v>
      </c>
      <c r="G38" s="107" t="str">
        <f>IF((F38/E38)-1&lt;0,"▲","")</f>
        <v>▲</v>
      </c>
      <c r="H38" s="108">
        <f>ABS(+F38-E38)*100</f>
        <v>0.10000000000000009</v>
      </c>
      <c r="I38" s="109" t="str">
        <f>IF(F38="NA","",IF(L38=0,"",IF((F38-L38)&lt;0,"▲","")))</f>
        <v/>
      </c>
      <c r="J38" s="64">
        <f>IF(F38="NA","-",IF(L38=0,"-",ABS(F38-L38)*100))</f>
        <v>0.60000000000000053</v>
      </c>
      <c r="K38" s="110">
        <f>K37/(K35+K36)</f>
        <v>0.18091168091168092</v>
      </c>
      <c r="L38" s="56">
        <f>ROUND(L37/(L35+L36),3)</f>
        <v>0.185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365</v>
      </c>
      <c r="G42" s="457" t="s">
        <v>366</v>
      </c>
      <c r="H42" s="437"/>
      <c r="I42" s="440" t="s">
        <v>367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83.17</v>
      </c>
      <c r="G44" s="113" t="str">
        <f>IF((F44/E44)-1&lt;0,"▲","")</f>
        <v>▲</v>
      </c>
      <c r="H44" s="95">
        <f>ABS((+F44/E44)-1)</f>
        <v>8.2110142368391981E-2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83.17</v>
      </c>
    </row>
    <row r="45" spans="2:12" ht="12" customHeight="1">
      <c r="B45" s="30"/>
      <c r="C45" s="23" t="s">
        <v>8</v>
      </c>
      <c r="D45" s="111">
        <v>50.67</v>
      </c>
      <c r="E45" s="112">
        <v>48.39</v>
      </c>
      <c r="F45" s="125">
        <v>47.24</v>
      </c>
      <c r="G45" s="114" t="str">
        <f>IF((F45/E45)-1&lt;0,"▲","")</f>
        <v>▲</v>
      </c>
      <c r="H45" s="95">
        <f>ABS((+F45/E45)-1)</f>
        <v>2.3765240752221528E-2</v>
      </c>
      <c r="I45" s="33" t="str">
        <f>IF(F45="NA","",IF(L45=0,"",IF((F45-L45)&lt;0,"▲","")))</f>
        <v/>
      </c>
      <c r="J45" s="63">
        <f>IF(F45="NA","-",IF(L45=0,"-",ABS(F45-L45)))</f>
        <v>0</v>
      </c>
      <c r="K45" s="60">
        <v>53.472999999999999</v>
      </c>
      <c r="L45" s="55">
        <v>47.24</v>
      </c>
    </row>
    <row r="46" spans="2:12" ht="12" customHeight="1">
      <c r="B46" s="30"/>
      <c r="C46" s="23" t="s">
        <v>79</v>
      </c>
      <c r="D46" s="111">
        <v>40.799999999999997</v>
      </c>
      <c r="E46" s="112">
        <v>40.86</v>
      </c>
      <c r="F46" s="125">
        <v>34.700000000000003</v>
      </c>
      <c r="G46" s="114" t="str">
        <f>IF((F46/E46)-1&lt;0,"▲","")</f>
        <v>▲</v>
      </c>
      <c r="H46" s="95">
        <f>ABS((+F46/E46)-1)</f>
        <v>0.15075868820362204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30.385999999999999</v>
      </c>
      <c r="L46" s="55">
        <v>34.700000000000003</v>
      </c>
    </row>
    <row r="47" spans="2:12" ht="12" customHeight="1">
      <c r="B47" s="30"/>
      <c r="C47" s="23" t="s">
        <v>9</v>
      </c>
      <c r="D47" s="111">
        <v>4.1100000000000003</v>
      </c>
      <c r="E47" s="112">
        <v>5.85</v>
      </c>
      <c r="F47" s="125">
        <v>7.49</v>
      </c>
      <c r="G47" s="114" t="str">
        <f>IF((F47/E47)-1&lt;0,"▲","")</f>
        <v/>
      </c>
      <c r="H47" s="95">
        <f>ABS((+F47/E47)-1)</f>
        <v>0.28034188034188046</v>
      </c>
      <c r="I47" s="33" t="str">
        <f>IF(F47="NA","",IF(L47=0,"",IF((F47-L47)&lt;0,"▲","")))</f>
        <v/>
      </c>
      <c r="J47" s="63">
        <f>IF(F47="NA","-",IF(L47=0,"-",ABS(F47-L47)))</f>
        <v>0</v>
      </c>
      <c r="K47" s="60">
        <v>15.617000000000001</v>
      </c>
      <c r="L47" s="55">
        <v>7.49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6.6000000000000003E-2</v>
      </c>
      <c r="F48" s="75">
        <f>ROUND(F47/(F45+F46),3)</f>
        <v>9.0999999999999998E-2</v>
      </c>
      <c r="G48" s="117" t="str">
        <f>IF(F48-D48&lt;0,"▲","")</f>
        <v/>
      </c>
      <c r="H48" s="108">
        <f>ABS(+F48-E48)*100</f>
        <v>2.4999999999999996</v>
      </c>
      <c r="I48" s="45" t="str">
        <f>IF(F48="NA","",IF(L48=0,"",IF((F48-L48)&lt;0,"▲","")))</f>
        <v/>
      </c>
      <c r="J48" s="64">
        <f>ABS(+F48-L48)*100</f>
        <v>0</v>
      </c>
      <c r="K48" s="110">
        <f>K47/(K45+K46)</f>
        <v>0.18622926579138796</v>
      </c>
      <c r="L48" s="118">
        <f>ROUND(L47/(L45+L46),3)</f>
        <v>9.0999999999999998E-2</v>
      </c>
    </row>
    <row r="49" spans="1:12" ht="12" customHeight="1">
      <c r="B49" s="1" t="s">
        <v>421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414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8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25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361</v>
      </c>
      <c r="G7" s="457" t="s">
        <v>362</v>
      </c>
      <c r="H7" s="437"/>
      <c r="I7" s="440" t="s">
        <v>363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383.98</v>
      </c>
      <c r="G10" s="94" t="str">
        <f>IF((F10/E10)-1&lt;0,"▲","")</f>
        <v>▲</v>
      </c>
      <c r="H10" s="95">
        <f>ABS((+F10/E10)-1)</f>
        <v>3.4959410892457687E-2</v>
      </c>
      <c r="I10" s="33" t="str">
        <f>IF(F10="NA","",IF(L10=0,"",IF((F10-L10)&lt;0,"▲","")))</f>
        <v>▲</v>
      </c>
      <c r="J10" s="63">
        <f>IF(F10="NA","-",IF(L10=0,"-",ABS(F10-L10)))</f>
        <v>6.9999999999993179E-2</v>
      </c>
      <c r="K10" s="60">
        <v>335.48</v>
      </c>
      <c r="L10" s="55">
        <v>384.05</v>
      </c>
    </row>
    <row r="11" spans="2:12" ht="12" customHeight="1">
      <c r="B11" s="30"/>
      <c r="C11" s="23" t="s">
        <v>8</v>
      </c>
      <c r="D11" s="31">
        <v>330.33</v>
      </c>
      <c r="E11" s="32">
        <v>333.04</v>
      </c>
      <c r="F11" s="123">
        <v>326.33</v>
      </c>
      <c r="G11" s="94" t="str">
        <f>IF((F11/E11)-1&lt;0,"▲","")</f>
        <v>▲</v>
      </c>
      <c r="H11" s="95">
        <f>ABS((+F11/E11)-1)</f>
        <v>2.014773000240222E-2</v>
      </c>
      <c r="I11" s="33" t="str">
        <f>IF(F11="NA","",IF(L11=0,"",IF((F11-L11)&lt;0,"▲","")))</f>
        <v/>
      </c>
      <c r="J11" s="63">
        <f>IF(F11="NA","-",IF(L11=0,"-",ABS(F11-L11)))</f>
        <v>9.9999999999909051E-3</v>
      </c>
      <c r="K11" s="60">
        <v>277.83999999999997</v>
      </c>
      <c r="L11" s="55">
        <v>326.32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74.33</v>
      </c>
      <c r="G12" s="94" t="str">
        <f>IF((F12/E12)-1&lt;0,"▲","")</f>
        <v>▲</v>
      </c>
      <c r="H12" s="95">
        <f>ABS((+F12/E12)-1)</f>
        <v>0.16661060657024329</v>
      </c>
      <c r="I12" s="33" t="str">
        <f>IF(F12="NA","",IF(L12=0,"",IF((F12-L12)&lt;0,"▲","")))</f>
        <v/>
      </c>
      <c r="J12" s="63">
        <f>IF(F12="NA","-",IF(L12=0,"-",ABS(F12-L12)))</f>
        <v>1.8799999999999955</v>
      </c>
      <c r="K12" s="60">
        <v>85.99</v>
      </c>
      <c r="L12" s="55">
        <v>72.45</v>
      </c>
    </row>
    <row r="13" spans="2:12" ht="12" customHeight="1">
      <c r="B13" s="30"/>
      <c r="C13" s="23" t="s">
        <v>9</v>
      </c>
      <c r="D13" s="31">
        <v>75.87</v>
      </c>
      <c r="E13" s="32">
        <v>57.27</v>
      </c>
      <c r="F13" s="123">
        <v>47.12</v>
      </c>
      <c r="G13" s="94" t="str">
        <f>IF((F13/E13)-1&lt;0,"▲","")</f>
        <v>▲</v>
      </c>
      <c r="H13" s="95">
        <f>ABS((+F13/E13)-1)</f>
        <v>0.1772306617775451</v>
      </c>
      <c r="I13" s="33" t="str">
        <f>IF(F13="NA","",IF(L13=0,"",IF((F13-L13)&lt;0,"▲","")))</f>
        <v>▲</v>
      </c>
      <c r="J13" s="63">
        <f>IF(F13="NA","-",IF(L13=0,"-",ABS(F13-L13)))</f>
        <v>1.6600000000000037</v>
      </c>
      <c r="K13" s="60">
        <v>49.85</v>
      </c>
      <c r="L13" s="55">
        <v>48.78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0.13600000000000001</v>
      </c>
      <c r="F14" s="69">
        <f>ROUND(F13/(F11+F12),3)</f>
        <v>0.11799999999999999</v>
      </c>
      <c r="G14" s="94" t="str">
        <f>IF((F14/E14)-1&lt;0,"▲","")</f>
        <v>▲</v>
      </c>
      <c r="H14" s="98">
        <f>ABS(+F14-E14)*100</f>
        <v>1.8000000000000016</v>
      </c>
      <c r="I14" s="33" t="str">
        <f>IF(F14="NA","",IF(L14=0,"",IF((F14-L14)&lt;0,"▲","")))</f>
        <v>▲</v>
      </c>
      <c r="J14" s="63">
        <f>IF(F14="NA","-",IF(L14=0,"-",ABS(F14-L14)*100))</f>
        <v>0.40000000000000036</v>
      </c>
      <c r="K14" s="99">
        <f>K13/(K11+K12)</f>
        <v>0.1370145397575791</v>
      </c>
      <c r="L14" s="100">
        <f>ROUND(L13/(L11+L12),3)</f>
        <v>0.122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60.06</v>
      </c>
      <c r="F16" s="123">
        <v>54.41</v>
      </c>
      <c r="G16" s="94" t="str">
        <f>IF((F16/E16)-1&lt;0,"▲","")</f>
        <v>▲</v>
      </c>
      <c r="H16" s="95">
        <f t="shared" ref="H16:H37" si="0">ABS((+F16/E16)-1)</f>
        <v>9.4072594072594162E-2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49.22</v>
      </c>
      <c r="L16" s="55">
        <v>54.41</v>
      </c>
    </row>
    <row r="17" spans="2:12" ht="12" customHeight="1">
      <c r="B17" s="30"/>
      <c r="C17" s="23" t="s">
        <v>8</v>
      </c>
      <c r="D17" s="31">
        <v>30.98</v>
      </c>
      <c r="E17" s="32">
        <v>30.71</v>
      </c>
      <c r="F17" s="123">
        <v>31.61</v>
      </c>
      <c r="G17" s="94" t="str">
        <f>IF((F17/E17)-1&lt;0,"▲","")</f>
        <v/>
      </c>
      <c r="H17" s="95">
        <f t="shared" si="0"/>
        <v>2.930641484858354E-2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31.61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26.54</v>
      </c>
      <c r="G18" s="94" t="str">
        <f>IF((F18/E18)-1&lt;0,"▲","")</f>
        <v>▲</v>
      </c>
      <c r="H18" s="95">
        <f t="shared" si="0"/>
        <v>0.24344355758266822</v>
      </c>
      <c r="I18" s="33" t="str">
        <f>IF(F18="NA","",IF(L18=0,"",IF((F18-L18)&lt;0,"▲","")))</f>
        <v/>
      </c>
      <c r="J18" s="63">
        <f>IF(F18="NA","-",IF(L18=0,"-",ABS(F18-L18)))</f>
        <v>0.67999999999999972</v>
      </c>
      <c r="K18" s="60">
        <v>24.73</v>
      </c>
      <c r="L18" s="55">
        <v>25.86</v>
      </c>
    </row>
    <row r="19" spans="2:12" ht="12" customHeight="1">
      <c r="B19" s="30"/>
      <c r="C19" s="23" t="s">
        <v>9</v>
      </c>
      <c r="D19" s="31">
        <v>26.55</v>
      </c>
      <c r="E19" s="32">
        <v>23.47</v>
      </c>
      <c r="F19" s="123">
        <v>23</v>
      </c>
      <c r="G19" s="94" t="str">
        <f>IF((F19/E19)-1&lt;0,"▲","")</f>
        <v>▲</v>
      </c>
      <c r="H19" s="95">
        <f t="shared" si="0"/>
        <v>2.0025564550489983E-2</v>
      </c>
      <c r="I19" s="33" t="str">
        <f>IF(F19="NA","",IF(L19=0,"",IF((F19-L19)&lt;0,"▲","")))</f>
        <v>▲</v>
      </c>
      <c r="J19" s="63">
        <f>IF(F19="NA","-",IF(L19=0,"-",ABS(F19-L19)))</f>
        <v>0.67999999999999972</v>
      </c>
      <c r="K19" s="60">
        <v>12.41</v>
      </c>
      <c r="L19" s="55">
        <v>23.68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0.35699999999999998</v>
      </c>
      <c r="F20" s="69">
        <f>ROUND(F19/(F17+F18),3)</f>
        <v>0.39600000000000002</v>
      </c>
      <c r="G20" s="104" t="str">
        <f>IF((F20/E20)-1&lt;0,"▲","")</f>
        <v/>
      </c>
      <c r="H20" s="98">
        <f>ABS(+F20-E20)*100</f>
        <v>3.9000000000000035</v>
      </c>
      <c r="I20" s="105" t="str">
        <f>IF(F20="NA","",IF(L20=0,"",IF((F20-L20)&lt;0,"▲","")))</f>
        <v>▲</v>
      </c>
      <c r="J20" s="63">
        <f>IF(F20="NA","-",IF(L20=0,"-",ABS(F20-L20)*100))</f>
        <v>1.5999999999999959</v>
      </c>
      <c r="K20" s="99">
        <f>K19/(K17+K18)</f>
        <v>0.22292078318663552</v>
      </c>
      <c r="L20" s="100">
        <f>ROUND(L19/(L17+L18),3)</f>
        <v>0.41199999999999998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330.24</v>
      </c>
      <c r="F22" s="123">
        <v>323.7</v>
      </c>
      <c r="G22" s="94" t="str">
        <f>IF((F22/E22)-1&lt;0,"▲","")</f>
        <v>▲</v>
      </c>
      <c r="H22" s="95">
        <f>ABS((+F22/E22)-1)</f>
        <v>1.9803779069767491E-2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280</v>
      </c>
      <c r="L22" s="55">
        <v>323.7</v>
      </c>
    </row>
    <row r="23" spans="2:12" ht="12" customHeight="1">
      <c r="B23" s="30"/>
      <c r="C23" s="23" t="s">
        <v>8</v>
      </c>
      <c r="D23" s="31">
        <v>295.33999999999997</v>
      </c>
      <c r="E23" s="32">
        <v>297.97000000000003</v>
      </c>
      <c r="F23" s="123">
        <v>290.81</v>
      </c>
      <c r="G23" s="94" t="str">
        <f>IF((F23/E23)-1&lt;0,"▲","")</f>
        <v>▲</v>
      </c>
      <c r="H23" s="95">
        <f t="shared" si="0"/>
        <v>2.4029264691076357E-2</v>
      </c>
      <c r="I23" s="33" t="str">
        <f>IF(F23="NA","",IF(L23=0,"",IF((F23-L23)&lt;0,"▲","")))</f>
        <v/>
      </c>
      <c r="J23" s="63">
        <f>IF(F23="NA","-",IF(L23=0,"-",ABS(F23-L23)))</f>
        <v>3.0000000000029559E-2</v>
      </c>
      <c r="K23" s="60">
        <v>242.8</v>
      </c>
      <c r="L23" s="55">
        <v>290.77999999999997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44.97</v>
      </c>
      <c r="G24" s="94" t="str">
        <f>IF((F24/E24)-1&lt;0,"▲","")</f>
        <v>▲</v>
      </c>
      <c r="H24" s="95">
        <f t="shared" si="0"/>
        <v>0.1117914280071105</v>
      </c>
      <c r="I24" s="33" t="str">
        <f>IF(F24="NA","",IF(L24=0,"",IF((F24-L24)&lt;0,"▲","")))</f>
        <v/>
      </c>
      <c r="J24" s="63">
        <f>IF(F24="NA","-",IF(L24=0,"-",ABS(F24-L24)))</f>
        <v>1.269999999999996</v>
      </c>
      <c r="K24" s="60">
        <v>58.34</v>
      </c>
      <c r="L24" s="55">
        <v>43.7</v>
      </c>
    </row>
    <row r="25" spans="2:12" ht="12" customHeight="1">
      <c r="B25" s="30"/>
      <c r="C25" s="23" t="s">
        <v>9</v>
      </c>
      <c r="D25" s="31">
        <v>48.13</v>
      </c>
      <c r="E25" s="32">
        <v>32.29</v>
      </c>
      <c r="F25" s="123">
        <v>22.87</v>
      </c>
      <c r="G25" s="94" t="str">
        <f>IF((F25/E25)-1&lt;0,"▲","")</f>
        <v>▲</v>
      </c>
      <c r="H25" s="95">
        <f t="shared" si="0"/>
        <v>0.29173118612573545</v>
      </c>
      <c r="I25" s="33" t="str">
        <f>IF(F25="NA","",IF(L25=0,"",IF((F25-L25)&lt;0,"▲","")))</f>
        <v>▲</v>
      </c>
      <c r="J25" s="63">
        <f>IF(F25="NA","-",IF(L25=0,"-",ABS(F25-L25)))</f>
        <v>1</v>
      </c>
      <c r="K25" s="60">
        <v>36.17</v>
      </c>
      <c r="L25" s="55">
        <v>23.87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9.2999999999999999E-2</v>
      </c>
      <c r="F26" s="69">
        <f>ROUND(F25/(F23+F24),3)</f>
        <v>6.8000000000000005E-2</v>
      </c>
      <c r="G26" s="104" t="str">
        <f>IF((F26/E26)-1&lt;0,"▲","")</f>
        <v>▲</v>
      </c>
      <c r="H26" s="98">
        <f>ABS(+F26-E26)*100</f>
        <v>2.4999999999999996</v>
      </c>
      <c r="I26" s="105" t="str">
        <f>IF(F26="NA","",IF(L26=0,"",IF((F26-L26)&lt;0,"▲","")))</f>
        <v>▲</v>
      </c>
      <c r="J26" s="63">
        <f>IF(F26="NA","-",IF(L26=0,"-",ABS(F26-L26)*100))</f>
        <v>0.29999999999999888</v>
      </c>
      <c r="K26" s="99">
        <f>K25/(K23+K24)</f>
        <v>0.1201102477253105</v>
      </c>
      <c r="L26" s="100">
        <f>ROUND(L25/(L23+L24),3)</f>
        <v>7.0999999999999994E-2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313.92</v>
      </c>
      <c r="G28" s="94" t="str">
        <f>IF((F28/E28)-1&lt;0,"▲","")</f>
        <v>▲</v>
      </c>
      <c r="H28" s="95">
        <f>ABS((+F28/E28)-1)</f>
        <v>7.1164247082265986E-3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</v>
      </c>
      <c r="L28" s="55">
        <v>313.92</v>
      </c>
    </row>
    <row r="29" spans="2:12" ht="12" customHeight="1">
      <c r="B29" s="41"/>
      <c r="C29" s="23" t="s">
        <v>8</v>
      </c>
      <c r="D29" s="31">
        <v>281.58999999999997</v>
      </c>
      <c r="E29" s="32">
        <v>285.01</v>
      </c>
      <c r="F29" s="123">
        <v>279.54000000000002</v>
      </c>
      <c r="G29" s="94" t="str">
        <f>IF((F29/E29)-1&lt;0,"▲","")</f>
        <v>▲</v>
      </c>
      <c r="H29" s="95">
        <f t="shared" si="0"/>
        <v>1.9192309041787925E-2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</v>
      </c>
      <c r="L29" s="55">
        <v>279.54000000000002</v>
      </c>
    </row>
    <row r="30" spans="2:12" ht="12" customHeight="1">
      <c r="B30" s="41"/>
      <c r="C30" s="23" t="s">
        <v>79</v>
      </c>
      <c r="D30" s="31">
        <v>50.3</v>
      </c>
      <c r="E30" s="32">
        <v>46.6</v>
      </c>
      <c r="F30" s="123">
        <v>43.18</v>
      </c>
      <c r="G30" s="94" t="str">
        <f>IF((F30/E30)-1&lt;0,"▲","")</f>
        <v>▲</v>
      </c>
      <c r="H30" s="95">
        <f t="shared" si="0"/>
        <v>7.3390557939914225E-2</v>
      </c>
      <c r="I30" s="33" t="str">
        <f>IF(F30="NA","",IF(L30=0,"",IF((F30-L30)&lt;0,"▲","")))</f>
        <v/>
      </c>
      <c r="J30" s="63">
        <f>IF(F30="NA","-",IF(L30=0,"-",ABS(F30-L30)))</f>
        <v>1.2700000000000031</v>
      </c>
      <c r="K30" s="60">
        <v>53.99</v>
      </c>
      <c r="L30" s="55">
        <v>41.91</v>
      </c>
    </row>
    <row r="31" spans="2:12" ht="12" customHeight="1">
      <c r="B31" s="41"/>
      <c r="C31" s="23" t="s">
        <v>9</v>
      </c>
      <c r="D31" s="31">
        <v>43.38</v>
      </c>
      <c r="E31" s="32">
        <v>28.64</v>
      </c>
      <c r="F31" s="123">
        <v>20.350000000000001</v>
      </c>
      <c r="G31" s="94" t="str">
        <f>IF((F31/E31)-1&lt;0,"▲","")</f>
        <v>▲</v>
      </c>
      <c r="H31" s="95">
        <f t="shared" si="0"/>
        <v>0.28945530726256985</v>
      </c>
      <c r="I31" s="33" t="str">
        <f>IF(F31="NA","",IF(L31=0,"",IF((F31-L31)&lt;0,"▲","")))</f>
        <v>▲</v>
      </c>
      <c r="J31" s="63">
        <f>IF(F31="NA","-",IF(L31=0,"-",ABS(F31-L31)))</f>
        <v>1.139999999999997</v>
      </c>
      <c r="K31" s="60">
        <v>33.11</v>
      </c>
      <c r="L31" s="55">
        <v>21.49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8.5999999999999993E-2</v>
      </c>
      <c r="F32" s="69">
        <f>ROUND(F31/(F29+F30),3)</f>
        <v>6.3E-2</v>
      </c>
      <c r="G32" s="104" t="str">
        <f>IF((F32/E32)-1&lt;0,"▲","")</f>
        <v>▲</v>
      </c>
      <c r="H32" s="98">
        <f>ABS(+F32-E32)*100</f>
        <v>2.2999999999999994</v>
      </c>
      <c r="I32" s="105" t="str">
        <f>IF(F32="NA","",IF(L32=0,"",IF((F32-L32)&lt;0,"▲","")))</f>
        <v>▲</v>
      </c>
      <c r="J32" s="63">
        <f>IF(F32="NA","-",IF(L32=0,"-",ABS(F32-L32)*100))</f>
        <v>0.40000000000000036</v>
      </c>
      <c r="K32" s="99">
        <f>K31/(K29+K30)</f>
        <v>0.11631419939577041</v>
      </c>
      <c r="L32" s="100">
        <f>ROUND(L31/(L29+L30),3)</f>
        <v>6.7000000000000004E-2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5.87</v>
      </c>
      <c r="G34" s="94" t="str">
        <f>IF((F34/E34)-1&lt;0,"▲","")</f>
        <v>▲</v>
      </c>
      <c r="H34" s="95">
        <f>ABS((+F34/E34)-1)</f>
        <v>0.22661396574440051</v>
      </c>
      <c r="I34" s="33" t="str">
        <f>IF(F34="NA","",IF(L34=0,"",IF((F34-L34)&lt;0,"▲","")))</f>
        <v>▲</v>
      </c>
      <c r="J34" s="63">
        <f>IF(F34="NA","-",IF(L34=0,"-",ABS(F34-L34)))</f>
        <v>7.0000000000000284E-2</v>
      </c>
      <c r="K34" s="60">
        <v>6.27</v>
      </c>
      <c r="L34" s="55">
        <v>5.94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3.91</v>
      </c>
      <c r="G35" s="94" t="str">
        <f>IF((F35/E35)-1&lt;0,"▲","")</f>
        <v>▲</v>
      </c>
      <c r="H35" s="95">
        <f t="shared" si="0"/>
        <v>0.10321100917431192</v>
      </c>
      <c r="I35" s="33" t="str">
        <f>IF(F35="NA","",IF(L35=0,"",IF((F35-L35)&lt;0,"▲","")))</f>
        <v>▲</v>
      </c>
      <c r="J35" s="63">
        <f>IF(F35="NA","-",IF(L35=0,"-",ABS(F35-L35)))</f>
        <v>2.0000000000000018E-2</v>
      </c>
      <c r="K35" s="60">
        <v>4.0999999999999996</v>
      </c>
      <c r="L35" s="55">
        <v>3.93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2.83</v>
      </c>
      <c r="G36" s="94" t="str">
        <f>IF((F36/E36)-1&lt;0,"▲","")</f>
        <v>▲</v>
      </c>
      <c r="H36" s="95">
        <f t="shared" si="0"/>
        <v>0.18911174785100293</v>
      </c>
      <c r="I36" s="33" t="str">
        <f>IF(F36="NA","",IF(L36=0,"",IF((F36-L36)&lt;0,"▲","")))</f>
        <v>▲</v>
      </c>
      <c r="J36" s="63">
        <f>IF(F36="NA","-",IF(L36=0,"-",ABS(F36-L36)))</f>
        <v>6.0000000000000053E-2</v>
      </c>
      <c r="K36" s="60">
        <v>2.92</v>
      </c>
      <c r="L36" s="55">
        <v>2.89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1.25</v>
      </c>
      <c r="G37" s="94" t="str">
        <f>IF((F37/E37)-1&lt;0,"▲","")</f>
        <v>▲</v>
      </c>
      <c r="H37" s="95">
        <f t="shared" si="0"/>
        <v>0.17218543046357615</v>
      </c>
      <c r="I37" s="33" t="str">
        <f>IF(F37="NA","",IF(L37=0,"",IF((F37-L37)&lt;0,"▲","")))</f>
        <v/>
      </c>
      <c r="J37" s="63">
        <f>IF(F37="NA","-",IF(L37=0,"-",ABS(F37-L37)))</f>
        <v>1.0000000000000009E-2</v>
      </c>
      <c r="K37" s="60">
        <v>1.27</v>
      </c>
      <c r="L37" s="55">
        <v>1.24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0.185</v>
      </c>
      <c r="G38" s="107" t="str">
        <f>IF((F38/E38)-1&lt;0,"▲","")</f>
        <v>▲</v>
      </c>
      <c r="H38" s="108">
        <f>ABS(+F38-E38)*100</f>
        <v>0.70000000000000062</v>
      </c>
      <c r="I38" s="109" t="str">
        <f>IF(F38="NA","",IF(L38=0,"",IF((F38-L38)&lt;0,"▲","")))</f>
        <v/>
      </c>
      <c r="J38" s="64">
        <f>IF(F38="NA","-",IF(L38=0,"-",ABS(F38-L38)*100))</f>
        <v>0.30000000000000027</v>
      </c>
      <c r="K38" s="110">
        <f>K37/(K35+K36)</f>
        <v>0.18091168091168092</v>
      </c>
      <c r="L38" s="56">
        <f>ROUND(L37/(L35+L36),3)</f>
        <v>0.182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365</v>
      </c>
      <c r="G42" s="457" t="s">
        <v>366</v>
      </c>
      <c r="H42" s="437"/>
      <c r="I42" s="440" t="s">
        <v>367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83.17</v>
      </c>
      <c r="G44" s="113" t="str">
        <f>IF((F44/E44)-1&lt;0,"▲","")</f>
        <v>▲</v>
      </c>
      <c r="H44" s="95">
        <f>ABS((+F44/E44)-1)</f>
        <v>8.2110142368391981E-2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</v>
      </c>
      <c r="L44" s="78">
        <v>83.17</v>
      </c>
    </row>
    <row r="45" spans="2:12" ht="12" customHeight="1">
      <c r="B45" s="30"/>
      <c r="C45" s="23" t="s">
        <v>8</v>
      </c>
      <c r="D45" s="111">
        <v>50.67</v>
      </c>
      <c r="E45" s="112">
        <v>48.39</v>
      </c>
      <c r="F45" s="125">
        <v>47.24</v>
      </c>
      <c r="G45" s="114" t="str">
        <f>IF((F45/E45)-1&lt;0,"▲","")</f>
        <v>▲</v>
      </c>
      <c r="H45" s="95">
        <f>ABS((+F45/E45)-1)</f>
        <v>2.3765240752221528E-2</v>
      </c>
      <c r="I45" s="33" t="str">
        <f>IF(F45="NA","",IF(L45=0,"",IF((F45-L45)&lt;0,"▲","")))</f>
        <v/>
      </c>
      <c r="J45" s="63">
        <f>IF(F45="NA","-",IF(L45=0,"-",ABS(F45-L45)))</f>
        <v>0</v>
      </c>
      <c r="K45" s="60">
        <v>53.47</v>
      </c>
      <c r="L45" s="55">
        <v>47.24</v>
      </c>
    </row>
    <row r="46" spans="2:12" ht="12" customHeight="1">
      <c r="B46" s="30"/>
      <c r="C46" s="23" t="s">
        <v>79</v>
      </c>
      <c r="D46" s="111">
        <v>40.799999999999997</v>
      </c>
      <c r="E46" s="112">
        <v>40.86</v>
      </c>
      <c r="F46" s="125">
        <v>34.700000000000003</v>
      </c>
      <c r="G46" s="114" t="str">
        <f>IF((F46/E46)-1&lt;0,"▲","")</f>
        <v>▲</v>
      </c>
      <c r="H46" s="95">
        <f>ABS((+F46/E46)-1)</f>
        <v>0.15075868820362204</v>
      </c>
      <c r="I46" s="33" t="str">
        <f>IF(F46="NA","",IF(L46=0,"",IF((F46-L46)&lt;0,"▲","")))</f>
        <v/>
      </c>
      <c r="J46" s="63">
        <f>IF(F46="NA","-",IF(L46=0,"-",ABS(F46-L46)))</f>
        <v>0</v>
      </c>
      <c r="K46" s="60">
        <v>30.39</v>
      </c>
      <c r="L46" s="55">
        <v>34.700000000000003</v>
      </c>
    </row>
    <row r="47" spans="2:12" ht="12" customHeight="1">
      <c r="B47" s="30"/>
      <c r="C47" s="23" t="s">
        <v>9</v>
      </c>
      <c r="D47" s="111">
        <v>4.1100000000000003</v>
      </c>
      <c r="E47" s="112">
        <v>5.85</v>
      </c>
      <c r="F47" s="125">
        <v>7.49</v>
      </c>
      <c r="G47" s="114" t="str">
        <f>IF((F47/E47)-1&lt;0,"▲","")</f>
        <v/>
      </c>
      <c r="H47" s="95">
        <f>ABS((+F47/E47)-1)</f>
        <v>0.28034188034188046</v>
      </c>
      <c r="I47" s="33" t="str">
        <f>IF(F47="NA","",IF(L47=0,"",IF((F47-L47)&lt;0,"▲","")))</f>
        <v/>
      </c>
      <c r="J47" s="63">
        <f>IF(F47="NA","-",IF(L47=0,"-",ABS(F47-L47)))</f>
        <v>0</v>
      </c>
      <c r="K47" s="60">
        <v>15.62</v>
      </c>
      <c r="L47" s="55">
        <v>7.49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6.6000000000000003E-2</v>
      </c>
      <c r="F48" s="75">
        <f>ROUND(F47/(F45+F46),3)</f>
        <v>9.0999999999999998E-2</v>
      </c>
      <c r="G48" s="117" t="str">
        <f>IF(F48-D48&lt;0,"▲","")</f>
        <v/>
      </c>
      <c r="H48" s="108">
        <f>ABS(+F48-E48)*100</f>
        <v>2.4999999999999996</v>
      </c>
      <c r="I48" s="45" t="str">
        <f>IF(F48="NA","",IF(L48=0,"",IF((F48-L48)&lt;0,"▲","")))</f>
        <v/>
      </c>
      <c r="J48" s="64">
        <f>ABS(+F48-L48)*100</f>
        <v>0</v>
      </c>
      <c r="K48" s="110">
        <f>K47/(K45+K46)</f>
        <v>0.18626281898402097</v>
      </c>
      <c r="L48" s="118">
        <f>ROUND(L47/(L45+L46),3)</f>
        <v>9.0999999999999998E-2</v>
      </c>
    </row>
    <row r="49" spans="1:12" ht="12" customHeight="1">
      <c r="B49" s="1" t="s">
        <v>420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414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9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24</v>
      </c>
    </row>
    <row r="4" spans="2:12" ht="12" customHeight="1"/>
    <row r="5" spans="2:12" ht="12" customHeight="1">
      <c r="B5" s="16" t="s">
        <v>0</v>
      </c>
      <c r="G5" s="17"/>
      <c r="L5" s="8" t="s">
        <v>415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416</v>
      </c>
      <c r="G7" s="457" t="s">
        <v>417</v>
      </c>
      <c r="H7" s="437"/>
      <c r="I7" s="440" t="s">
        <v>418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384.05</v>
      </c>
      <c r="G10" s="94" t="str">
        <f>IF((F10/E10)-1&lt;0,"▲","")</f>
        <v>▲</v>
      </c>
      <c r="H10" s="95">
        <f>ABS((+F10/E10)-1)</f>
        <v>3.4783482872150495E-2</v>
      </c>
      <c r="I10" s="33" t="str">
        <f>IF(F10="NA","",IF(L10=0,"",IF((F10-L10)&lt;0,"▲","")))</f>
        <v/>
      </c>
      <c r="J10" s="63">
        <f>IF(F10="NA","-",IF(L10=0,"-",ABS(F10-L10)))</f>
        <v>0.34000000000003183</v>
      </c>
      <c r="K10" s="60">
        <v>335.48</v>
      </c>
      <c r="L10" s="55">
        <v>383.71</v>
      </c>
    </row>
    <row r="11" spans="2:12" ht="12" customHeight="1">
      <c r="B11" s="30"/>
      <c r="C11" s="23" t="s">
        <v>8</v>
      </c>
      <c r="D11" s="31">
        <v>330.33</v>
      </c>
      <c r="E11" s="32">
        <v>333.04</v>
      </c>
      <c r="F11" s="123">
        <v>326.32</v>
      </c>
      <c r="G11" s="94" t="str">
        <f>IF((F11/E11)-1&lt;0,"▲","")</f>
        <v>▲</v>
      </c>
      <c r="H11" s="95">
        <f>ABS((+F11/E11)-1)</f>
        <v>2.0177756425654669E-2</v>
      </c>
      <c r="I11" s="33" t="str">
        <f>IF(F11="NA","",IF(L11=0,"",IF((F11-L11)&lt;0,"▲","")))</f>
        <v>▲</v>
      </c>
      <c r="J11" s="63">
        <f>IF(F11="NA","-",IF(L11=0,"-",ABS(F11-L11)))</f>
        <v>0.84000000000003183</v>
      </c>
      <c r="K11" s="60">
        <v>277.83999999999997</v>
      </c>
      <c r="L11" s="55">
        <v>327.16000000000003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72.45</v>
      </c>
      <c r="G12" s="94" t="str">
        <f>IF((F12/E12)-1&lt;0,"▲","")</f>
        <v>▲</v>
      </c>
      <c r="H12" s="95">
        <f>ABS((+F12/E12)-1)</f>
        <v>0.18768920282542878</v>
      </c>
      <c r="I12" s="33" t="str">
        <f>IF(F12="NA","",IF(L12=0,"",IF((F12-L12)&lt;0,"▲","")))</f>
        <v/>
      </c>
      <c r="J12" s="63">
        <f>IF(F12="NA","-",IF(L12=0,"-",ABS(F12-L12)))</f>
        <v>1.6700000000000017</v>
      </c>
      <c r="K12" s="60">
        <v>85.99</v>
      </c>
      <c r="L12" s="55">
        <v>70.78</v>
      </c>
    </row>
    <row r="13" spans="2:12" ht="12" customHeight="1">
      <c r="B13" s="30"/>
      <c r="C13" s="23" t="s">
        <v>9</v>
      </c>
      <c r="D13" s="31">
        <v>75.87</v>
      </c>
      <c r="E13" s="32">
        <v>57.27</v>
      </c>
      <c r="F13" s="123">
        <v>48.78</v>
      </c>
      <c r="G13" s="94" t="str">
        <f>IF((F13/E13)-1&lt;0,"▲","")</f>
        <v>▲</v>
      </c>
      <c r="H13" s="95">
        <f>ABS((+F13/E13)-1)</f>
        <v>0.14824515453116816</v>
      </c>
      <c r="I13" s="33" t="str">
        <f>IF(F13="NA","",IF(L13=0,"",IF((F13-L13)&lt;0,"▲","")))</f>
        <v>▲</v>
      </c>
      <c r="J13" s="63">
        <f>IF(F13="NA","-",IF(L13=0,"-",ABS(F13-L13)))</f>
        <v>0.50999999999999801</v>
      </c>
      <c r="K13" s="60">
        <v>49.85</v>
      </c>
      <c r="L13" s="55">
        <v>49.29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0.13600000000000001</v>
      </c>
      <c r="F14" s="69">
        <f>ROUND(F13/(F11+F12),3)</f>
        <v>0.122</v>
      </c>
      <c r="G14" s="94" t="str">
        <f>IF((F14/E14)-1&lt;0,"▲","")</f>
        <v>▲</v>
      </c>
      <c r="H14" s="98">
        <f>ABS(+F14-E14)*100</f>
        <v>1.4000000000000012</v>
      </c>
      <c r="I14" s="33" t="str">
        <f>IF(F14="NA","",IF(L14=0,"",IF((F14-L14)&lt;0,"▲","")))</f>
        <v>▲</v>
      </c>
      <c r="J14" s="63">
        <f>IF(F14="NA","-",IF(L14=0,"-",ABS(F14-L14)*100))</f>
        <v>0.20000000000000018</v>
      </c>
      <c r="K14" s="99">
        <f>K13/(K11+K12)</f>
        <v>0.1370145397575791</v>
      </c>
      <c r="L14" s="100">
        <f>ROUND(L13/(L11+L12),3)</f>
        <v>0.124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60.06</v>
      </c>
      <c r="F16" s="123">
        <v>54.41</v>
      </c>
      <c r="G16" s="94" t="str">
        <f>IF((F16/E16)-1&lt;0,"▲","")</f>
        <v>▲</v>
      </c>
      <c r="H16" s="95">
        <f t="shared" ref="H16:H37" si="0">ABS((+F16/E16)-1)</f>
        <v>9.4072594072594162E-2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49.22</v>
      </c>
      <c r="L16" s="55">
        <v>54.41</v>
      </c>
    </row>
    <row r="17" spans="2:12" ht="12" customHeight="1">
      <c r="B17" s="30"/>
      <c r="C17" s="23" t="s">
        <v>8</v>
      </c>
      <c r="D17" s="31">
        <v>30.98</v>
      </c>
      <c r="E17" s="32">
        <v>30.71</v>
      </c>
      <c r="F17" s="123">
        <v>31.61</v>
      </c>
      <c r="G17" s="94" t="str">
        <f>IF((F17/E17)-1&lt;0,"▲","")</f>
        <v/>
      </c>
      <c r="H17" s="95">
        <f t="shared" si="0"/>
        <v>2.930641484858354E-2</v>
      </c>
      <c r="I17" s="33" t="str">
        <f>IF(F17="NA","",IF(L17=0,"",IF((F17-L17)&lt;0,"▲","")))</f>
        <v>▲</v>
      </c>
      <c r="J17" s="63">
        <f>IF(F17="NA","-",IF(L17=0,"-",ABS(F17-L17)))</f>
        <v>0.46000000000000085</v>
      </c>
      <c r="K17" s="60">
        <v>30.94</v>
      </c>
      <c r="L17" s="55">
        <v>32.07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25.86</v>
      </c>
      <c r="G18" s="94" t="str">
        <f>IF((F18/E18)-1&lt;0,"▲","")</f>
        <v>▲</v>
      </c>
      <c r="H18" s="95">
        <f t="shared" si="0"/>
        <v>0.26282782212086653</v>
      </c>
      <c r="I18" s="33" t="str">
        <f>IF(F18="NA","",IF(L18=0,"",IF((F18-L18)&lt;0,"▲","")))</f>
        <v/>
      </c>
      <c r="J18" s="63">
        <f>IF(F18="NA","-",IF(L18=0,"-",ABS(F18-L18)))</f>
        <v>0.68999999999999773</v>
      </c>
      <c r="K18" s="60">
        <v>24.73</v>
      </c>
      <c r="L18" s="55">
        <v>25.17</v>
      </c>
    </row>
    <row r="19" spans="2:12" ht="12" customHeight="1">
      <c r="B19" s="30"/>
      <c r="C19" s="23" t="s">
        <v>9</v>
      </c>
      <c r="D19" s="31">
        <v>26.55</v>
      </c>
      <c r="E19" s="32">
        <v>23.47</v>
      </c>
      <c r="F19" s="123">
        <v>23.68</v>
      </c>
      <c r="G19" s="94" t="str">
        <f>IF((F19/E19)-1&lt;0,"▲","")</f>
        <v/>
      </c>
      <c r="H19" s="95">
        <f t="shared" si="0"/>
        <v>8.9475926714954745E-3</v>
      </c>
      <c r="I19" s="33" t="str">
        <f>IF(F19="NA","",IF(L19=0,"",IF((F19-L19)&lt;0,"▲","")))</f>
        <v>▲</v>
      </c>
      <c r="J19" s="63">
        <f>IF(F19="NA","-",IF(L19=0,"-",ABS(F19-L19)))</f>
        <v>0.23000000000000043</v>
      </c>
      <c r="K19" s="60">
        <v>12.41</v>
      </c>
      <c r="L19" s="55">
        <v>23.91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0.35699999999999998</v>
      </c>
      <c r="F20" s="69">
        <f>ROUND(F19/(F17+F18),3)</f>
        <v>0.41199999999999998</v>
      </c>
      <c r="G20" s="104" t="str">
        <f>IF((F20/E20)-1&lt;0,"▲","")</f>
        <v/>
      </c>
      <c r="H20" s="98">
        <f>ABS(+F20-E20)*100</f>
        <v>5.4999999999999991</v>
      </c>
      <c r="I20" s="105" t="str">
        <f>IF(F20="NA","",IF(L20=0,"",IF((F20-L20)&lt;0,"▲","")))</f>
        <v>▲</v>
      </c>
      <c r="J20" s="63">
        <f>IF(F20="NA","-",IF(L20=0,"-",ABS(F20-L20)*100))</f>
        <v>0.60000000000000053</v>
      </c>
      <c r="K20" s="99">
        <f>K19/(K17+K18)</f>
        <v>0.22292078318663552</v>
      </c>
      <c r="L20" s="100">
        <f>ROUND(L19/(L17+L18),3)</f>
        <v>0.41799999999999998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330.24</v>
      </c>
      <c r="F22" s="123">
        <v>323.7</v>
      </c>
      <c r="G22" s="94" t="str">
        <f>IF((F22/E22)-1&lt;0,"▲","")</f>
        <v>▲</v>
      </c>
      <c r="H22" s="95">
        <f>ABS((+F22/E22)-1)</f>
        <v>1.9803779069767491E-2</v>
      </c>
      <c r="I22" s="33" t="str">
        <f>IF(F22="NA","",IF(L22=0,"",IF((F22-L22)&lt;0,"▲","")))</f>
        <v/>
      </c>
      <c r="J22" s="63">
        <f>IF(F22="NA","-",IF(L22=0,"-",ABS(F22-L22)))</f>
        <v>0.43000000000000682</v>
      </c>
      <c r="K22" s="60">
        <v>280</v>
      </c>
      <c r="L22" s="55">
        <v>323.27</v>
      </c>
    </row>
    <row r="23" spans="2:12" ht="12" customHeight="1">
      <c r="B23" s="30"/>
      <c r="C23" s="23" t="s">
        <v>8</v>
      </c>
      <c r="D23" s="31">
        <v>295.33999999999997</v>
      </c>
      <c r="E23" s="32">
        <v>297.97000000000003</v>
      </c>
      <c r="F23" s="123">
        <v>290.77999999999997</v>
      </c>
      <c r="G23" s="94" t="str">
        <f>IF((F23/E23)-1&lt;0,"▲","")</f>
        <v>▲</v>
      </c>
      <c r="H23" s="95">
        <f t="shared" si="0"/>
        <v>2.4129945967715005E-2</v>
      </c>
      <c r="I23" s="33" t="str">
        <f>IF(F23="NA","",IF(L23=0,"",IF((F23-L23)&lt;0,"▲","")))</f>
        <v>▲</v>
      </c>
      <c r="J23" s="63">
        <f>IF(F23="NA","-",IF(L23=0,"-",ABS(F23-L23)))</f>
        <v>0.29000000000002046</v>
      </c>
      <c r="K23" s="60">
        <v>242.8</v>
      </c>
      <c r="L23" s="55">
        <v>291.07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43.7</v>
      </c>
      <c r="G24" s="94" t="str">
        <f>IF((F24/E24)-1&lt;0,"▲","")</f>
        <v>▲</v>
      </c>
      <c r="H24" s="95">
        <f t="shared" si="0"/>
        <v>0.13687537033379416</v>
      </c>
      <c r="I24" s="33" t="str">
        <f>IF(F24="NA","",IF(L24=0,"",IF((F24-L24)&lt;0,"▲","")))</f>
        <v/>
      </c>
      <c r="J24" s="63">
        <f>IF(F24="NA","-",IF(L24=0,"-",ABS(F24-L24)))</f>
        <v>1.0100000000000051</v>
      </c>
      <c r="K24" s="60">
        <v>58.34</v>
      </c>
      <c r="L24" s="55">
        <v>42.69</v>
      </c>
    </row>
    <row r="25" spans="2:12" ht="12" customHeight="1">
      <c r="B25" s="30"/>
      <c r="C25" s="23" t="s">
        <v>9</v>
      </c>
      <c r="D25" s="31">
        <v>48.13</v>
      </c>
      <c r="E25" s="32">
        <v>32.29</v>
      </c>
      <c r="F25" s="123">
        <v>23.87</v>
      </c>
      <c r="G25" s="94" t="str">
        <f>IF((F25/E25)-1&lt;0,"▲","")</f>
        <v>▲</v>
      </c>
      <c r="H25" s="95">
        <f t="shared" si="0"/>
        <v>0.26076184577268502</v>
      </c>
      <c r="I25" s="33" t="str">
        <f>IF(F25="NA","",IF(L25=0,"",IF((F25-L25)&lt;0,"▲","")))</f>
        <v>▲</v>
      </c>
      <c r="J25" s="63">
        <f>IF(F25="NA","-",IF(L25=0,"-",ABS(F25-L25)))</f>
        <v>0.30000000000000071</v>
      </c>
      <c r="K25" s="60">
        <v>36.17</v>
      </c>
      <c r="L25" s="55">
        <v>24.17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9.2999999999999999E-2</v>
      </c>
      <c r="F26" s="69">
        <f>ROUND(F25/(F23+F24),3)</f>
        <v>7.0999999999999994E-2</v>
      </c>
      <c r="G26" s="104" t="str">
        <f>IF((F26/E26)-1&lt;0,"▲","")</f>
        <v>▲</v>
      </c>
      <c r="H26" s="98">
        <f>ABS(+F26-E26)*100</f>
        <v>2.2000000000000006</v>
      </c>
      <c r="I26" s="105" t="str">
        <f>IF(F26="NA","",IF(L26=0,"",IF((F26-L26)&lt;0,"▲","")))</f>
        <v>▲</v>
      </c>
      <c r="J26" s="63">
        <f>IF(F26="NA","-",IF(L26=0,"-",ABS(F26-L26)*100))</f>
        <v>0.10000000000000009</v>
      </c>
      <c r="K26" s="99">
        <f>K25/(K23+K24)</f>
        <v>0.1201102477253105</v>
      </c>
      <c r="L26" s="100">
        <f>ROUND(L25/(L23+L24),3)</f>
        <v>7.1999999999999995E-2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313.92</v>
      </c>
      <c r="G28" s="94" t="str">
        <f>IF((F28/E28)-1&lt;0,"▲","")</f>
        <v>▲</v>
      </c>
      <c r="H28" s="95">
        <f>ABS((+F28/E28)-1)</f>
        <v>7.1164247082265986E-3</v>
      </c>
      <c r="I28" s="33" t="str">
        <f>IF(F28="NA","",IF(L28=0,"",IF((F28-L28)&lt;0,"▲","")))</f>
        <v/>
      </c>
      <c r="J28" s="63">
        <f>IF(F28="NA","-",IF(L28=0,"-",ABS(F28-L28)))</f>
        <v>1.2300000000000182</v>
      </c>
      <c r="K28" s="60">
        <v>267.5</v>
      </c>
      <c r="L28" s="55">
        <v>312.69</v>
      </c>
    </row>
    <row r="29" spans="2:12" ht="12" customHeight="1">
      <c r="B29" s="41"/>
      <c r="C29" s="23" t="s">
        <v>8</v>
      </c>
      <c r="D29" s="31">
        <v>281.58999999999997</v>
      </c>
      <c r="E29" s="32">
        <v>285.01</v>
      </c>
      <c r="F29" s="123">
        <v>279.54000000000002</v>
      </c>
      <c r="G29" s="94" t="str">
        <f>IF((F29/E29)-1&lt;0,"▲","")</f>
        <v>▲</v>
      </c>
      <c r="H29" s="95">
        <f t="shared" si="0"/>
        <v>1.9192309041787925E-2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</v>
      </c>
      <c r="L29" s="55">
        <v>279.54000000000002</v>
      </c>
    </row>
    <row r="30" spans="2:12" ht="12" customHeight="1">
      <c r="B30" s="41"/>
      <c r="C30" s="23" t="s">
        <v>79</v>
      </c>
      <c r="D30" s="31">
        <v>50.3</v>
      </c>
      <c r="E30" s="32">
        <v>46.6</v>
      </c>
      <c r="F30" s="123">
        <v>41.91</v>
      </c>
      <c r="G30" s="94" t="str">
        <f>IF((F30/E30)-1&lt;0,"▲","")</f>
        <v>▲</v>
      </c>
      <c r="H30" s="95">
        <f t="shared" si="0"/>
        <v>0.10064377682403447</v>
      </c>
      <c r="I30" s="33" t="str">
        <f>IF(F30="NA","",IF(L30=0,"",IF((F30-L30)&lt;0,"▲","")))</f>
        <v/>
      </c>
      <c r="J30" s="63">
        <f>IF(F30="NA","-",IF(L30=0,"-",ABS(F30-L30)))</f>
        <v>1.269999999999996</v>
      </c>
      <c r="K30" s="60">
        <v>53.99</v>
      </c>
      <c r="L30" s="55">
        <v>40.64</v>
      </c>
    </row>
    <row r="31" spans="2:12" ht="12" customHeight="1">
      <c r="B31" s="41"/>
      <c r="C31" s="23" t="s">
        <v>9</v>
      </c>
      <c r="D31" s="31">
        <v>43.38</v>
      </c>
      <c r="E31" s="32">
        <v>28.64</v>
      </c>
      <c r="F31" s="123">
        <v>21.49</v>
      </c>
      <c r="G31" s="94" t="str">
        <f>IF((F31/E31)-1&lt;0,"▲","")</f>
        <v>▲</v>
      </c>
      <c r="H31" s="95">
        <f t="shared" si="0"/>
        <v>0.24965083798882692</v>
      </c>
      <c r="I31" s="33" t="str">
        <f>IF(F31="NA","",IF(L31=0,"",IF((F31-L31)&lt;0,"▲","")))</f>
        <v>▲</v>
      </c>
      <c r="J31" s="63">
        <f>IF(F31="NA","-",IF(L31=0,"-",ABS(F31-L31)))</f>
        <v>6.0000000000002274E-2</v>
      </c>
      <c r="K31" s="60">
        <v>33.11</v>
      </c>
      <c r="L31" s="55">
        <v>21.55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8.5999999999999993E-2</v>
      </c>
      <c r="F32" s="69">
        <f>ROUND(F31/(F29+F30),3)</f>
        <v>6.7000000000000004E-2</v>
      </c>
      <c r="G32" s="104" t="str">
        <f>IF((F32/E32)-1&lt;0,"▲","")</f>
        <v>▲</v>
      </c>
      <c r="H32" s="98">
        <f>ABS(+F32-E32)*100</f>
        <v>1.899999999999999</v>
      </c>
      <c r="I32" s="105" t="str">
        <f>IF(F32="NA","",IF(L32=0,"",IF((F32-L32)&lt;0,"▲","")))</f>
        <v/>
      </c>
      <c r="J32" s="63">
        <f>IF(F32="NA","-",IF(L32=0,"-",ABS(F32-L32)*100))</f>
        <v>0</v>
      </c>
      <c r="K32" s="99">
        <f>K31/(K29+K30)</f>
        <v>0.11631419939577041</v>
      </c>
      <c r="L32" s="100">
        <f>ROUND(L31/(L29+L30),3)</f>
        <v>6.7000000000000004E-2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5.94</v>
      </c>
      <c r="G34" s="94" t="str">
        <f>IF((F34/E34)-1&lt;0,"▲","")</f>
        <v>▲</v>
      </c>
      <c r="H34" s="95">
        <f>ABS((+F34/E34)-1)</f>
        <v>0.21739130434782605</v>
      </c>
      <c r="I34" s="33" t="str">
        <f>IF(F34="NA","",IF(L34=0,"",IF((F34-L34)&lt;0,"▲","")))</f>
        <v>▲</v>
      </c>
      <c r="J34" s="63">
        <f>IF(F34="NA","-",IF(L34=0,"-",ABS(F34-L34)))</f>
        <v>9.9999999999999645E-2</v>
      </c>
      <c r="K34" s="60">
        <v>6.27</v>
      </c>
      <c r="L34" s="55">
        <v>6.04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3.93</v>
      </c>
      <c r="G35" s="94" t="str">
        <f>IF((F35/E35)-1&lt;0,"▲","")</f>
        <v>▲</v>
      </c>
      <c r="H35" s="95">
        <f t="shared" si="0"/>
        <v>9.8623853211009194E-2</v>
      </c>
      <c r="I35" s="33" t="str">
        <f>IF(F35="NA","",IF(L35=0,"",IF((F35-L35)&lt;0,"▲","")))</f>
        <v>▲</v>
      </c>
      <c r="J35" s="63">
        <f>IF(F35="NA","-",IF(L35=0,"-",ABS(F35-L35)))</f>
        <v>0.10000000000000009</v>
      </c>
      <c r="K35" s="60">
        <v>4.0999999999999996</v>
      </c>
      <c r="L35" s="55">
        <v>4.03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2.89</v>
      </c>
      <c r="G36" s="94" t="str">
        <f>IF((F36/E36)-1&lt;0,"▲","")</f>
        <v>▲</v>
      </c>
      <c r="H36" s="95">
        <f t="shared" si="0"/>
        <v>0.17191977077363896</v>
      </c>
      <c r="I36" s="33" t="str">
        <f>IF(F36="NA","",IF(L36=0,"",IF((F36-L36)&lt;0,"▲","")))</f>
        <v>▲</v>
      </c>
      <c r="J36" s="63">
        <f>IF(F36="NA","-",IF(L36=0,"-",ABS(F36-L36)))</f>
        <v>2.9999999999999805E-2</v>
      </c>
      <c r="K36" s="60">
        <v>2.92</v>
      </c>
      <c r="L36" s="55">
        <v>2.92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1.24</v>
      </c>
      <c r="G37" s="94" t="str">
        <f>IF((F37/E37)-1&lt;0,"▲","")</f>
        <v>▲</v>
      </c>
      <c r="H37" s="95">
        <f t="shared" si="0"/>
        <v>0.17880794701986757</v>
      </c>
      <c r="I37" s="33" t="str">
        <f>IF(F37="NA","",IF(L37=0,"",IF((F37-L37)&lt;0,"▲","")))</f>
        <v/>
      </c>
      <c r="J37" s="63">
        <f>IF(F37="NA","-",IF(L37=0,"-",ABS(F37-L37)))</f>
        <v>3.0000000000000027E-2</v>
      </c>
      <c r="K37" s="60">
        <v>1.27</v>
      </c>
      <c r="L37" s="55">
        <v>1.21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0.182</v>
      </c>
      <c r="G38" s="107" t="str">
        <f>IF((F38/E38)-1&lt;0,"▲","")</f>
        <v>▲</v>
      </c>
      <c r="H38" s="108">
        <f>ABS(+F38-E38)*100</f>
        <v>1.0000000000000009</v>
      </c>
      <c r="I38" s="109" t="str">
        <f>IF(F38="NA","",IF(L38=0,"",IF((F38-L38)&lt;0,"▲","")))</f>
        <v/>
      </c>
      <c r="J38" s="64">
        <f>IF(F38="NA","-",IF(L38=0,"-",ABS(F38-L38)*100))</f>
        <v>0.80000000000000071</v>
      </c>
      <c r="K38" s="110">
        <f>K37/(K35+K36)</f>
        <v>0.18091168091168092</v>
      </c>
      <c r="L38" s="56">
        <f>ROUND(L37/(L35+L36),3)</f>
        <v>0.17399999999999999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361</v>
      </c>
      <c r="G42" s="457" t="s">
        <v>362</v>
      </c>
      <c r="H42" s="437"/>
      <c r="I42" s="440" t="s">
        <v>363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83.17</v>
      </c>
      <c r="G44" s="113" t="str">
        <f>IF((F44/E44)-1&lt;0,"▲","")</f>
        <v>▲</v>
      </c>
      <c r="H44" s="95">
        <f>ABS((+F44/E44)-1)</f>
        <v>8.2110142368391981E-2</v>
      </c>
      <c r="I44" s="54" t="str">
        <f>IF(F44="NA","",IF(L44=0,"",IF((F44-L44)&lt;0,"▲","")))</f>
        <v/>
      </c>
      <c r="J44" s="63">
        <f>IF(F44="NA","-",IF(L44=0,"-",ABS(F44-L44)))</f>
        <v>0.28000000000000114</v>
      </c>
      <c r="K44" s="60">
        <v>87</v>
      </c>
      <c r="L44" s="78">
        <v>82.89</v>
      </c>
    </row>
    <row r="45" spans="2:12" ht="12" customHeight="1">
      <c r="B45" s="30"/>
      <c r="C45" s="23" t="s">
        <v>8</v>
      </c>
      <c r="D45" s="111">
        <v>50.67</v>
      </c>
      <c r="E45" s="112">
        <v>48.39</v>
      </c>
      <c r="F45" s="125">
        <v>47.24</v>
      </c>
      <c r="G45" s="114" t="str">
        <f>IF((F45/E45)-1&lt;0,"▲","")</f>
        <v>▲</v>
      </c>
      <c r="H45" s="95">
        <f>ABS((+F45/E45)-1)</f>
        <v>2.3765240752221528E-2</v>
      </c>
      <c r="I45" s="33" t="str">
        <f>IF(F45="NA","",IF(L45=0,"",IF((F45-L45)&lt;0,"▲","")))</f>
        <v>▲</v>
      </c>
      <c r="J45" s="63">
        <f>IF(F45="NA","-",IF(L45=0,"-",ABS(F45-L45)))</f>
        <v>0.25</v>
      </c>
      <c r="K45" s="60">
        <v>53.47</v>
      </c>
      <c r="L45" s="55">
        <v>47.49</v>
      </c>
    </row>
    <row r="46" spans="2:12" ht="12" customHeight="1">
      <c r="B46" s="30"/>
      <c r="C46" s="23" t="s">
        <v>79</v>
      </c>
      <c r="D46" s="111">
        <v>40.799999999999997</v>
      </c>
      <c r="E46" s="112">
        <v>40.86</v>
      </c>
      <c r="F46" s="125">
        <v>34.700000000000003</v>
      </c>
      <c r="G46" s="114" t="str">
        <f>IF((F46/E46)-1&lt;0,"▲","")</f>
        <v>▲</v>
      </c>
      <c r="H46" s="95">
        <f>ABS((+F46/E46)-1)</f>
        <v>0.15075868820362204</v>
      </c>
      <c r="I46" s="33" t="str">
        <f>IF(F46="NA","",IF(L46=0,"",IF((F46-L46)&lt;0,"▲","")))</f>
        <v>▲</v>
      </c>
      <c r="J46" s="63">
        <f>IF(F46="NA","-",IF(L46=0,"-",ABS(F46-L46)))</f>
        <v>0.67999999999999972</v>
      </c>
      <c r="K46" s="60">
        <v>30.39</v>
      </c>
      <c r="L46" s="55">
        <v>35.380000000000003</v>
      </c>
    </row>
    <row r="47" spans="2:12" ht="12" customHeight="1">
      <c r="B47" s="30"/>
      <c r="C47" s="23" t="s">
        <v>9</v>
      </c>
      <c r="D47" s="111">
        <v>4.1100000000000003</v>
      </c>
      <c r="E47" s="112">
        <v>5.85</v>
      </c>
      <c r="F47" s="125">
        <v>7.49</v>
      </c>
      <c r="G47" s="114" t="str">
        <f>IF((F47/E47)-1&lt;0,"▲","")</f>
        <v/>
      </c>
      <c r="H47" s="95">
        <f>ABS((+F47/E47)-1)</f>
        <v>0.28034188034188046</v>
      </c>
      <c r="I47" s="33" t="str">
        <f>IF(F47="NA","",IF(L47=0,"",IF((F47-L47)&lt;0,"▲","")))</f>
        <v/>
      </c>
      <c r="J47" s="63">
        <f>IF(F47="NA","-",IF(L47=0,"-",ABS(F47-L47)))</f>
        <v>1.2300000000000004</v>
      </c>
      <c r="K47" s="60">
        <v>15.62</v>
      </c>
      <c r="L47" s="55">
        <v>6.26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6.6000000000000003E-2</v>
      </c>
      <c r="F48" s="75">
        <f>ROUND(F47/(F45+F46),3)</f>
        <v>9.0999999999999998E-2</v>
      </c>
      <c r="G48" s="117" t="str">
        <f>IF(F48-D48&lt;0,"▲","")</f>
        <v/>
      </c>
      <c r="H48" s="108">
        <f>ABS(+F48-E48)*100</f>
        <v>2.4999999999999996</v>
      </c>
      <c r="I48" s="45" t="str">
        <f>IF(F48="NA","",IF(L48=0,"",IF((F48-L48)&lt;0,"▲","")))</f>
        <v/>
      </c>
      <c r="J48" s="64">
        <f>ABS(+F48-L48)*100</f>
        <v>1.5</v>
      </c>
      <c r="K48" s="110">
        <f>K47/(K45+K46)</f>
        <v>0.18626281898402097</v>
      </c>
      <c r="L48" s="118">
        <f>ROUND(L47/(L45+L46),3)</f>
        <v>7.5999999999999998E-2</v>
      </c>
    </row>
    <row r="49" spans="1:12" ht="12" customHeight="1">
      <c r="B49" s="1" t="s">
        <v>419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415" t="s">
        <v>414</v>
      </c>
      <c r="C60" s="415"/>
      <c r="D60" s="415"/>
      <c r="E60" s="415"/>
      <c r="F60" s="415"/>
      <c r="G60" s="415"/>
      <c r="H60" s="415"/>
      <c r="I60" s="415"/>
      <c r="J60" s="415"/>
      <c r="K60" s="415"/>
      <c r="L60" s="415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3">
    <mergeCell ref="B58:L58"/>
    <mergeCell ref="B59:L59"/>
    <mergeCell ref="B60:L60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0">
    <tabColor theme="1"/>
    <pageSetUpPr fitToPage="1"/>
  </sheetPr>
  <dimension ref="A1:L67"/>
  <sheetViews>
    <sheetView showGridLines="0" defaultGridColor="0" topLeftCell="A37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23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389</v>
      </c>
      <c r="G7" s="457" t="s">
        <v>390</v>
      </c>
      <c r="H7" s="437"/>
      <c r="I7" s="440" t="s">
        <v>391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383.71</v>
      </c>
      <c r="G10" s="94" t="str">
        <f>IF((F10/E10)-1&lt;0,"▲","")</f>
        <v>▲</v>
      </c>
      <c r="H10" s="95">
        <f>ABS((+F10/E10)-1)</f>
        <v>3.5637990399356667E-2</v>
      </c>
      <c r="I10" s="33" t="str">
        <f>IF(F10="NA","",IF(L10=0,"",IF((F10-L10)&lt;0,"▲","")))</f>
        <v/>
      </c>
      <c r="J10" s="63">
        <f>IF(F10="NA","-",IF(L10=0,"-",ABS(F10-L10)))</f>
        <v>0</v>
      </c>
      <c r="K10" s="60">
        <v>335.48</v>
      </c>
      <c r="L10" s="55">
        <v>383.71</v>
      </c>
    </row>
    <row r="11" spans="2:12" ht="12" customHeight="1">
      <c r="B11" s="30"/>
      <c r="C11" s="23" t="s">
        <v>8</v>
      </c>
      <c r="D11" s="31">
        <v>330.33</v>
      </c>
      <c r="E11" s="32">
        <v>333.02</v>
      </c>
      <c r="F11" s="123">
        <v>327.16000000000003</v>
      </c>
      <c r="G11" s="94" t="str">
        <f>IF((F11/E11)-1&lt;0,"▲","")</f>
        <v>▲</v>
      </c>
      <c r="H11" s="95">
        <f>ABS((+F11/E11)-1)</f>
        <v>1.7596540748303302E-2</v>
      </c>
      <c r="I11" s="33" t="str">
        <f>IF(F11="NA","",IF(L11=0,"",IF((F11-L11)&lt;0,"▲","")))</f>
        <v/>
      </c>
      <c r="J11" s="63">
        <f>IF(F11="NA","-",IF(L11=0,"-",ABS(F11-L11)))</f>
        <v>0.3800000000000523</v>
      </c>
      <c r="K11" s="60">
        <v>277.83999999999997</v>
      </c>
      <c r="L11" s="55">
        <v>326.77999999999997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70.78</v>
      </c>
      <c r="G12" s="94" t="str">
        <f>IF((F12/E12)-1&lt;0,"▲","")</f>
        <v>▲</v>
      </c>
      <c r="H12" s="95">
        <f>ABS((+F12/E12)-1)</f>
        <v>0.20641327503083307</v>
      </c>
      <c r="I12" s="33" t="str">
        <f>IF(F12="NA","",IF(L12=0,"",IF((F12-L12)&lt;0,"▲","")))</f>
        <v>▲</v>
      </c>
      <c r="J12" s="63">
        <f>IF(F12="NA","-",IF(L12=0,"-",ABS(F12-L12)))</f>
        <v>1.8700000000000045</v>
      </c>
      <c r="K12" s="60">
        <v>85.99</v>
      </c>
      <c r="L12" s="55">
        <v>72.650000000000006</v>
      </c>
    </row>
    <row r="13" spans="2:12" ht="12" customHeight="1">
      <c r="B13" s="30"/>
      <c r="C13" s="23" t="s">
        <v>9</v>
      </c>
      <c r="D13" s="31">
        <v>75.87</v>
      </c>
      <c r="E13" s="32">
        <v>57.28</v>
      </c>
      <c r="F13" s="123">
        <v>49.29</v>
      </c>
      <c r="G13" s="94" t="str">
        <f>IF((F13/E13)-1&lt;0,"▲","")</f>
        <v>▲</v>
      </c>
      <c r="H13" s="95">
        <f>ABS((+F13/E13)-1)</f>
        <v>0.13949022346368722</v>
      </c>
      <c r="I13" s="33" t="str">
        <f>IF(F13="NA","",IF(L13=0,"",IF((F13-L13)&lt;0,"▲","")))</f>
        <v/>
      </c>
      <c r="J13" s="63">
        <f>IF(F13="NA","-",IF(L13=0,"-",ABS(F13-L13)))</f>
        <v>1.5600000000000023</v>
      </c>
      <c r="K13" s="60">
        <v>49.85</v>
      </c>
      <c r="L13" s="55">
        <v>47.73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0.13600000000000001</v>
      </c>
      <c r="F14" s="69">
        <f>ROUND(F13/(F11+F12),3)</f>
        <v>0.124</v>
      </c>
      <c r="G14" s="94" t="str">
        <f>IF((F14/E14)-1&lt;0,"▲","")</f>
        <v>▲</v>
      </c>
      <c r="H14" s="98">
        <f>ABS(+F14-E14)*100</f>
        <v>1.2000000000000011</v>
      </c>
      <c r="I14" s="33" t="str">
        <f>IF(F14="NA","",IF(L14=0,"",IF((F14-L14)&lt;0,"▲","")))</f>
        <v/>
      </c>
      <c r="J14" s="63">
        <f>IF(F14="NA","-",IF(L14=0,"-",ABS(F14-L14)*100))</f>
        <v>0.50000000000000044</v>
      </c>
      <c r="K14" s="99">
        <f>K13/(K11+K12)</f>
        <v>0.1370145397575791</v>
      </c>
      <c r="L14" s="100">
        <f>ROUND(L13/(L11+L12),3)</f>
        <v>0.11899999999999999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60.06</v>
      </c>
      <c r="F16" s="123">
        <v>54.41</v>
      </c>
      <c r="G16" s="94" t="str">
        <f>IF((F16/E16)-1&lt;0,"▲","")</f>
        <v>▲</v>
      </c>
      <c r="H16" s="95">
        <f t="shared" ref="H16:H37" si="0">ABS((+F16/E16)-1)</f>
        <v>9.4072594072594162E-2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49.22</v>
      </c>
      <c r="L16" s="55">
        <v>54.41</v>
      </c>
    </row>
    <row r="17" spans="2:12" ht="12" customHeight="1">
      <c r="B17" s="30"/>
      <c r="C17" s="23" t="s">
        <v>8</v>
      </c>
      <c r="D17" s="31">
        <v>30.98</v>
      </c>
      <c r="E17" s="32">
        <v>30.71</v>
      </c>
      <c r="F17" s="123">
        <v>32.07</v>
      </c>
      <c r="G17" s="94" t="str">
        <f>IF((F17/E17)-1&lt;0,"▲","")</f>
        <v/>
      </c>
      <c r="H17" s="95">
        <f t="shared" si="0"/>
        <v>4.4285249104526248E-2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32.07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25.17</v>
      </c>
      <c r="G18" s="94" t="str">
        <f>IF((F18/E18)-1&lt;0,"▲","")</f>
        <v>▲</v>
      </c>
      <c r="H18" s="95">
        <f t="shared" si="0"/>
        <v>0.28249714937286197</v>
      </c>
      <c r="I18" s="33" t="str">
        <f>IF(F18="NA","",IF(L18=0,"",IF((F18-L18)&lt;0,"▲","")))</f>
        <v>▲</v>
      </c>
      <c r="J18" s="63">
        <f>IF(F18="NA","-",IF(L18=0,"-",ABS(F18-L18)))</f>
        <v>1.3699999999999974</v>
      </c>
      <c r="K18" s="60">
        <v>24.73</v>
      </c>
      <c r="L18" s="55">
        <v>26.54</v>
      </c>
    </row>
    <row r="19" spans="2:12" ht="12" customHeight="1">
      <c r="B19" s="30"/>
      <c r="C19" s="23" t="s">
        <v>9</v>
      </c>
      <c r="D19" s="31">
        <v>26.55</v>
      </c>
      <c r="E19" s="32">
        <v>23.47</v>
      </c>
      <c r="F19" s="123">
        <v>23.91</v>
      </c>
      <c r="G19" s="94" t="str">
        <f>IF((F19/E19)-1&lt;0,"▲","")</f>
        <v/>
      </c>
      <c r="H19" s="95">
        <f t="shared" si="0"/>
        <v>1.874733702599074E-2</v>
      </c>
      <c r="I19" s="33" t="str">
        <f>IF(F19="NA","",IF(L19=0,"",IF((F19-L19)&lt;0,"▲","")))</f>
        <v/>
      </c>
      <c r="J19" s="63">
        <f>IF(F19="NA","-",IF(L19=0,"-",ABS(F19-L19)))</f>
        <v>1.3599999999999994</v>
      </c>
      <c r="K19" s="60">
        <v>12.41</v>
      </c>
      <c r="L19" s="55">
        <v>22.55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0.35699999999999998</v>
      </c>
      <c r="F20" s="69">
        <f>ROUND(F19/(F17+F18),3)</f>
        <v>0.41799999999999998</v>
      </c>
      <c r="G20" s="104" t="str">
        <f>IF((F20/E20)-1&lt;0,"▲","")</f>
        <v/>
      </c>
      <c r="H20" s="98">
        <f>ABS(+F20-E20)*100</f>
        <v>6.1</v>
      </c>
      <c r="I20" s="105" t="str">
        <f>IF(F20="NA","",IF(L20=0,"",IF((F20-L20)&lt;0,"▲","")))</f>
        <v/>
      </c>
      <c r="J20" s="63">
        <f>IF(F20="NA","-",IF(L20=0,"-",ABS(F20-L20)*100))</f>
        <v>3.2999999999999972</v>
      </c>
      <c r="K20" s="99">
        <f>K19/(K17+K18)</f>
        <v>0.22292078318663552</v>
      </c>
      <c r="L20" s="100">
        <f>ROUND(L19/(L17+L18),3)</f>
        <v>0.38500000000000001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323.27</v>
      </c>
      <c r="G22" s="94" t="str">
        <f>IF((F22/E22)-1&lt;0,"▲","")</f>
        <v>▲</v>
      </c>
      <c r="H22" s="95">
        <f>ABS((+F22/E22)-1)</f>
        <v>2.107621960451822E-2</v>
      </c>
      <c r="I22" s="33" t="str">
        <f>IF(F22="NA","",IF(L22=0,"",IF((F22-L22)&lt;0,"▲","")))</f>
        <v/>
      </c>
      <c r="J22" s="63">
        <f>IF(F22="NA","-",IF(L22=0,"-",ABS(F22-L22)))</f>
        <v>0</v>
      </c>
      <c r="K22" s="60">
        <v>280</v>
      </c>
      <c r="L22" s="55">
        <v>323.27</v>
      </c>
    </row>
    <row r="23" spans="2:12" ht="12" customHeight="1">
      <c r="B23" s="30"/>
      <c r="C23" s="23" t="s">
        <v>8</v>
      </c>
      <c r="D23" s="31">
        <v>295.33999999999997</v>
      </c>
      <c r="E23" s="32">
        <v>297.95</v>
      </c>
      <c r="F23" s="123">
        <v>291.07</v>
      </c>
      <c r="G23" s="94" t="str">
        <f>IF((F23/E23)-1&lt;0,"▲","")</f>
        <v>▲</v>
      </c>
      <c r="H23" s="95">
        <f t="shared" si="0"/>
        <v>2.3091122671589193E-2</v>
      </c>
      <c r="I23" s="33" t="str">
        <f>IF(F23="NA","",IF(L23=0,"",IF((F23-L23)&lt;0,"▲","")))</f>
        <v/>
      </c>
      <c r="J23" s="63">
        <f>IF(F23="NA","-",IF(L23=0,"-",ABS(F23-L23)))</f>
        <v>0.37999999999999545</v>
      </c>
      <c r="K23" s="60">
        <v>242.8</v>
      </c>
      <c r="L23" s="55">
        <v>290.69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42.69</v>
      </c>
      <c r="G24" s="94" t="str">
        <f>IF((F24/E24)-1&lt;0,"▲","")</f>
        <v>▲</v>
      </c>
      <c r="H24" s="95">
        <f t="shared" si="0"/>
        <v>0.15682401738099949</v>
      </c>
      <c r="I24" s="33" t="str">
        <f>IF(F24="NA","",IF(L24=0,"",IF((F24-L24)&lt;0,"▲","")))</f>
        <v>▲</v>
      </c>
      <c r="J24" s="63">
        <f>IF(F24="NA","-",IF(L24=0,"-",ABS(F24-L24)))</f>
        <v>0.51000000000000512</v>
      </c>
      <c r="K24" s="60">
        <v>58.34</v>
      </c>
      <c r="L24" s="55">
        <v>43.2</v>
      </c>
    </row>
    <row r="25" spans="2:12" ht="12" customHeight="1">
      <c r="B25" s="30"/>
      <c r="C25" s="23" t="s">
        <v>9</v>
      </c>
      <c r="D25" s="31">
        <v>48.13</v>
      </c>
      <c r="E25" s="32">
        <v>32.299999999999997</v>
      </c>
      <c r="F25" s="123">
        <v>24.17</v>
      </c>
      <c r="G25" s="94" t="str">
        <f>IF((F25/E25)-1&lt;0,"▲","")</f>
        <v>▲</v>
      </c>
      <c r="H25" s="95">
        <f t="shared" si="0"/>
        <v>0.25170278637770882</v>
      </c>
      <c r="I25" s="33" t="str">
        <f>IF(F25="NA","",IF(L25=0,"",IF((F25-L25)&lt;0,"▲","")))</f>
        <v/>
      </c>
      <c r="J25" s="63">
        <f>IF(F25="NA","-",IF(L25=0,"-",ABS(F25-L25)))</f>
        <v>0.19000000000000128</v>
      </c>
      <c r="K25" s="60">
        <v>36.17</v>
      </c>
      <c r="L25" s="55">
        <v>23.98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9.2999999999999999E-2</v>
      </c>
      <c r="F26" s="69">
        <f>ROUND(F25/(F23+F24),3)</f>
        <v>7.1999999999999995E-2</v>
      </c>
      <c r="G26" s="104" t="str">
        <f>IF((F26/E26)-1&lt;0,"▲","")</f>
        <v>▲</v>
      </c>
      <c r="H26" s="98">
        <f>ABS(+F26-E26)*100</f>
        <v>2.1000000000000005</v>
      </c>
      <c r="I26" s="105" t="str">
        <f>IF(F26="NA","",IF(L26=0,"",IF((F26-L26)&lt;0,"▲","")))</f>
        <v/>
      </c>
      <c r="J26" s="63">
        <f>IF(F26="NA","-",IF(L26=0,"-",ABS(F26-L26)*100))</f>
        <v>0</v>
      </c>
      <c r="K26" s="99">
        <f>K25/(K23+K24)</f>
        <v>0.1201102477253105</v>
      </c>
      <c r="L26" s="100">
        <f>ROUND(L25/(L23+L24),3)</f>
        <v>7.1999999999999995E-2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312.69</v>
      </c>
      <c r="G28" s="94" t="str">
        <f>IF((F28/E28)-1&lt;0,"▲","")</f>
        <v>▲</v>
      </c>
      <c r="H28" s="95">
        <f>ABS((+F28/E28)-1)</f>
        <v>1.1006736882057222E-2</v>
      </c>
      <c r="I28" s="33" t="str">
        <f>IF(F28="NA","",IF(L28=0,"",IF((F28-L28)&lt;0,"▲","")))</f>
        <v/>
      </c>
      <c r="J28" s="63">
        <f>IF(F28="NA","-",IF(L28=0,"-",ABS(F28-L28)))</f>
        <v>0</v>
      </c>
      <c r="K28" s="60">
        <v>267.5</v>
      </c>
      <c r="L28" s="55">
        <v>312.69</v>
      </c>
    </row>
    <row r="29" spans="2:12" ht="12" customHeight="1">
      <c r="B29" s="41"/>
      <c r="C29" s="23" t="s">
        <v>8</v>
      </c>
      <c r="D29" s="31">
        <v>281.58999999999997</v>
      </c>
      <c r="E29" s="32">
        <v>284.99</v>
      </c>
      <c r="F29" s="123">
        <v>279.54000000000002</v>
      </c>
      <c r="G29" s="94" t="str">
        <f>IF((F29/E29)-1&lt;0,"▲","")</f>
        <v>▲</v>
      </c>
      <c r="H29" s="95">
        <f t="shared" si="0"/>
        <v>1.9123478016772499E-2</v>
      </c>
      <c r="I29" s="33" t="str">
        <f>IF(F29="NA","",IF(L29=0,"",IF((F29-L29)&lt;0,"▲","")))</f>
        <v>▲</v>
      </c>
      <c r="J29" s="63">
        <f>IF(F29="NA","-",IF(L29=0,"-",ABS(F29-L29)))</f>
        <v>0.12999999999999545</v>
      </c>
      <c r="K29" s="60">
        <v>230.67</v>
      </c>
      <c r="L29" s="55">
        <v>279.67</v>
      </c>
    </row>
    <row r="30" spans="2:12" ht="12" customHeight="1">
      <c r="B30" s="41"/>
      <c r="C30" s="23" t="s">
        <v>79</v>
      </c>
      <c r="D30" s="31">
        <v>50.3</v>
      </c>
      <c r="E30" s="32">
        <v>46.6</v>
      </c>
      <c r="F30" s="123">
        <v>40.64</v>
      </c>
      <c r="G30" s="94" t="str">
        <f>IF((F30/E30)-1&lt;0,"▲","")</f>
        <v>▲</v>
      </c>
      <c r="H30" s="95">
        <f t="shared" si="0"/>
        <v>0.12789699570815449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53.99</v>
      </c>
      <c r="L30" s="55">
        <v>40.64</v>
      </c>
    </row>
    <row r="31" spans="2:12" ht="12" customHeight="1">
      <c r="B31" s="41"/>
      <c r="C31" s="23" t="s">
        <v>9</v>
      </c>
      <c r="D31" s="31">
        <v>43.38</v>
      </c>
      <c r="E31" s="32">
        <v>28.66</v>
      </c>
      <c r="F31" s="123">
        <v>21.55</v>
      </c>
      <c r="G31" s="94" t="str">
        <f>IF((F31/E31)-1&lt;0,"▲","")</f>
        <v>▲</v>
      </c>
      <c r="H31" s="95">
        <f t="shared" si="0"/>
        <v>0.24808094905792044</v>
      </c>
      <c r="I31" s="33" t="str">
        <f>IF(F31="NA","",IF(L31=0,"",IF((F31-L31)&lt;0,"▲","")))</f>
        <v/>
      </c>
      <c r="J31" s="63">
        <f>IF(F31="NA","-",IF(L31=0,"-",ABS(F31-L31)))</f>
        <v>0.12999999999999901</v>
      </c>
      <c r="K31" s="60">
        <v>33.11</v>
      </c>
      <c r="L31" s="55">
        <v>21.42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8.5999999999999993E-2</v>
      </c>
      <c r="F32" s="69">
        <f>ROUND(F31/(F29+F30),3)</f>
        <v>6.7000000000000004E-2</v>
      </c>
      <c r="G32" s="104" t="str">
        <f>IF((F32/E32)-1&lt;0,"▲","")</f>
        <v>▲</v>
      </c>
      <c r="H32" s="98">
        <f>ABS(+F32-E32)*100</f>
        <v>1.899999999999999</v>
      </c>
      <c r="I32" s="105" t="str">
        <f>IF(F32="NA","",IF(L32=0,"",IF((F32-L32)&lt;0,"▲","")))</f>
        <v/>
      </c>
      <c r="J32" s="63">
        <f>IF(F32="NA","-",IF(L32=0,"-",ABS(F32-L32)*100))</f>
        <v>0</v>
      </c>
      <c r="K32" s="99">
        <f>K31/(K29+K30)</f>
        <v>0.11631419939577041</v>
      </c>
      <c r="L32" s="100">
        <f>ROUND(L31/(L29+L30),3)</f>
        <v>6.7000000000000004E-2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6.04</v>
      </c>
      <c r="G34" s="94" t="str">
        <f>IF((F34/E34)-1&lt;0,"▲","")</f>
        <v>▲</v>
      </c>
      <c r="H34" s="95">
        <f>ABS((+F34/E34)-1)</f>
        <v>0.20421607378129114</v>
      </c>
      <c r="I34" s="33" t="str">
        <f>IF(F34="NA","",IF(L34=0,"",IF((F34-L34)&lt;0,"▲","")))</f>
        <v/>
      </c>
      <c r="J34" s="63">
        <f>IF(F34="NA","-",IF(L34=0,"-",ABS(F34-L34)))</f>
        <v>0</v>
      </c>
      <c r="K34" s="60">
        <v>6.27</v>
      </c>
      <c r="L34" s="55">
        <v>6.04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4.03</v>
      </c>
      <c r="G35" s="94" t="str">
        <f>IF((F35/E35)-1&lt;0,"▲","")</f>
        <v>▲</v>
      </c>
      <c r="H35" s="95">
        <f t="shared" si="0"/>
        <v>7.5688073394495459E-2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4.0999999999999996</v>
      </c>
      <c r="L35" s="55">
        <v>4.03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2.92</v>
      </c>
      <c r="G36" s="94" t="str">
        <f>IF((F36/E36)-1&lt;0,"▲","")</f>
        <v>▲</v>
      </c>
      <c r="H36" s="95">
        <f t="shared" si="0"/>
        <v>0.16332378223495714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</v>
      </c>
      <c r="L36" s="55">
        <v>2.92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1.21</v>
      </c>
      <c r="G37" s="94" t="str">
        <f>IF((F37/E37)-1&lt;0,"▲","")</f>
        <v>▲</v>
      </c>
      <c r="H37" s="95">
        <f t="shared" si="0"/>
        <v>0.19867549668874174</v>
      </c>
      <c r="I37" s="33" t="str">
        <f>IF(F37="NA","",IF(L37=0,"",IF((F37-L37)&lt;0,"▲","")))</f>
        <v/>
      </c>
      <c r="J37" s="63">
        <f>IF(F37="NA","-",IF(L37=0,"-",ABS(F37-L37)))</f>
        <v>0</v>
      </c>
      <c r="K37" s="60">
        <v>1.27</v>
      </c>
      <c r="L37" s="55">
        <v>1.21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0.17399999999999999</v>
      </c>
      <c r="G38" s="107" t="str">
        <f>IF((F38/E38)-1&lt;0,"▲","")</f>
        <v>▲</v>
      </c>
      <c r="H38" s="108">
        <f>ABS(+F38-E38)*100</f>
        <v>1.8000000000000016</v>
      </c>
      <c r="I38" s="109" t="str">
        <f>IF(F38="NA","",IF(L38=0,"",IF((F38-L38)&lt;0,"▲","")))</f>
        <v/>
      </c>
      <c r="J38" s="64">
        <f>IF(F38="NA","-",IF(L38=0,"-",ABS(F38-L38)*100))</f>
        <v>0</v>
      </c>
      <c r="K38" s="110">
        <f>K37/(K35+K36)</f>
        <v>0.18091168091168092</v>
      </c>
      <c r="L38" s="56">
        <f>ROUND(L37/(L35+L36),3)</f>
        <v>0.17399999999999999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365</v>
      </c>
      <c r="G42" s="457" t="s">
        <v>366</v>
      </c>
      <c r="H42" s="437"/>
      <c r="I42" s="440" t="s">
        <v>367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82.89</v>
      </c>
      <c r="G44" s="113" t="str">
        <f>IF((F44/E44)-1&lt;0,"▲","")</f>
        <v>▲</v>
      </c>
      <c r="H44" s="95">
        <f>ABS((+F44/E44)-1)</f>
        <v>8.5200309016664866E-2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</v>
      </c>
      <c r="L44" s="78">
        <v>82.89</v>
      </c>
    </row>
    <row r="45" spans="2:12" ht="12" customHeight="1">
      <c r="B45" s="30"/>
      <c r="C45" s="23" t="s">
        <v>8</v>
      </c>
      <c r="D45" s="111">
        <v>50.67</v>
      </c>
      <c r="E45" s="112">
        <v>48.4</v>
      </c>
      <c r="F45" s="125">
        <v>47.49</v>
      </c>
      <c r="G45" s="114" t="str">
        <f>IF((F45/E45)-1&lt;0,"▲","")</f>
        <v>▲</v>
      </c>
      <c r="H45" s="95">
        <f>ABS((+F45/E45)-1)</f>
        <v>1.880165289256186E-2</v>
      </c>
      <c r="I45" s="33" t="str">
        <f>IF(F45="NA","",IF(L45=0,"",IF((F45-L45)&lt;0,"▲","")))</f>
        <v>▲</v>
      </c>
      <c r="J45" s="63">
        <f>IF(F45="NA","-",IF(L45=0,"-",ABS(F45-L45)))</f>
        <v>0.26999999999999602</v>
      </c>
      <c r="K45" s="60">
        <v>53.47</v>
      </c>
      <c r="L45" s="55">
        <v>47.76</v>
      </c>
    </row>
    <row r="46" spans="2:12" ht="12" customHeight="1">
      <c r="B46" s="30"/>
      <c r="C46" s="23" t="s">
        <v>79</v>
      </c>
      <c r="D46" s="111">
        <v>40.799999999999997</v>
      </c>
      <c r="E46" s="112">
        <v>40.86</v>
      </c>
      <c r="F46" s="125">
        <v>35.380000000000003</v>
      </c>
      <c r="G46" s="114" t="str">
        <f>IF((F46/E46)-1&lt;0,"▲","")</f>
        <v>▲</v>
      </c>
      <c r="H46" s="95">
        <f>ABS((+F46/E46)-1)</f>
        <v>0.1341164953499755</v>
      </c>
      <c r="I46" s="33" t="str">
        <f>IF(F46="NA","",IF(L46=0,"",IF((F46-L46)&lt;0,"▲","")))</f>
        <v>▲</v>
      </c>
      <c r="J46" s="63">
        <f>IF(F46="NA","-",IF(L46=0,"-",ABS(F46-L46)))</f>
        <v>0.67999999999999972</v>
      </c>
      <c r="K46" s="60">
        <v>30.39</v>
      </c>
      <c r="L46" s="55">
        <v>36.06</v>
      </c>
    </row>
    <row r="47" spans="2:12" ht="12" customHeight="1">
      <c r="B47" s="30"/>
      <c r="C47" s="23" t="s">
        <v>9</v>
      </c>
      <c r="D47" s="111">
        <v>4.1100000000000003</v>
      </c>
      <c r="E47" s="112">
        <v>5.84</v>
      </c>
      <c r="F47" s="125">
        <v>6.26</v>
      </c>
      <c r="G47" s="114" t="str">
        <f>IF((F47/E47)-1&lt;0,"▲","")</f>
        <v/>
      </c>
      <c r="H47" s="95">
        <f>ABS((+F47/E47)-1)</f>
        <v>7.1917808219178037E-2</v>
      </c>
      <c r="I47" s="33" t="str">
        <f>IF(F47="NA","",IF(L47=0,"",IF((F47-L47)&lt;0,"▲","")))</f>
        <v/>
      </c>
      <c r="J47" s="63">
        <f>IF(F47="NA","-",IF(L47=0,"-",ABS(F47-L47)))</f>
        <v>0.9399999999999995</v>
      </c>
      <c r="K47" s="60">
        <v>15.62</v>
      </c>
      <c r="L47" s="55">
        <v>5.32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6.5000000000000002E-2</v>
      </c>
      <c r="F48" s="75">
        <f>ROUND(F47/(F45+F46),3)</f>
        <v>7.5999999999999998E-2</v>
      </c>
      <c r="G48" s="117" t="str">
        <f>IF(F48-D48&lt;0,"▲","")</f>
        <v/>
      </c>
      <c r="H48" s="108">
        <f>ABS(+F48-E48)*100</f>
        <v>1.0999999999999996</v>
      </c>
      <c r="I48" s="45" t="str">
        <f>IF(F48="NA","",IF(L48=0,"",IF((F48-L48)&lt;0,"▲","")))</f>
        <v/>
      </c>
      <c r="J48" s="64">
        <f>ABS(+F48-L48)*100</f>
        <v>1.2999999999999998</v>
      </c>
      <c r="K48" s="110">
        <f>K47/(K45+K46)</f>
        <v>0.18626281898402097</v>
      </c>
      <c r="L48" s="118">
        <f>ROUND(L47/(L45+L46),3)</f>
        <v>6.3E-2</v>
      </c>
    </row>
    <row r="49" spans="1:12" ht="12" customHeight="1">
      <c r="B49" s="1" t="s">
        <v>413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9" colorId="22" zoomScaleNormal="100" workbookViewId="0">
      <selection activeCell="O38" sqref="O3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893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447.17</v>
      </c>
      <c r="E10" s="187">
        <v>406.43</v>
      </c>
      <c r="F10" s="198">
        <v>459.13</v>
      </c>
      <c r="G10" s="271"/>
      <c r="H10" s="94" t="s">
        <v>52</v>
      </c>
      <c r="I10" s="234">
        <v>0.12966562507688906</v>
      </c>
      <c r="J10" s="267"/>
      <c r="K10" s="163"/>
      <c r="L10" s="312">
        <v>2.58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360.06</v>
      </c>
      <c r="E11" s="187">
        <v>350.03</v>
      </c>
      <c r="F11" s="198">
        <v>362.27</v>
      </c>
      <c r="G11" s="271"/>
      <c r="H11" s="94" t="s">
        <v>52</v>
      </c>
      <c r="I11" s="234">
        <v>3.4968431277319079E-2</v>
      </c>
      <c r="J11" s="267"/>
      <c r="K11" s="163"/>
      <c r="L11" s="312">
        <v>1.63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67.73</v>
      </c>
      <c r="F12" s="198">
        <v>81.72</v>
      </c>
      <c r="G12" s="271"/>
      <c r="H12" s="94" t="s">
        <v>52</v>
      </c>
      <c r="I12" s="234">
        <v>0.20655544072050791</v>
      </c>
      <c r="J12" s="267"/>
      <c r="L12" s="312">
        <v>0.23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57.09</v>
      </c>
      <c r="E13" s="187">
        <v>53.6</v>
      </c>
      <c r="F13" s="198">
        <v>76.739999999999995</v>
      </c>
      <c r="G13" s="271"/>
      <c r="H13" s="94" t="s">
        <v>52</v>
      </c>
      <c r="I13" s="234">
        <v>0.43171641791044757</v>
      </c>
      <c r="J13" s="267"/>
      <c r="K13" s="163"/>
      <c r="L13" s="312">
        <v>0.61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0.1255056278578966</v>
      </c>
      <c r="E14" s="191">
        <v>0.12830333205668326</v>
      </c>
      <c r="F14" s="199">
        <v>0.17284173066960967</v>
      </c>
      <c r="G14" s="272"/>
      <c r="H14" s="275" t="s">
        <v>52</v>
      </c>
      <c r="I14" s="240">
        <v>4.4538398612926411</v>
      </c>
      <c r="J14" s="268"/>
      <c r="K14" s="163"/>
      <c r="L14" s="313">
        <v>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49.31</v>
      </c>
      <c r="G16" s="271"/>
      <c r="H16" s="94" t="s">
        <v>52</v>
      </c>
      <c r="I16" s="234">
        <v>9.8218262806236245E-2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30.42</v>
      </c>
      <c r="F17" s="198">
        <v>31.41</v>
      </c>
      <c r="G17" s="271"/>
      <c r="H17" s="94" t="s">
        <v>52</v>
      </c>
      <c r="I17" s="234">
        <v>3.2544378698224907E-2</v>
      </c>
      <c r="J17" s="267"/>
      <c r="K17" s="163"/>
      <c r="L17" s="312">
        <v>-0.02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19.73</v>
      </c>
      <c r="G18" s="271"/>
      <c r="H18" s="94" t="s">
        <v>548</v>
      </c>
      <c r="I18" s="234">
        <v>4.4552058111380077E-2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18.36</v>
      </c>
      <c r="E19" s="187">
        <v>15.5</v>
      </c>
      <c r="F19" s="198">
        <v>17.62</v>
      </c>
      <c r="G19" s="271"/>
      <c r="H19" s="94" t="s">
        <v>52</v>
      </c>
      <c r="I19" s="234">
        <v>0.13677419354838727</v>
      </c>
      <c r="J19" s="267"/>
      <c r="K19" s="163"/>
      <c r="L19" s="312">
        <v>-0.3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0.35260226618014212</v>
      </c>
      <c r="E20" s="191">
        <v>0.30350499314666146</v>
      </c>
      <c r="F20" s="199">
        <v>0.34454438795463438</v>
      </c>
      <c r="G20" s="272"/>
      <c r="H20" s="275" t="s">
        <v>52</v>
      </c>
      <c r="I20" s="240">
        <v>4.1039394807972922</v>
      </c>
      <c r="J20" s="268"/>
      <c r="K20" s="163"/>
      <c r="L20" s="313">
        <v>-0.6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396.3</v>
      </c>
      <c r="E22" s="187">
        <v>356.45</v>
      </c>
      <c r="F22" s="198">
        <v>402.89</v>
      </c>
      <c r="G22" s="271"/>
      <c r="H22" s="94" t="s">
        <v>52</v>
      </c>
      <c r="I22" s="234">
        <v>0.13028475241969417</v>
      </c>
      <c r="J22" s="267"/>
      <c r="K22" s="163"/>
      <c r="L22" s="312">
        <v>2.63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324.91000000000003</v>
      </c>
      <c r="E23" s="187">
        <v>315</v>
      </c>
      <c r="F23" s="198">
        <v>325.70999999999998</v>
      </c>
      <c r="G23" s="271"/>
      <c r="H23" s="94" t="s">
        <v>52</v>
      </c>
      <c r="I23" s="234">
        <v>3.400000000000003E-2</v>
      </c>
      <c r="J23" s="267"/>
      <c r="K23" s="163"/>
      <c r="L23" s="312">
        <v>1.65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45.04</v>
      </c>
      <c r="F24" s="198">
        <v>59.29</v>
      </c>
      <c r="G24" s="271"/>
      <c r="H24" s="94" t="s">
        <v>52</v>
      </c>
      <c r="I24" s="234">
        <v>0.31638543516873896</v>
      </c>
      <c r="J24" s="267"/>
      <c r="K24" s="163"/>
      <c r="L24" s="312">
        <v>0.26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37.479999999999997</v>
      </c>
      <c r="E25" s="187">
        <v>37.14</v>
      </c>
      <c r="F25" s="198">
        <v>57.73</v>
      </c>
      <c r="G25" s="271"/>
      <c r="H25" s="94" t="s">
        <v>52</v>
      </c>
      <c r="I25" s="234">
        <v>0.55438879913839512</v>
      </c>
      <c r="J25" s="267"/>
      <c r="K25" s="163"/>
      <c r="L25" s="312">
        <v>0.85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9.4782894570467582E-2</v>
      </c>
      <c r="E26" s="191">
        <v>0.10315520497722475</v>
      </c>
      <c r="F26" s="199">
        <v>0.14994805194805194</v>
      </c>
      <c r="G26" s="272"/>
      <c r="H26" s="275" t="s">
        <v>52</v>
      </c>
      <c r="I26" s="240">
        <v>4.6792846970827195</v>
      </c>
      <c r="J26" s="268"/>
      <c r="K26" s="94"/>
      <c r="L26" s="313">
        <v>0.1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381.47</v>
      </c>
      <c r="E28" s="188">
        <v>346.74</v>
      </c>
      <c r="F28" s="200">
        <v>389.69</v>
      </c>
      <c r="G28" s="273">
        <v>11.942458537150131</v>
      </c>
      <c r="H28" s="94" t="s">
        <v>52</v>
      </c>
      <c r="I28" s="234">
        <v>0.12386802791717133</v>
      </c>
      <c r="J28" s="267"/>
      <c r="K28" s="163"/>
      <c r="L28" s="312">
        <v>2.72</v>
      </c>
      <c r="M28" s="215">
        <v>273.19200000000001</v>
      </c>
    </row>
    <row r="29" spans="2:16" ht="12" customHeight="1">
      <c r="B29" s="174"/>
      <c r="C29" s="262" t="s">
        <v>8</v>
      </c>
      <c r="D29" s="254">
        <v>315.67</v>
      </c>
      <c r="E29" s="188">
        <v>305.95</v>
      </c>
      <c r="F29" s="200">
        <v>316.63</v>
      </c>
      <c r="G29" s="273">
        <v>5.2739015493759069</v>
      </c>
      <c r="H29" s="94" t="s">
        <v>52</v>
      </c>
      <c r="I29" s="234">
        <v>3.4907664651086856E-2</v>
      </c>
      <c r="J29" s="267"/>
      <c r="K29" s="163"/>
      <c r="L29" s="312">
        <v>1.91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</v>
      </c>
      <c r="F30" s="200">
        <v>53.34</v>
      </c>
      <c r="G30" s="273">
        <v>17.261410788381752</v>
      </c>
      <c r="H30" s="94" t="s">
        <v>52</v>
      </c>
      <c r="I30" s="234">
        <v>0.26398104265402833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34.549999999999997</v>
      </c>
      <c r="F31" s="200">
        <v>54.91</v>
      </c>
      <c r="G31" s="273">
        <v>38.309922972360653</v>
      </c>
      <c r="H31" s="94" t="s">
        <v>52</v>
      </c>
      <c r="I31" s="234">
        <v>0.58929088277858188</v>
      </c>
      <c r="J31" s="267"/>
      <c r="K31" s="163"/>
      <c r="L31" s="312">
        <v>0.79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9.2424762860992937E-2</v>
      </c>
      <c r="E32" s="191">
        <v>9.9238833835990234E-2</v>
      </c>
      <c r="F32" s="199">
        <v>0.14841743925183121</v>
      </c>
      <c r="G32" s="272"/>
      <c r="H32" s="275" t="s">
        <v>52</v>
      </c>
      <c r="I32" s="240">
        <v>4.9178605415840977</v>
      </c>
      <c r="J32" s="268"/>
      <c r="K32" s="275"/>
      <c r="L32" s="313">
        <v>0.1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6.07</v>
      </c>
      <c r="E34" s="187">
        <v>5.08</v>
      </c>
      <c r="F34" s="198">
        <v>6.93</v>
      </c>
      <c r="G34" s="271">
        <v>21.931260229132562</v>
      </c>
      <c r="H34" s="277" t="s">
        <v>52</v>
      </c>
      <c r="I34" s="234">
        <v>0.36417322834645671</v>
      </c>
      <c r="J34" s="267"/>
      <c r="K34" s="163"/>
      <c r="L34" s="312">
        <v>-0.05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4.74</v>
      </c>
      <c r="E35" s="187">
        <v>4.6100000000000003</v>
      </c>
      <c r="F35" s="198">
        <v>5.14</v>
      </c>
      <c r="G35" s="271">
        <v>19.546742209631731</v>
      </c>
      <c r="H35" s="277" t="s">
        <v>52</v>
      </c>
      <c r="I35" s="234">
        <v>0.11496746203904551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2.7</v>
      </c>
      <c r="G36" s="271">
        <v>4.093567251461991</v>
      </c>
      <c r="H36" s="277" t="s">
        <v>52</v>
      </c>
      <c r="I36" s="234">
        <v>0.32352941176470584</v>
      </c>
      <c r="J36" s="267"/>
      <c r="K36" s="163"/>
      <c r="L36" s="312">
        <v>-0.03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1.38</v>
      </c>
      <c r="G37" s="271">
        <v>28.378378378378386</v>
      </c>
      <c r="H37" s="277" t="s">
        <v>52</v>
      </c>
      <c r="I37" s="234">
        <v>0.4375</v>
      </c>
      <c r="J37" s="267"/>
      <c r="K37" s="163"/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0.17050067658998647</v>
      </c>
      <c r="E38" s="189">
        <v>0.14436090225563908</v>
      </c>
      <c r="F38" s="201">
        <v>0.17602040816326531</v>
      </c>
      <c r="G38" s="274"/>
      <c r="H38" s="278" t="s">
        <v>52</v>
      </c>
      <c r="I38" s="235">
        <v>3.1659505907626229</v>
      </c>
      <c r="J38" s="270"/>
      <c r="K38" s="323"/>
      <c r="L38" s="316">
        <v>0.7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</v>
      </c>
      <c r="E44" s="222">
        <v>116.22</v>
      </c>
      <c r="F44" s="223">
        <v>113.34</v>
      </c>
      <c r="G44" s="279"/>
      <c r="H44" s="280" t="s">
        <v>548</v>
      </c>
      <c r="I44" s="233">
        <v>2.4780588538977799E-2</v>
      </c>
      <c r="J44" s="283"/>
      <c r="K44" s="280"/>
      <c r="L44" s="318">
        <v>0.95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62.89</v>
      </c>
      <c r="E45" s="226">
        <v>62.96</v>
      </c>
      <c r="F45" s="198">
        <v>65.97</v>
      </c>
      <c r="G45" s="271"/>
      <c r="H45" s="281" t="s">
        <v>52</v>
      </c>
      <c r="I45" s="234">
        <v>4.7808132147395099E-2</v>
      </c>
      <c r="J45" s="286"/>
      <c r="K45" s="281"/>
      <c r="L45" s="312">
        <v>-0.09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54.21</v>
      </c>
      <c r="F46" s="198">
        <v>47.76</v>
      </c>
      <c r="G46" s="271"/>
      <c r="H46" s="281" t="s">
        <v>548</v>
      </c>
      <c r="I46" s="234">
        <v>0.11898173768677367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7.19</v>
      </c>
      <c r="F47" s="198">
        <v>7.62</v>
      </c>
      <c r="G47" s="271"/>
      <c r="H47" s="281" t="s">
        <v>52</v>
      </c>
      <c r="I47" s="234">
        <v>5.9805285118219809E-2</v>
      </c>
      <c r="J47" s="286"/>
      <c r="K47" s="281"/>
      <c r="L47" s="312">
        <v>0.94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6.1501728964268067E-2</v>
      </c>
      <c r="E48" s="229">
        <v>6.1363830331996244E-2</v>
      </c>
      <c r="F48" s="201">
        <v>6.7000791347929314E-2</v>
      </c>
      <c r="G48" s="274"/>
      <c r="H48" s="282" t="s">
        <v>52</v>
      </c>
      <c r="I48" s="235">
        <v>0.56369610159330708</v>
      </c>
      <c r="J48" s="287"/>
      <c r="K48" s="342"/>
      <c r="L48" s="316">
        <v>0.8</v>
      </c>
      <c r="M48" s="317">
        <v>4.5170585387168012E-2</v>
      </c>
    </row>
    <row r="49" spans="2:15" ht="12" customHeight="1">
      <c r="B49" s="296" t="s">
        <v>894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58"/>
    </row>
    <row r="56" spans="2:15" ht="12" customHeight="1">
      <c r="B56" s="357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1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22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361</v>
      </c>
      <c r="G7" s="457" t="s">
        <v>362</v>
      </c>
      <c r="H7" s="437"/>
      <c r="I7" s="440" t="s">
        <v>363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383.71</v>
      </c>
      <c r="G10" s="94" t="str">
        <f>IF((F10/E10)-1&lt;0,"▲","")</f>
        <v>▲</v>
      </c>
      <c r="H10" s="95">
        <f>ABS((+F10/E10)-1)</f>
        <v>3.5637990399356667E-2</v>
      </c>
      <c r="I10" s="33" t="str">
        <f>IF(F10="NA","",IF(L10=0,"",IF((F10-L10)&lt;0,"▲","")))</f>
        <v>▲</v>
      </c>
      <c r="J10" s="63">
        <f>IF(F10="NA","-",IF(L10=0,"-",ABS(F10-L10)))</f>
        <v>3.2600000000000477</v>
      </c>
      <c r="K10" s="60">
        <v>335.48200000000003</v>
      </c>
      <c r="L10" s="55">
        <v>386.97</v>
      </c>
    </row>
    <row r="11" spans="2:12" ht="12" customHeight="1">
      <c r="B11" s="30"/>
      <c r="C11" s="23" t="s">
        <v>8</v>
      </c>
      <c r="D11" s="31">
        <v>330.33</v>
      </c>
      <c r="E11" s="32">
        <v>333.02</v>
      </c>
      <c r="F11" s="123">
        <v>326.77999999999997</v>
      </c>
      <c r="G11" s="94" t="str">
        <f>IF((F11/E11)-1&lt;0,"▲","")</f>
        <v>▲</v>
      </c>
      <c r="H11" s="95">
        <f>ABS((+F11/E11)-1)</f>
        <v>1.8737613356555216E-2</v>
      </c>
      <c r="I11" s="33" t="str">
        <f>IF(F11="NA","",IF(L11=0,"",IF((F11-L11)&lt;0,"▲","")))</f>
        <v>▲</v>
      </c>
      <c r="J11" s="63">
        <f>IF(F11="NA","-",IF(L11=0,"-",ABS(F11-L11)))</f>
        <v>2.2900000000000205</v>
      </c>
      <c r="K11" s="60">
        <v>277.839</v>
      </c>
      <c r="L11" s="55">
        <v>329.07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72.650000000000006</v>
      </c>
      <c r="G12" s="94" t="str">
        <f>IF((F12/E12)-1&lt;0,"▲","")</f>
        <v>▲</v>
      </c>
      <c r="H12" s="95">
        <f>ABS((+F12/E12)-1)</f>
        <v>0.18544679896849414</v>
      </c>
      <c r="I12" s="33" t="str">
        <f>IF(F12="NA","",IF(L12=0,"",IF((F12-L12)&lt;0,"▲","")))</f>
        <v>▲</v>
      </c>
      <c r="J12" s="63">
        <f>IF(F12="NA","-",IF(L12=0,"-",ABS(F12-L12)))</f>
        <v>0.25</v>
      </c>
      <c r="K12" s="60">
        <v>85.992000000000004</v>
      </c>
      <c r="L12" s="55">
        <v>72.900000000000006</v>
      </c>
    </row>
    <row r="13" spans="2:12" ht="12" customHeight="1">
      <c r="B13" s="30"/>
      <c r="C13" s="23" t="s">
        <v>9</v>
      </c>
      <c r="D13" s="31">
        <v>75.87</v>
      </c>
      <c r="E13" s="32">
        <v>57.28</v>
      </c>
      <c r="F13" s="123">
        <v>47.73</v>
      </c>
      <c r="G13" s="94" t="str">
        <f>IF((F13/E13)-1&lt;0,"▲","")</f>
        <v>▲</v>
      </c>
      <c r="H13" s="95">
        <f>ABS((+F13/E13)-1)</f>
        <v>0.16672486033519562</v>
      </c>
      <c r="I13" s="33" t="str">
        <f>IF(F13="NA","",IF(L13=0,"",IF((F13-L13)&lt;0,"▲","")))</f>
        <v>▲</v>
      </c>
      <c r="J13" s="63">
        <f>IF(F13="NA","-",IF(L13=0,"-",ABS(F13-L13)))</f>
        <v>0.71000000000000085</v>
      </c>
      <c r="K13" s="60">
        <v>49.853999999999999</v>
      </c>
      <c r="L13" s="55">
        <v>48.44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0.13600000000000001</v>
      </c>
      <c r="F14" s="69">
        <f>ROUND(F13/(F11+F12),3)</f>
        <v>0.11899999999999999</v>
      </c>
      <c r="G14" s="94" t="str">
        <f>IF((F14/E14)-1&lt;0,"▲","")</f>
        <v>▲</v>
      </c>
      <c r="H14" s="98">
        <f>ABS(+F14-E14)*100</f>
        <v>1.7000000000000015</v>
      </c>
      <c r="I14" s="33" t="str">
        <f>IF(F14="NA","",IF(L14=0,"",IF((F14-L14)&lt;0,"▲","")))</f>
        <v>▲</v>
      </c>
      <c r="J14" s="63">
        <f>IF(F14="NA","-",IF(L14=0,"-",ABS(F14-L14)*100))</f>
        <v>0.20000000000000018</v>
      </c>
      <c r="K14" s="99">
        <f>K13/(K11+K12)</f>
        <v>0.13702515728456344</v>
      </c>
      <c r="L14" s="100">
        <f>ROUND(L13/(L11+L12),3)</f>
        <v>0.121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60.06</v>
      </c>
      <c r="F16" s="123">
        <v>54.41</v>
      </c>
      <c r="G16" s="94" t="str">
        <f>IF((F16/E16)-1&lt;0,"▲","")</f>
        <v>▲</v>
      </c>
      <c r="H16" s="95">
        <f t="shared" ref="H16:H37" si="0">ABS((+F16/E16)-1)</f>
        <v>9.4072594072594162E-2</v>
      </c>
      <c r="I16" s="33" t="str">
        <f>IF(F16="NA","",IF(L16=0,"",IF((F16-L16)&lt;0,"▲","")))</f>
        <v>▲</v>
      </c>
      <c r="J16" s="63">
        <f>IF(F16="NA","-",IF(L16=0,"-",ABS(F16-L16)))</f>
        <v>0.24000000000000199</v>
      </c>
      <c r="K16" s="60">
        <v>49.216999999999999</v>
      </c>
      <c r="L16" s="55">
        <v>54.65</v>
      </c>
    </row>
    <row r="17" spans="2:12" ht="12" customHeight="1">
      <c r="B17" s="30"/>
      <c r="C17" s="23" t="s">
        <v>8</v>
      </c>
      <c r="D17" s="31">
        <v>30.98</v>
      </c>
      <c r="E17" s="32">
        <v>30.71</v>
      </c>
      <c r="F17" s="123">
        <v>32.07</v>
      </c>
      <c r="G17" s="94" t="str">
        <f>IF((F17/E17)-1&lt;0,"▲","")</f>
        <v/>
      </c>
      <c r="H17" s="95">
        <f t="shared" si="0"/>
        <v>4.4285249104526248E-2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32.07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26.54</v>
      </c>
      <c r="G18" s="94" t="str">
        <f>IF((F18/E18)-1&lt;0,"▲","")</f>
        <v>▲</v>
      </c>
      <c r="H18" s="95">
        <f t="shared" si="0"/>
        <v>0.24344355758266822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26.54</v>
      </c>
    </row>
    <row r="19" spans="2:12" ht="12" customHeight="1">
      <c r="B19" s="30"/>
      <c r="C19" s="23" t="s">
        <v>9</v>
      </c>
      <c r="D19" s="31">
        <v>26.55</v>
      </c>
      <c r="E19" s="32">
        <v>23.47</v>
      </c>
      <c r="F19" s="123">
        <v>22.55</v>
      </c>
      <c r="G19" s="94" t="str">
        <f>IF((F19/E19)-1&lt;0,"▲","")</f>
        <v>▲</v>
      </c>
      <c r="H19" s="95">
        <f t="shared" si="0"/>
        <v>3.9198977417980285E-2</v>
      </c>
      <c r="I19" s="33" t="str">
        <f>IF(F19="NA","",IF(L19=0,"",IF((F19-L19)&lt;0,"▲","")))</f>
        <v>▲</v>
      </c>
      <c r="J19" s="63">
        <f>IF(F19="NA","-",IF(L19=0,"-",ABS(F19-L19)))</f>
        <v>0.23000000000000043</v>
      </c>
      <c r="K19" s="60">
        <v>12.414</v>
      </c>
      <c r="L19" s="55">
        <v>22.78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0.35699999999999998</v>
      </c>
      <c r="F20" s="69">
        <f>ROUND(F19/(F17+F18),3)</f>
        <v>0.38500000000000001</v>
      </c>
      <c r="G20" s="104" t="str">
        <f>IF((F20/E20)-1&lt;0,"▲","")</f>
        <v/>
      </c>
      <c r="H20" s="98">
        <f>ABS(+F20-E20)*100</f>
        <v>2.8000000000000025</v>
      </c>
      <c r="I20" s="105" t="str">
        <f>IF(F20="NA","",IF(L20=0,"",IF((F20-L20)&lt;0,"▲","")))</f>
        <v>▲</v>
      </c>
      <c r="J20" s="63">
        <f>IF(F20="NA","-",IF(L20=0,"-",ABS(F20-L20)*100))</f>
        <v>0.40000000000000036</v>
      </c>
      <c r="K20" s="99">
        <f>K19/(K17+K18)</f>
        <v>0.22301266504985176</v>
      </c>
      <c r="L20" s="100">
        <f>ROUND(L19/(L17+L18),3)</f>
        <v>0.38900000000000001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323.27</v>
      </c>
      <c r="G22" s="94" t="str">
        <f>IF((F22/E22)-1&lt;0,"▲","")</f>
        <v>▲</v>
      </c>
      <c r="H22" s="95">
        <f>ABS((+F22/E22)-1)</f>
        <v>2.107621960451822E-2</v>
      </c>
      <c r="I22" s="33" t="str">
        <f>IF(F22="NA","",IF(L22=0,"",IF((F22-L22)&lt;0,"▲","")))</f>
        <v>▲</v>
      </c>
      <c r="J22" s="63">
        <f>IF(F22="NA","-",IF(L22=0,"-",ABS(F22-L22)))</f>
        <v>3.0500000000000114</v>
      </c>
      <c r="K22" s="60">
        <v>279.99799999999999</v>
      </c>
      <c r="L22" s="55">
        <v>326.32</v>
      </c>
    </row>
    <row r="23" spans="2:12" ht="12" customHeight="1">
      <c r="B23" s="30"/>
      <c r="C23" s="23" t="s">
        <v>8</v>
      </c>
      <c r="D23" s="31">
        <v>295.33999999999997</v>
      </c>
      <c r="E23" s="32">
        <v>297.95</v>
      </c>
      <c r="F23" s="123">
        <v>290.69</v>
      </c>
      <c r="G23" s="94" t="str">
        <f>IF((F23/E23)-1&lt;0,"▲","")</f>
        <v>▲</v>
      </c>
      <c r="H23" s="95">
        <f t="shared" si="0"/>
        <v>2.4366504447054793E-2</v>
      </c>
      <c r="I23" s="33" t="str">
        <f>IF(F23="NA","",IF(L23=0,"",IF((F23-L23)&lt;0,"▲","")))</f>
        <v>▲</v>
      </c>
      <c r="J23" s="63">
        <f>IF(F23="NA","-",IF(L23=0,"-",ABS(F23-L23)))</f>
        <v>2.2800000000000296</v>
      </c>
      <c r="K23" s="60">
        <v>242.798</v>
      </c>
      <c r="L23" s="55">
        <v>292.97000000000003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43.2</v>
      </c>
      <c r="G24" s="94" t="str">
        <f>IF((F24/E24)-1&lt;0,"▲","")</f>
        <v>▲</v>
      </c>
      <c r="H24" s="95">
        <f t="shared" si="0"/>
        <v>0.14675093817894524</v>
      </c>
      <c r="I24" s="33" t="str">
        <f>IF(F24="NA","",IF(L24=0,"",IF((F24-L24)&lt;0,"▲","")))</f>
        <v>▲</v>
      </c>
      <c r="J24" s="63">
        <f>IF(F24="NA","-",IF(L24=0,"-",ABS(F24-L24)))</f>
        <v>0.25</v>
      </c>
      <c r="K24" s="60">
        <v>58.344000000000001</v>
      </c>
      <c r="L24" s="55">
        <v>43.45</v>
      </c>
    </row>
    <row r="25" spans="2:12" ht="12" customHeight="1">
      <c r="B25" s="30"/>
      <c r="C25" s="23" t="s">
        <v>9</v>
      </c>
      <c r="D25" s="31">
        <v>48.13</v>
      </c>
      <c r="E25" s="32">
        <v>32.299999999999997</v>
      </c>
      <c r="F25" s="123">
        <v>23.98</v>
      </c>
      <c r="G25" s="94" t="str">
        <f>IF((F25/E25)-1&lt;0,"▲","")</f>
        <v>▲</v>
      </c>
      <c r="H25" s="95">
        <f t="shared" si="0"/>
        <v>0.25758513931888538</v>
      </c>
      <c r="I25" s="33" t="str">
        <f>IF(F25="NA","",IF(L25=0,"",IF((F25-L25)&lt;0,"▲","")))</f>
        <v>▲</v>
      </c>
      <c r="J25" s="63">
        <f>IF(F25="NA","-",IF(L25=0,"-",ABS(F25-L25)))</f>
        <v>0.50999999999999801</v>
      </c>
      <c r="K25" s="60">
        <v>36.173999999999999</v>
      </c>
      <c r="L25" s="55">
        <v>24.49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9.2999999999999999E-2</v>
      </c>
      <c r="F26" s="69">
        <f>ROUND(F25/(F23+F24),3)</f>
        <v>7.1999999999999995E-2</v>
      </c>
      <c r="G26" s="104" t="str">
        <f>IF((F26/E26)-1&lt;0,"▲","")</f>
        <v>▲</v>
      </c>
      <c r="H26" s="98">
        <f>ABS(+F26-E26)*100</f>
        <v>2.1000000000000005</v>
      </c>
      <c r="I26" s="105" t="str">
        <f>IF(F26="NA","",IF(L26=0,"",IF((F26-L26)&lt;0,"▲","")))</f>
        <v>▲</v>
      </c>
      <c r="J26" s="63">
        <f>IF(F26="NA","-",IF(L26=0,"-",ABS(F26-L26)*100))</f>
        <v>0.10000000000000009</v>
      </c>
      <c r="K26" s="99">
        <f>K25/(K23+K24)</f>
        <v>0.12012273279715217</v>
      </c>
      <c r="L26" s="100">
        <f>ROUND(L25/(L23+L24),3)</f>
        <v>7.2999999999999995E-2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312.69</v>
      </c>
      <c r="G28" s="94" t="str">
        <f>IF((F28/E28)-1&lt;0,"▲","")</f>
        <v>▲</v>
      </c>
      <c r="H28" s="95">
        <f>ABS((+F28/E28)-1)</f>
        <v>1.1006736882057222E-2</v>
      </c>
      <c r="I28" s="33" t="str">
        <f>IF(F28="NA","",IF(L28=0,"",IF((F28-L28)&lt;0,"▲","")))</f>
        <v>▲</v>
      </c>
      <c r="J28" s="63">
        <f>IF(F28="NA","-",IF(L28=0,"-",ABS(F28-L28)))</f>
        <v>3.1200000000000045</v>
      </c>
      <c r="K28" s="60">
        <v>267.50299999999999</v>
      </c>
      <c r="L28" s="55">
        <v>315.81</v>
      </c>
    </row>
    <row r="29" spans="2:12" ht="12" customHeight="1">
      <c r="B29" s="41"/>
      <c r="C29" s="23" t="s">
        <v>8</v>
      </c>
      <c r="D29" s="31">
        <v>281.58999999999997</v>
      </c>
      <c r="E29" s="32">
        <v>284.99</v>
      </c>
      <c r="F29" s="123">
        <v>279.67</v>
      </c>
      <c r="G29" s="94" t="str">
        <f>IF((F29/E29)-1&lt;0,"▲","")</f>
        <v>▲</v>
      </c>
      <c r="H29" s="95">
        <f t="shared" si="0"/>
        <v>1.8667321660409075E-2</v>
      </c>
      <c r="I29" s="33" t="str">
        <f>IF(F29="NA","",IF(L29=0,"",IF((F29-L29)&lt;0,"▲","")))</f>
        <v>▲</v>
      </c>
      <c r="J29" s="63">
        <f>IF(F29="NA","-",IF(L29=0,"-",ABS(F29-L29)))</f>
        <v>2.5399999999999636</v>
      </c>
      <c r="K29" s="60">
        <v>230.67400000000001</v>
      </c>
      <c r="L29" s="55">
        <v>282.20999999999998</v>
      </c>
    </row>
    <row r="30" spans="2:12" ht="12" customHeight="1">
      <c r="B30" s="41"/>
      <c r="C30" s="23" t="s">
        <v>79</v>
      </c>
      <c r="D30" s="31">
        <v>50.3</v>
      </c>
      <c r="E30" s="32">
        <v>46.6</v>
      </c>
      <c r="F30" s="123">
        <v>40.64</v>
      </c>
      <c r="G30" s="94" t="str">
        <f>IF((F30/E30)-1&lt;0,"▲","")</f>
        <v>▲</v>
      </c>
      <c r="H30" s="95">
        <f t="shared" si="0"/>
        <v>0.12789699570815449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53.987000000000002</v>
      </c>
      <c r="L30" s="55">
        <v>40.64</v>
      </c>
    </row>
    <row r="31" spans="2:12" ht="12" customHeight="1">
      <c r="B31" s="41"/>
      <c r="C31" s="23" t="s">
        <v>9</v>
      </c>
      <c r="D31" s="31">
        <v>43.38</v>
      </c>
      <c r="E31" s="32">
        <v>28.66</v>
      </c>
      <c r="F31" s="123">
        <v>21.42</v>
      </c>
      <c r="G31" s="94" t="str">
        <f>IF((F31/E31)-1&lt;0,"▲","")</f>
        <v>▲</v>
      </c>
      <c r="H31" s="95">
        <f t="shared" si="0"/>
        <v>0.25261688764829027</v>
      </c>
      <c r="I31" s="33" t="str">
        <f>IF(F31="NA","",IF(L31=0,"",IF((F31-L31)&lt;0,"▲","")))</f>
        <v>▲</v>
      </c>
      <c r="J31" s="63">
        <f>IF(F31="NA","-",IF(L31=0,"-",ABS(F31-L31)))</f>
        <v>0.57999999999999829</v>
      </c>
      <c r="K31" s="60">
        <v>33.113999999999997</v>
      </c>
      <c r="L31" s="55">
        <v>22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8.5999999999999993E-2</v>
      </c>
      <c r="F32" s="69">
        <f>ROUND(F31/(F29+F30),3)</f>
        <v>6.7000000000000004E-2</v>
      </c>
      <c r="G32" s="104" t="str">
        <f>IF((F32/E32)-1&lt;0,"▲","")</f>
        <v>▲</v>
      </c>
      <c r="H32" s="98">
        <f>ABS(+F32-E32)*100</f>
        <v>1.899999999999999</v>
      </c>
      <c r="I32" s="105" t="str">
        <f>IF(F32="NA","",IF(L32=0,"",IF((F32-L32)&lt;0,"▲","")))</f>
        <v>▲</v>
      </c>
      <c r="J32" s="63">
        <f>IF(F32="NA","-",IF(L32=0,"-",ABS(F32-L32)*100))</f>
        <v>0.10000000000000009</v>
      </c>
      <c r="K32" s="99">
        <f>K31/(K29+K30)</f>
        <v>0.11632784259171434</v>
      </c>
      <c r="L32" s="100">
        <f>ROUND(L31/(L29+L30),3)</f>
        <v>6.8000000000000005E-2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6.04</v>
      </c>
      <c r="G34" s="94" t="str">
        <f>IF((F34/E34)-1&lt;0,"▲","")</f>
        <v>▲</v>
      </c>
      <c r="H34" s="95">
        <f>ABS((+F34/E34)-1)</f>
        <v>0.20421607378129114</v>
      </c>
      <c r="I34" s="33" t="str">
        <f>IF(F34="NA","",IF(L34=0,"",IF((F34-L34)&lt;0,"▲","")))</f>
        <v/>
      </c>
      <c r="J34" s="63">
        <f>IF(F34="NA","-",IF(L34=0,"-",ABS(F34-L34)))</f>
        <v>4.0000000000000036E-2</v>
      </c>
      <c r="K34" s="60">
        <v>6.2670000000000003</v>
      </c>
      <c r="L34" s="55">
        <v>6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4.03</v>
      </c>
      <c r="G35" s="94" t="str">
        <f>IF((F35/E35)-1&lt;0,"▲","")</f>
        <v>▲</v>
      </c>
      <c r="H35" s="95">
        <f t="shared" si="0"/>
        <v>7.5688073394495459E-2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4.03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2.92</v>
      </c>
      <c r="G36" s="94" t="str">
        <f>IF((F36/E36)-1&lt;0,"▲","")</f>
        <v>▲</v>
      </c>
      <c r="H36" s="95">
        <f t="shared" si="0"/>
        <v>0.16332378223495714</v>
      </c>
      <c r="I36" s="33" t="str">
        <f>IF(F36="NA","",IF(L36=0,"",IF((F36-L36)&lt;0,"▲","")))</f>
        <v/>
      </c>
      <c r="J36" s="63">
        <f>IF(F36="NA","-",IF(L36=0,"-",ABS(F36-L36)))</f>
        <v>0</v>
      </c>
      <c r="K36" s="60">
        <v>2.923</v>
      </c>
      <c r="L36" s="55">
        <v>2.92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1.21</v>
      </c>
      <c r="G37" s="94" t="str">
        <f>IF((F37/E37)-1&lt;0,"▲","")</f>
        <v>▲</v>
      </c>
      <c r="H37" s="95">
        <f t="shared" si="0"/>
        <v>0.19867549668874174</v>
      </c>
      <c r="I37" s="33" t="str">
        <f>IF(F37="NA","",IF(L37=0,"",IF((F37-L37)&lt;0,"▲","")))</f>
        <v/>
      </c>
      <c r="J37" s="63">
        <f>IF(F37="NA","-",IF(L37=0,"-",ABS(F37-L37)))</f>
        <v>4.0000000000000036E-2</v>
      </c>
      <c r="K37" s="60">
        <v>1.266</v>
      </c>
      <c r="L37" s="55">
        <v>1.17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0.17399999999999999</v>
      </c>
      <c r="G38" s="107" t="str">
        <f>IF((F38/E38)-1&lt;0,"▲","")</f>
        <v>▲</v>
      </c>
      <c r="H38" s="108">
        <f>ABS(+F38-E38)*100</f>
        <v>1.8000000000000016</v>
      </c>
      <c r="I38" s="109" t="str">
        <f>IF(F38="NA","",IF(L38=0,"",IF((F38-L38)&lt;0,"▲","")))</f>
        <v/>
      </c>
      <c r="J38" s="64">
        <f>IF(F38="NA","-",IF(L38=0,"-",ABS(F38-L38)*100))</f>
        <v>0.59999999999999776</v>
      </c>
      <c r="K38" s="110">
        <f>K37/(K35+K36)</f>
        <v>0.18023917995444191</v>
      </c>
      <c r="L38" s="56">
        <f>ROUND(L37/(L35+L36),3)</f>
        <v>0.16800000000000001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402</v>
      </c>
      <c r="G42" s="457" t="s">
        <v>403</v>
      </c>
      <c r="H42" s="437"/>
      <c r="I42" s="440" t="s">
        <v>363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82.89</v>
      </c>
      <c r="G44" s="113" t="str">
        <f>IF((F44/E44)-1&lt;0,"▲","")</f>
        <v>▲</v>
      </c>
      <c r="H44" s="95">
        <f>ABS((+F44/E44)-1)</f>
        <v>8.5200309016664866E-2</v>
      </c>
      <c r="I44" s="54" t="str">
        <f>IF(F44="NA","",IF(L44=0,"",IF((F44-L44)&lt;0,"▲","")))</f>
        <v>▲</v>
      </c>
      <c r="J44" s="63">
        <f>IF(F44="NA","-",IF(L44=0,"-",ABS(F44-L44)))</f>
        <v>0.39000000000000057</v>
      </c>
      <c r="K44" s="60">
        <v>87.001000000000005</v>
      </c>
      <c r="L44" s="78">
        <v>83.28</v>
      </c>
    </row>
    <row r="45" spans="2:12" ht="12" customHeight="1">
      <c r="B45" s="30"/>
      <c r="C45" s="23" t="s">
        <v>8</v>
      </c>
      <c r="D45" s="111">
        <v>50.67</v>
      </c>
      <c r="E45" s="112">
        <v>48.4</v>
      </c>
      <c r="F45" s="125">
        <v>47.76</v>
      </c>
      <c r="G45" s="114" t="str">
        <f>IF((F45/E45)-1&lt;0,"▲","")</f>
        <v>▲</v>
      </c>
      <c r="H45" s="95">
        <f>ABS((+F45/E45)-1)</f>
        <v>1.3223140495867813E-2</v>
      </c>
      <c r="I45" s="33" t="str">
        <f>IF(F45="NA","",IF(L45=0,"",IF((F45-L45)&lt;0,"▲","")))</f>
        <v/>
      </c>
      <c r="J45" s="63">
        <f>IF(F45="NA","-",IF(L45=0,"-",ABS(F45-L45)))</f>
        <v>0</v>
      </c>
      <c r="K45" s="60">
        <v>53.472999999999999</v>
      </c>
      <c r="L45" s="55">
        <v>47.76</v>
      </c>
    </row>
    <row r="46" spans="2:12" ht="12" customHeight="1">
      <c r="B46" s="30"/>
      <c r="C46" s="23" t="s">
        <v>79</v>
      </c>
      <c r="D46" s="111">
        <v>40.799999999999997</v>
      </c>
      <c r="E46" s="112">
        <v>40.86</v>
      </c>
      <c r="F46" s="125">
        <v>36.06</v>
      </c>
      <c r="G46" s="114" t="str">
        <f>IF((F46/E46)-1&lt;0,"▲","")</f>
        <v>▲</v>
      </c>
      <c r="H46" s="95">
        <f>ABS((+F46/E46)-1)</f>
        <v>0.11747430249632884</v>
      </c>
      <c r="I46" s="33" t="str">
        <f>IF(F46="NA","",IF(L46=0,"",IF((F46-L46)&lt;0,"▲","")))</f>
        <v>▲</v>
      </c>
      <c r="J46" s="63">
        <f>IF(F46="NA","-",IF(L46=0,"-",ABS(F46-L46)))</f>
        <v>1.3599999999999994</v>
      </c>
      <c r="K46" s="60">
        <v>30.385999999999999</v>
      </c>
      <c r="L46" s="55">
        <v>37.42</v>
      </c>
    </row>
    <row r="47" spans="2:12" ht="12" customHeight="1">
      <c r="B47" s="30"/>
      <c r="C47" s="23" t="s">
        <v>9</v>
      </c>
      <c r="D47" s="111">
        <v>4.1100000000000003</v>
      </c>
      <c r="E47" s="112">
        <v>5.84</v>
      </c>
      <c r="F47" s="125">
        <v>5.32</v>
      </c>
      <c r="G47" s="114" t="str">
        <f>IF((F47/E47)-1&lt;0,"▲","")</f>
        <v>▲</v>
      </c>
      <c r="H47" s="95">
        <f>ABS((+F47/E47)-1)</f>
        <v>8.9041095890410871E-2</v>
      </c>
      <c r="I47" s="33" t="str">
        <f>IF(F47="NA","",IF(L47=0,"",IF((F47-L47)&lt;0,"▲","")))</f>
        <v/>
      </c>
      <c r="J47" s="63">
        <f>IF(F47="NA","-",IF(L47=0,"-",ABS(F47-L47)))</f>
        <v>0.97000000000000064</v>
      </c>
      <c r="K47" s="60">
        <v>15.617000000000001</v>
      </c>
      <c r="L47" s="55">
        <v>4.3499999999999996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6.5000000000000002E-2</v>
      </c>
      <c r="F48" s="75">
        <f>ROUND(F47/(F45+F46),3)</f>
        <v>6.3E-2</v>
      </c>
      <c r="G48" s="117" t="str">
        <f>IF(F48-D48&lt;0,"▲","")</f>
        <v/>
      </c>
      <c r="H48" s="108">
        <f>ABS(+F48-E48)*100</f>
        <v>0.20000000000000018</v>
      </c>
      <c r="I48" s="45" t="str">
        <f>IF(F48="NA","",IF(L48=0,"",IF((F48-L48)&lt;0,"▲","")))</f>
        <v/>
      </c>
      <c r="J48" s="64">
        <f>ABS(+F48-L48)*100</f>
        <v>1.2000000000000004</v>
      </c>
      <c r="K48" s="110">
        <f>K47/(K45+K46)</f>
        <v>0.18622926579138796</v>
      </c>
      <c r="L48" s="118">
        <f>ROUND(L47/(L45+L46),3)</f>
        <v>5.0999999999999997E-2</v>
      </c>
    </row>
    <row r="49" spans="1:12" ht="12" customHeight="1">
      <c r="B49" s="1" t="s">
        <v>412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404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405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406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407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408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409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410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411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2">
    <tabColor theme="1"/>
    <pageSetUpPr fitToPage="1"/>
  </sheetPr>
  <dimension ref="A1:L67"/>
  <sheetViews>
    <sheetView showGridLines="0" defaultGridColor="0" topLeftCell="A25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21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389</v>
      </c>
      <c r="G7" s="457" t="s">
        <v>390</v>
      </c>
      <c r="H7" s="437"/>
      <c r="I7" s="440" t="s">
        <v>391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386.97</v>
      </c>
      <c r="G10" s="94" t="str">
        <f>IF((F10/E10)-1&lt;0,"▲","")</f>
        <v>▲</v>
      </c>
      <c r="H10" s="95">
        <f>ABS((+F10/E10)-1)</f>
        <v>2.7444771167910664E-2</v>
      </c>
      <c r="I10" s="33" t="str">
        <f>IF(F10="NA","",IF(L10=0,"",IF((F10-L10)&lt;0,"▲","")))</f>
        <v>▲</v>
      </c>
      <c r="J10" s="63">
        <f>IF(F10="NA","-",IF(L10=0,"-",ABS(F10-L10)))</f>
        <v>3.9699999999999704</v>
      </c>
      <c r="K10" s="60">
        <v>335.48200000000003</v>
      </c>
      <c r="L10" s="55">
        <v>390.94</v>
      </c>
    </row>
    <row r="11" spans="2:12" ht="12" customHeight="1">
      <c r="B11" s="30"/>
      <c r="C11" s="23" t="s">
        <v>8</v>
      </c>
      <c r="D11" s="31">
        <v>330.33</v>
      </c>
      <c r="E11" s="32">
        <v>333</v>
      </c>
      <c r="F11" s="123">
        <v>329.07</v>
      </c>
      <c r="G11" s="94" t="str">
        <f>IF((F11/E11)-1&lt;0,"▲","")</f>
        <v>▲</v>
      </c>
      <c r="H11" s="95">
        <f>ABS((+F11/E11)-1)</f>
        <v>1.1801801801801792E-2</v>
      </c>
      <c r="I11" s="33" t="str">
        <f>IF(F11="NA","",IF(L11=0,"",IF((F11-L11)&lt;0,"▲","")))</f>
        <v>▲</v>
      </c>
      <c r="J11" s="63">
        <f>IF(F11="NA","-",IF(L11=0,"-",ABS(F11-L11)))</f>
        <v>2.2400000000000091</v>
      </c>
      <c r="K11" s="60">
        <v>277.839</v>
      </c>
      <c r="L11" s="55">
        <v>331.31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72.900000000000006</v>
      </c>
      <c r="G12" s="94" t="str">
        <f>IF((F12/E12)-1&lt;0,"▲","")</f>
        <v>▲</v>
      </c>
      <c r="H12" s="95">
        <f>ABS((+F12/E12)-1)</f>
        <v>0.1826437941473259</v>
      </c>
      <c r="I12" s="33" t="str">
        <f>IF(F12="NA","",IF(L12=0,"",IF((F12-L12)&lt;0,"▲","")))</f>
        <v>▲</v>
      </c>
      <c r="J12" s="63">
        <f>IF(F12="NA","-",IF(L12=0,"-",ABS(F12-L12)))</f>
        <v>2.9499999999999886</v>
      </c>
      <c r="K12" s="60">
        <v>85.992000000000004</v>
      </c>
      <c r="L12" s="55">
        <v>75.849999999999994</v>
      </c>
    </row>
    <row r="13" spans="2:12" ht="12" customHeight="1">
      <c r="B13" s="30"/>
      <c r="C13" s="23" t="s">
        <v>9</v>
      </c>
      <c r="D13" s="31">
        <v>75.87</v>
      </c>
      <c r="E13" s="32">
        <v>57.28</v>
      </c>
      <c r="F13" s="123">
        <v>48.44</v>
      </c>
      <c r="G13" s="94" t="str">
        <f>IF((F13/E13)-1&lt;0,"▲","")</f>
        <v>▲</v>
      </c>
      <c r="H13" s="95">
        <f>ABS((+F13/E13)-1)</f>
        <v>0.15432960893854752</v>
      </c>
      <c r="I13" s="33" t="str">
        <f>IF(F13="NA","",IF(L13=0,"",IF((F13-L13)&lt;0,"▲","")))</f>
        <v/>
      </c>
      <c r="J13" s="63">
        <f>IF(F13="NA","-",IF(L13=0,"-",ABS(F13-L13)))</f>
        <v>6.8399999999999963</v>
      </c>
      <c r="K13" s="60">
        <v>49.853999999999999</v>
      </c>
      <c r="L13" s="55">
        <v>41.6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0.13600000000000001</v>
      </c>
      <c r="F14" s="69">
        <f>ROUND(F13/(F11+F12),3)</f>
        <v>0.121</v>
      </c>
      <c r="G14" s="94" t="str">
        <f>IF((F14/E14)-1&lt;0,"▲","")</f>
        <v>▲</v>
      </c>
      <c r="H14" s="98">
        <f>ABS(+F14-E14)*100</f>
        <v>1.5000000000000013</v>
      </c>
      <c r="I14" s="33" t="str">
        <f>IF(F14="NA","",IF(L14=0,"",IF((F14-L14)&lt;0,"▲","")))</f>
        <v/>
      </c>
      <c r="J14" s="63">
        <f>IF(F14="NA","-",IF(L14=0,"-",ABS(F14-L14)*100))</f>
        <v>1.9000000000000004</v>
      </c>
      <c r="K14" s="99">
        <f>K13/(K11+K12)</f>
        <v>0.13702515728456344</v>
      </c>
      <c r="L14" s="100">
        <f>ROUND(L13/(L11+L12),3)</f>
        <v>0.10199999999999999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60.06</v>
      </c>
      <c r="F16" s="123">
        <v>54.65</v>
      </c>
      <c r="G16" s="94" t="str">
        <f>IF((F16/E16)-1&lt;0,"▲","")</f>
        <v>▲</v>
      </c>
      <c r="H16" s="95">
        <f t="shared" ref="H16:H37" si="0">ABS((+F16/E16)-1)</f>
        <v>9.007659007659008E-2</v>
      </c>
      <c r="I16" s="33" t="str">
        <f>IF(F16="NA","",IF(L16=0,"",IF((F16-L16)&lt;0,"▲","")))</f>
        <v>▲</v>
      </c>
      <c r="J16" s="63">
        <f>IF(F16="NA","-",IF(L16=0,"-",ABS(F16-L16)))</f>
        <v>1.8599999999999994</v>
      </c>
      <c r="K16" s="60">
        <v>49.216999999999999</v>
      </c>
      <c r="L16" s="55">
        <v>56.51</v>
      </c>
    </row>
    <row r="17" spans="2:12" ht="12" customHeight="1">
      <c r="B17" s="30"/>
      <c r="C17" s="23" t="s">
        <v>8</v>
      </c>
      <c r="D17" s="31">
        <v>30.98</v>
      </c>
      <c r="E17" s="32">
        <v>30.71</v>
      </c>
      <c r="F17" s="123">
        <v>32.07</v>
      </c>
      <c r="G17" s="94" t="str">
        <f>IF((F17/E17)-1&lt;0,"▲","")</f>
        <v/>
      </c>
      <c r="H17" s="95">
        <f t="shared" si="0"/>
        <v>4.4285249104526248E-2</v>
      </c>
      <c r="I17" s="33" t="str">
        <f>IF(F17="NA","",IF(L17=0,"",IF((F17-L17)&lt;0,"▲","")))</f>
        <v>▲</v>
      </c>
      <c r="J17" s="63">
        <f>IF(F17="NA","-",IF(L17=0,"-",ABS(F17-L17)))</f>
        <v>2.259999999999998</v>
      </c>
      <c r="K17" s="60">
        <v>30.94</v>
      </c>
      <c r="L17" s="55">
        <v>34.33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26.54</v>
      </c>
      <c r="G18" s="94" t="str">
        <f>IF((F18/E18)-1&lt;0,"▲","")</f>
        <v>▲</v>
      </c>
      <c r="H18" s="95">
        <f t="shared" si="0"/>
        <v>0.24344355758266822</v>
      </c>
      <c r="I18" s="33" t="str">
        <f>IF(F18="NA","",IF(L18=0,"",IF((F18-L18)&lt;0,"▲","")))</f>
        <v>▲</v>
      </c>
      <c r="J18" s="63">
        <f>IF(F18="NA","-",IF(L18=0,"-",ABS(F18-L18)))</f>
        <v>1.3599999999999994</v>
      </c>
      <c r="K18" s="60">
        <v>24.725000000000001</v>
      </c>
      <c r="L18" s="55">
        <v>27.9</v>
      </c>
    </row>
    <row r="19" spans="2:12" ht="12" customHeight="1">
      <c r="B19" s="30"/>
      <c r="C19" s="23" t="s">
        <v>9</v>
      </c>
      <c r="D19" s="31">
        <v>26.55</v>
      </c>
      <c r="E19" s="32">
        <v>23.47</v>
      </c>
      <c r="F19" s="123">
        <v>22.78</v>
      </c>
      <c r="G19" s="94" t="str">
        <f>IF((F19/E19)-1&lt;0,"▲","")</f>
        <v>▲</v>
      </c>
      <c r="H19" s="95">
        <f t="shared" si="0"/>
        <v>2.9399233063485242E-2</v>
      </c>
      <c r="I19" s="33" t="str">
        <f>IF(F19="NA","",IF(L19=0,"",IF((F19-L19)&lt;0,"▲","")))</f>
        <v/>
      </c>
      <c r="J19" s="63">
        <f>IF(F19="NA","-",IF(L19=0,"-",ABS(F19-L19)))</f>
        <v>2.0700000000000003</v>
      </c>
      <c r="K19" s="60">
        <v>12.414</v>
      </c>
      <c r="L19" s="55">
        <v>20.71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0.35699999999999998</v>
      </c>
      <c r="F20" s="69">
        <f>ROUND(F19/(F17+F18),3)</f>
        <v>0.38900000000000001</v>
      </c>
      <c r="G20" s="104" t="str">
        <f>IF((F20/E20)-1&lt;0,"▲","")</f>
        <v/>
      </c>
      <c r="H20" s="98">
        <f>ABS(+F20-E20)*100</f>
        <v>3.2000000000000028</v>
      </c>
      <c r="I20" s="105" t="str">
        <f>IF(F20="NA","",IF(L20=0,"",IF((F20-L20)&lt;0,"▲","")))</f>
        <v/>
      </c>
      <c r="J20" s="63">
        <f>IF(F20="NA","-",IF(L20=0,"-",ABS(F20-L20)*100))</f>
        <v>5.6</v>
      </c>
      <c r="K20" s="99">
        <f>K19/(K17+K18)</f>
        <v>0.22301266504985176</v>
      </c>
      <c r="L20" s="100">
        <f>ROUND(L19/(L17+L18),3)</f>
        <v>0.33300000000000002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326.32</v>
      </c>
      <c r="G22" s="94" t="str">
        <f>IF((F22/E22)-1&lt;0,"▲","")</f>
        <v>▲</v>
      </c>
      <c r="H22" s="95">
        <f>ABS((+F22/E22)-1)</f>
        <v>1.1840232565181963E-2</v>
      </c>
      <c r="I22" s="33" t="str">
        <f>IF(F22="NA","",IF(L22=0,"",IF((F22-L22)&lt;0,"▲","")))</f>
        <v>▲</v>
      </c>
      <c r="J22" s="63">
        <f>IF(F22="NA","-",IF(L22=0,"-",ABS(F22-L22)))</f>
        <v>1.9900000000000091</v>
      </c>
      <c r="K22" s="60">
        <v>279.99799999999999</v>
      </c>
      <c r="L22" s="55">
        <v>328.31</v>
      </c>
    </row>
    <row r="23" spans="2:12" ht="12" customHeight="1">
      <c r="B23" s="30"/>
      <c r="C23" s="23" t="s">
        <v>8</v>
      </c>
      <c r="D23" s="31">
        <v>295.33999999999997</v>
      </c>
      <c r="E23" s="32">
        <v>297.93</v>
      </c>
      <c r="F23" s="123">
        <v>292.97000000000003</v>
      </c>
      <c r="G23" s="94" t="str">
        <f>IF((F23/E23)-1&lt;0,"▲","")</f>
        <v>▲</v>
      </c>
      <c r="H23" s="95">
        <f t="shared" si="0"/>
        <v>1.6648205954418738E-2</v>
      </c>
      <c r="I23" s="33" t="str">
        <f>IF(F23="NA","",IF(L23=0,"",IF((F23-L23)&lt;0,"▲","")))</f>
        <v/>
      </c>
      <c r="J23" s="63">
        <f>IF(F23="NA","-",IF(L23=0,"-",ABS(F23-L23)))</f>
        <v>2.0000000000038654E-2</v>
      </c>
      <c r="K23" s="60">
        <v>242.798</v>
      </c>
      <c r="L23" s="55">
        <v>292.95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43.45</v>
      </c>
      <c r="G24" s="94" t="str">
        <f>IF((F24/E24)-1&lt;0,"▲","")</f>
        <v>▲</v>
      </c>
      <c r="H24" s="95">
        <f t="shared" si="0"/>
        <v>0.14181315425636976</v>
      </c>
      <c r="I24" s="33" t="str">
        <f>IF(F24="NA","",IF(L24=0,"",IF((F24-L24)&lt;0,"▲","")))</f>
        <v>▲</v>
      </c>
      <c r="J24" s="63">
        <f>IF(F24="NA","-",IF(L24=0,"-",ABS(F24-L24)))</f>
        <v>1.519999999999996</v>
      </c>
      <c r="K24" s="60">
        <v>58.344000000000001</v>
      </c>
      <c r="L24" s="55">
        <v>44.97</v>
      </c>
    </row>
    <row r="25" spans="2:12" ht="12" customHeight="1">
      <c r="B25" s="30"/>
      <c r="C25" s="23" t="s">
        <v>9</v>
      </c>
      <c r="D25" s="31">
        <v>48.13</v>
      </c>
      <c r="E25" s="32">
        <v>32.299999999999997</v>
      </c>
      <c r="F25" s="123">
        <v>24.49</v>
      </c>
      <c r="G25" s="94" t="str">
        <f>IF((F25/E25)-1&lt;0,"▲","")</f>
        <v>▲</v>
      </c>
      <c r="H25" s="95">
        <f t="shared" si="0"/>
        <v>0.24179566563467492</v>
      </c>
      <c r="I25" s="33" t="str">
        <f>IF(F25="NA","",IF(L25=0,"",IF((F25-L25)&lt;0,"▲","")))</f>
        <v/>
      </c>
      <c r="J25" s="63">
        <f>IF(F25="NA","-",IF(L25=0,"-",ABS(F25-L25)))</f>
        <v>4.8299999999999983</v>
      </c>
      <c r="K25" s="60">
        <v>36.173999999999999</v>
      </c>
      <c r="L25" s="55">
        <v>19.66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9.2999999999999999E-2</v>
      </c>
      <c r="F26" s="69">
        <f>ROUND(F25/(F23+F24),3)</f>
        <v>7.2999999999999995E-2</v>
      </c>
      <c r="G26" s="104" t="str">
        <f>IF((F26/E26)-1&lt;0,"▲","")</f>
        <v>▲</v>
      </c>
      <c r="H26" s="98">
        <f>ABS(+F26-E26)*100</f>
        <v>2.0000000000000004</v>
      </c>
      <c r="I26" s="105" t="str">
        <f>IF(F26="NA","",IF(L26=0,"",IF((F26-L26)&lt;0,"▲","")))</f>
        <v/>
      </c>
      <c r="J26" s="63">
        <f>IF(F26="NA","-",IF(L26=0,"-",ABS(F26-L26)*100))</f>
        <v>1.4999999999999993</v>
      </c>
      <c r="K26" s="99">
        <f>K25/(K23+K24)</f>
        <v>0.12012273279715217</v>
      </c>
      <c r="L26" s="100">
        <f>ROUND(L25/(L23+L24),3)</f>
        <v>5.8000000000000003E-2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315.81</v>
      </c>
      <c r="G28" s="94" t="str">
        <f>IF((F28/E28)-1&lt;0,"▲","")</f>
        <v>▲</v>
      </c>
      <c r="H28" s="95">
        <f>ABS((+F28/E28)-1)</f>
        <v>1.1386279533163179E-3</v>
      </c>
      <c r="I28" s="33" t="str">
        <f>IF(F28="NA","",IF(L28=0,"",IF((F28-L28)&lt;0,"▲","")))</f>
        <v>▲</v>
      </c>
      <c r="J28" s="63">
        <f>IF(F28="NA","-",IF(L28=0,"-",ABS(F28-L28)))</f>
        <v>1.6299999999999955</v>
      </c>
      <c r="K28" s="60">
        <v>267.50299999999999</v>
      </c>
      <c r="L28" s="55">
        <v>317.44</v>
      </c>
    </row>
    <row r="29" spans="2:12" ht="12" customHeight="1">
      <c r="B29" s="41"/>
      <c r="C29" s="23" t="s">
        <v>8</v>
      </c>
      <c r="D29" s="31">
        <v>281.58999999999997</v>
      </c>
      <c r="E29" s="32">
        <v>284.95999999999998</v>
      </c>
      <c r="F29" s="123">
        <v>282.20999999999998</v>
      </c>
      <c r="G29" s="94" t="str">
        <f>IF((F29/E29)-1&lt;0,"▲","")</f>
        <v>▲</v>
      </c>
      <c r="H29" s="95">
        <f t="shared" si="0"/>
        <v>9.6504772599662614E-3</v>
      </c>
      <c r="I29" s="33" t="str">
        <f>IF(F29="NA","",IF(L29=0,"",IF((F29-L29)&lt;0,"▲","")))</f>
        <v/>
      </c>
      <c r="J29" s="63">
        <f>IF(F29="NA","-",IF(L29=0,"-",ABS(F29-L29)))</f>
        <v>0</v>
      </c>
      <c r="K29" s="60">
        <v>230.67400000000001</v>
      </c>
      <c r="L29" s="55">
        <v>282.20999999999998</v>
      </c>
    </row>
    <row r="30" spans="2:12" ht="12" customHeight="1">
      <c r="B30" s="41"/>
      <c r="C30" s="23" t="s">
        <v>79</v>
      </c>
      <c r="D30" s="31">
        <v>50.3</v>
      </c>
      <c r="E30" s="32">
        <v>46.61</v>
      </c>
      <c r="F30" s="123">
        <v>40.64</v>
      </c>
      <c r="G30" s="94" t="str">
        <f>IF((F30/E30)-1&lt;0,"▲","")</f>
        <v>▲</v>
      </c>
      <c r="H30" s="95">
        <f t="shared" si="0"/>
        <v>0.12808410212400767</v>
      </c>
      <c r="I30" s="33" t="str">
        <f>IF(F30="NA","",IF(L30=0,"",IF((F30-L30)&lt;0,"▲","")))</f>
        <v>▲</v>
      </c>
      <c r="J30" s="63">
        <f>IF(F30="NA","-",IF(L30=0,"-",ABS(F30-L30)))</f>
        <v>1.269999999999996</v>
      </c>
      <c r="K30" s="60">
        <v>53.987000000000002</v>
      </c>
      <c r="L30" s="55">
        <v>41.91</v>
      </c>
    </row>
    <row r="31" spans="2:12" ht="12" customHeight="1">
      <c r="B31" s="41"/>
      <c r="C31" s="23" t="s">
        <v>9</v>
      </c>
      <c r="D31" s="31">
        <v>43.38</v>
      </c>
      <c r="E31" s="32">
        <v>28.66</v>
      </c>
      <c r="F31" s="123">
        <v>22</v>
      </c>
      <c r="G31" s="94" t="str">
        <f>IF((F31/E31)-1&lt;0,"▲","")</f>
        <v>▲</v>
      </c>
      <c r="H31" s="95">
        <f t="shared" si="0"/>
        <v>0.23237962316817862</v>
      </c>
      <c r="I31" s="33" t="str">
        <f>IF(F31="NA","",IF(L31=0,"",IF((F31-L31)&lt;0,"▲","")))</f>
        <v/>
      </c>
      <c r="J31" s="63">
        <f>IF(F31="NA","-",IF(L31=0,"-",ABS(F31-L31)))</f>
        <v>4.9400000000000013</v>
      </c>
      <c r="K31" s="60">
        <v>33.113999999999997</v>
      </c>
      <c r="L31" s="55">
        <v>17.059999999999999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8.5999999999999993E-2</v>
      </c>
      <c r="F32" s="69">
        <f>ROUND(F31/(F29+F30),3)</f>
        <v>6.8000000000000005E-2</v>
      </c>
      <c r="G32" s="104" t="str">
        <f>IF((F32/E32)-1&lt;0,"▲","")</f>
        <v>▲</v>
      </c>
      <c r="H32" s="98">
        <f>ABS(+F32-E32)*100</f>
        <v>1.7999999999999989</v>
      </c>
      <c r="I32" s="105" t="str">
        <f>IF(F32="NA","",IF(L32=0,"",IF((F32-L32)&lt;0,"▲","")))</f>
        <v/>
      </c>
      <c r="J32" s="63">
        <f>IF(F32="NA","-",IF(L32=0,"-",ABS(F32-L32)*100))</f>
        <v>1.5000000000000007</v>
      </c>
      <c r="K32" s="99">
        <f>K31/(K29+K30)</f>
        <v>0.11632784259171434</v>
      </c>
      <c r="L32" s="100">
        <f>ROUND(L31/(L29+L30),3)</f>
        <v>5.2999999999999999E-2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6</v>
      </c>
      <c r="G34" s="94" t="str">
        <f>IF((F34/E34)-1&lt;0,"▲","")</f>
        <v>▲</v>
      </c>
      <c r="H34" s="95">
        <f>ABS((+F34/E34)-1)</f>
        <v>0.20948616600790515</v>
      </c>
      <c r="I34" s="33" t="str">
        <f>IF(F34="NA","",IF(L34=0,"",IF((F34-L34)&lt;0,"▲","")))</f>
        <v>▲</v>
      </c>
      <c r="J34" s="63">
        <f>IF(F34="NA","-",IF(L34=0,"-",ABS(F34-L34)))</f>
        <v>0.12999999999999989</v>
      </c>
      <c r="K34" s="60">
        <v>6.2670000000000003</v>
      </c>
      <c r="L34" s="55">
        <v>6.13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4.03</v>
      </c>
      <c r="G35" s="94" t="str">
        <f>IF((F35/E35)-1&lt;0,"▲","")</f>
        <v>▲</v>
      </c>
      <c r="H35" s="95">
        <f t="shared" si="0"/>
        <v>7.5688073394495459E-2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4.03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2.92</v>
      </c>
      <c r="G36" s="94" t="str">
        <f>IF((F36/E36)-1&lt;0,"▲","")</f>
        <v>▲</v>
      </c>
      <c r="H36" s="95">
        <f t="shared" si="0"/>
        <v>0.16332378223495714</v>
      </c>
      <c r="I36" s="33" t="str">
        <f>IF(F36="NA","",IF(L36=0,"",IF((F36-L36)&lt;0,"▲","")))</f>
        <v>▲</v>
      </c>
      <c r="J36" s="63">
        <f>IF(F36="NA","-",IF(L36=0,"-",ABS(F36-L36)))</f>
        <v>7.0000000000000284E-2</v>
      </c>
      <c r="K36" s="60">
        <v>2.923</v>
      </c>
      <c r="L36" s="55">
        <v>2.99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1.17</v>
      </c>
      <c r="G37" s="94" t="str">
        <f>IF((F37/E37)-1&lt;0,"▲","")</f>
        <v>▲</v>
      </c>
      <c r="H37" s="95">
        <f t="shared" si="0"/>
        <v>0.22516556291390732</v>
      </c>
      <c r="I37" s="33" t="str">
        <f>IF(F37="NA","",IF(L37=0,"",IF((F37-L37)&lt;0,"▲","")))</f>
        <v>▲</v>
      </c>
      <c r="J37" s="63">
        <f>IF(F37="NA","-",IF(L37=0,"-",ABS(F37-L37)))</f>
        <v>6.0000000000000053E-2</v>
      </c>
      <c r="K37" s="60">
        <v>1.266</v>
      </c>
      <c r="L37" s="55">
        <v>1.23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0.16800000000000001</v>
      </c>
      <c r="G38" s="107" t="str">
        <f>IF((F38/E38)-1&lt;0,"▲","")</f>
        <v>▲</v>
      </c>
      <c r="H38" s="108">
        <f>ABS(+F38-E38)*100</f>
        <v>2.3999999999999995</v>
      </c>
      <c r="I38" s="109" t="str">
        <f>IF(F38="NA","",IF(L38=0,"",IF((F38-L38)&lt;0,"▲","")))</f>
        <v>▲</v>
      </c>
      <c r="J38" s="64">
        <f>IF(F38="NA","-",IF(L38=0,"-",ABS(F38-L38)*100))</f>
        <v>0.69999999999999785</v>
      </c>
      <c r="K38" s="110">
        <f>K37/(K35+K36)</f>
        <v>0.18023917995444191</v>
      </c>
      <c r="L38" s="56">
        <f>ROUND(L37/(L35+L36),3)</f>
        <v>0.17499999999999999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365</v>
      </c>
      <c r="G42" s="457" t="s">
        <v>366</v>
      </c>
      <c r="H42" s="437"/>
      <c r="I42" s="440" t="s">
        <v>367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83.28</v>
      </c>
      <c r="G44" s="113" t="str">
        <f>IF((F44/E44)-1&lt;0,"▲","")</f>
        <v>▲</v>
      </c>
      <c r="H44" s="95">
        <f>ABS((+F44/E44)-1)</f>
        <v>8.0896148327999073E-2</v>
      </c>
      <c r="I44" s="54" t="str">
        <f>IF(F44="NA","",IF(L44=0,"",IF((F44-L44)&lt;0,"▲","")))</f>
        <v>▲</v>
      </c>
      <c r="J44" s="63">
        <f>IF(F44="NA","-",IF(L44=0,"-",ABS(F44-L44)))</f>
        <v>0.68999999999999773</v>
      </c>
      <c r="K44" s="60">
        <v>87.001000000000005</v>
      </c>
      <c r="L44" s="78">
        <v>83.97</v>
      </c>
    </row>
    <row r="45" spans="2:12" ht="12" customHeight="1">
      <c r="B45" s="30"/>
      <c r="C45" s="23" t="s">
        <v>8</v>
      </c>
      <c r="D45" s="111">
        <v>50.67</v>
      </c>
      <c r="E45" s="112">
        <v>48.46</v>
      </c>
      <c r="F45" s="125">
        <v>47.76</v>
      </c>
      <c r="G45" s="114" t="str">
        <f>IF((F45/E45)-1&lt;0,"▲","")</f>
        <v>▲</v>
      </c>
      <c r="H45" s="95">
        <f>ABS((+F45/E45)-1)</f>
        <v>1.4444903012794108E-2</v>
      </c>
      <c r="I45" s="33" t="str">
        <f>IF(F45="NA","",IF(L45=0,"",IF((F45-L45)&lt;0,"▲","")))</f>
        <v/>
      </c>
      <c r="J45" s="63">
        <f>IF(F45="NA","-",IF(L45=0,"-",ABS(F45-L45)))</f>
        <v>0.25</v>
      </c>
      <c r="K45" s="60">
        <v>53.472999999999999</v>
      </c>
      <c r="L45" s="55">
        <v>47.51</v>
      </c>
    </row>
    <row r="46" spans="2:12" ht="12" customHeight="1">
      <c r="B46" s="30"/>
      <c r="C46" s="23" t="s">
        <v>79</v>
      </c>
      <c r="D46" s="111">
        <v>40.799999999999997</v>
      </c>
      <c r="E46" s="112">
        <v>40.82</v>
      </c>
      <c r="F46" s="125">
        <v>37.42</v>
      </c>
      <c r="G46" s="114" t="str">
        <f>IF((F46/E46)-1&lt;0,"▲","")</f>
        <v>▲</v>
      </c>
      <c r="H46" s="95">
        <f>ABS((+F46/E46)-1)</f>
        <v>8.3292503674669227E-2</v>
      </c>
      <c r="I46" s="33" t="str">
        <f>IF(F46="NA","",IF(L46=0,"",IF((F46-L46)&lt;0,"▲","")))</f>
        <v>▲</v>
      </c>
      <c r="J46" s="63">
        <f>IF(F46="NA","-",IF(L46=0,"-",ABS(F46-L46)))</f>
        <v>1.0899999999999963</v>
      </c>
      <c r="K46" s="60">
        <v>30.385999999999999</v>
      </c>
      <c r="L46" s="55">
        <v>38.51</v>
      </c>
    </row>
    <row r="47" spans="2:12" ht="12" customHeight="1">
      <c r="B47" s="30"/>
      <c r="C47" s="23" t="s">
        <v>9</v>
      </c>
      <c r="D47" s="111">
        <v>4.1100000000000003</v>
      </c>
      <c r="E47" s="112">
        <v>5.84</v>
      </c>
      <c r="F47" s="125">
        <v>4.3499999999999996</v>
      </c>
      <c r="G47" s="114" t="str">
        <f>IF((F47/E47)-1&lt;0,"▲","")</f>
        <v>▲</v>
      </c>
      <c r="H47" s="95">
        <f>ABS((+F47/E47)-1)</f>
        <v>0.25513698630136994</v>
      </c>
      <c r="I47" s="33" t="str">
        <f>IF(F47="NA","",IF(L47=0,"",IF((F47-L47)&lt;0,"▲","")))</f>
        <v>▲</v>
      </c>
      <c r="J47" s="63">
        <f>IF(F47="NA","-",IF(L47=0,"-",ABS(F47-L47)))</f>
        <v>0.13000000000000078</v>
      </c>
      <c r="K47" s="60">
        <v>15.617000000000001</v>
      </c>
      <c r="L47" s="55">
        <v>4.4800000000000004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6.5000000000000002E-2</v>
      </c>
      <c r="F48" s="75">
        <f>ROUND(F47/(F45+F46),3)</f>
        <v>5.0999999999999997E-2</v>
      </c>
      <c r="G48" s="117" t="str">
        <f>IF(F48-D48&lt;0,"▲","")</f>
        <v/>
      </c>
      <c r="H48" s="108">
        <f>ABS(+F48-E48)*100</f>
        <v>1.4000000000000006</v>
      </c>
      <c r="I48" s="45" t="str">
        <f>IF(F48="NA","",IF(L48=0,"",IF((F48-L48)&lt;0,"▲","")))</f>
        <v>▲</v>
      </c>
      <c r="J48" s="64">
        <f>ABS(+F48-L48)*100</f>
        <v>0.10000000000000009</v>
      </c>
      <c r="K48" s="110">
        <f>K47/(K45+K46)</f>
        <v>0.18622926579138796</v>
      </c>
      <c r="L48" s="118">
        <f>ROUND(L47/(L45+L46),3)</f>
        <v>5.1999999999999998E-2</v>
      </c>
    </row>
    <row r="49" spans="1:12" ht="12" customHeight="1">
      <c r="B49" s="1" t="s">
        <v>401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3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399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365</v>
      </c>
      <c r="G7" s="457" t="s">
        <v>366</v>
      </c>
      <c r="H7" s="437"/>
      <c r="I7" s="440" t="s">
        <v>367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397.93</v>
      </c>
      <c r="F10" s="123">
        <v>390.94</v>
      </c>
      <c r="G10" s="94" t="str">
        <f>IF((F10/E10)-1&lt;0,"▲","")</f>
        <v>▲</v>
      </c>
      <c r="H10" s="95">
        <f>ABS((+F10/E10)-1)</f>
        <v>1.7565903550875839E-2</v>
      </c>
      <c r="I10" s="33" t="str">
        <f>IF(F10="NA","",IF(L10=0,"",IF((F10-L10)&lt;0,"▲","")))</f>
        <v>▲</v>
      </c>
      <c r="J10" s="63">
        <f>IF(F10="NA","-",IF(L10=0,"-",ABS(F10-L10)))</f>
        <v>10.420000000000016</v>
      </c>
      <c r="K10" s="60">
        <v>335.48200000000003</v>
      </c>
      <c r="L10" s="55">
        <v>401.36</v>
      </c>
    </row>
    <row r="11" spans="2:12" ht="12" customHeight="1">
      <c r="B11" s="30"/>
      <c r="C11" s="23" t="s">
        <v>8</v>
      </c>
      <c r="D11" s="31">
        <v>330.33</v>
      </c>
      <c r="E11" s="32">
        <v>338.47</v>
      </c>
      <c r="F11" s="123">
        <v>331.31</v>
      </c>
      <c r="G11" s="94" t="str">
        <f>IF((F11/E11)-1&lt;0,"▲","")</f>
        <v>▲</v>
      </c>
      <c r="H11" s="95">
        <f>ABS((+F11/E11)-1)</f>
        <v>2.115401660413041E-2</v>
      </c>
      <c r="I11" s="33" t="str">
        <f>IF(F11="NA","",IF(L11=0,"",IF((F11-L11)&lt;0,"▲","")))</f>
        <v>▲</v>
      </c>
      <c r="J11" s="63">
        <f>IF(F11="NA","-",IF(L11=0,"-",ABS(F11-L11)))</f>
        <v>7.7400000000000091</v>
      </c>
      <c r="K11" s="60">
        <v>277.839</v>
      </c>
      <c r="L11" s="55">
        <v>339.05</v>
      </c>
    </row>
    <row r="12" spans="2:12" ht="12" customHeight="1">
      <c r="B12" s="30"/>
      <c r="C12" s="23" t="s">
        <v>79</v>
      </c>
      <c r="D12" s="31">
        <v>82.11</v>
      </c>
      <c r="E12" s="32">
        <v>89.19</v>
      </c>
      <c r="F12" s="123">
        <v>75.849999999999994</v>
      </c>
      <c r="G12" s="94" t="str">
        <f>IF((F12/E12)-1&lt;0,"▲","")</f>
        <v>▲</v>
      </c>
      <c r="H12" s="95">
        <f>ABS((+F12/E12)-1)</f>
        <v>0.14956833725754015</v>
      </c>
      <c r="I12" s="33" t="str">
        <f>IF(F12="NA","",IF(L12=0,"",IF((F12-L12)&lt;0,"▲","")))</f>
        <v>▲</v>
      </c>
      <c r="J12" s="63">
        <f>IF(F12="NA","-",IF(L12=0,"-",ABS(F12-L12)))</f>
        <v>4.710000000000008</v>
      </c>
      <c r="K12" s="60">
        <v>85.992000000000004</v>
      </c>
      <c r="L12" s="55">
        <v>80.56</v>
      </c>
    </row>
    <row r="13" spans="2:12" ht="12" customHeight="1">
      <c r="B13" s="30"/>
      <c r="C13" s="23" t="s">
        <v>9</v>
      </c>
      <c r="D13" s="31">
        <v>75.87</v>
      </c>
      <c r="E13" s="32">
        <v>51.92</v>
      </c>
      <c r="F13" s="123">
        <v>41.6</v>
      </c>
      <c r="G13" s="94" t="str">
        <f>IF((F13/E13)-1&lt;0,"▲","")</f>
        <v>▲</v>
      </c>
      <c r="H13" s="95">
        <f>ABS((+F13/E13)-1)</f>
        <v>0.19876733436055471</v>
      </c>
      <c r="I13" s="33" t="str">
        <f>IF(F13="NA","",IF(L13=0,"",IF((F13-L13)&lt;0,"▲","")))</f>
        <v/>
      </c>
      <c r="J13" s="63">
        <f>IF(F13="NA","-",IF(L13=0,"-",ABS(F13-L13)))</f>
        <v>1.6300000000000026</v>
      </c>
      <c r="K13" s="60">
        <v>49.853999999999999</v>
      </c>
      <c r="L13" s="55">
        <v>39.97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0.121</v>
      </c>
      <c r="F14" s="69">
        <f>ROUND(F13/(F11+F12),3)</f>
        <v>0.10199999999999999</v>
      </c>
      <c r="G14" s="94" t="str">
        <f>IF((F14/E14)-1&lt;0,"▲","")</f>
        <v>▲</v>
      </c>
      <c r="H14" s="98">
        <f>ABS(+F14-E14)*100</f>
        <v>1.9000000000000004</v>
      </c>
      <c r="I14" s="33" t="str">
        <f>IF(F14="NA","",IF(L14=0,"",IF((F14-L14)&lt;0,"▲","")))</f>
        <v/>
      </c>
      <c r="J14" s="63">
        <f>IF(F14="NA","-",IF(L14=0,"-",ABS(F14-L14)*100))</f>
        <v>0.69999999999999929</v>
      </c>
      <c r="K14" s="99">
        <f>K13/(K11+K12)</f>
        <v>0.13702515728456344</v>
      </c>
      <c r="L14" s="100">
        <f>ROUND(L13/(L11+L12),3)</f>
        <v>9.5000000000000001E-2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60.1</v>
      </c>
      <c r="F16" s="123">
        <v>56.51</v>
      </c>
      <c r="G16" s="94" t="str">
        <f>IF((F16/E16)-1&lt;0,"▲","")</f>
        <v>▲</v>
      </c>
      <c r="H16" s="95">
        <f t="shared" ref="H16:H37" si="0">ABS((+F16/E16)-1)</f>
        <v>5.9733777038269653E-2</v>
      </c>
      <c r="I16" s="33" t="str">
        <f>IF(F16="NA","",IF(L16=0,"",IF((F16-L16)&lt;0,"▲","")))</f>
        <v/>
      </c>
      <c r="J16" s="63">
        <f>IF(F16="NA","-",IF(L16=0,"-",ABS(F16-L16)))</f>
        <v>0</v>
      </c>
      <c r="K16" s="60">
        <v>49.216999999999999</v>
      </c>
      <c r="L16" s="55">
        <v>56.51</v>
      </c>
    </row>
    <row r="17" spans="2:12" ht="12" customHeight="1">
      <c r="B17" s="30"/>
      <c r="C17" s="23" t="s">
        <v>8</v>
      </c>
      <c r="D17" s="31">
        <v>30.98</v>
      </c>
      <c r="E17" s="32">
        <v>30.79</v>
      </c>
      <c r="F17" s="123">
        <v>34.33</v>
      </c>
      <c r="G17" s="94" t="str">
        <f>IF((F17/E17)-1&lt;0,"▲","")</f>
        <v/>
      </c>
      <c r="H17" s="95">
        <f t="shared" si="0"/>
        <v>0.11497239363429679</v>
      </c>
      <c r="I17" s="33" t="str">
        <f>IF(F17="NA","",IF(L17=0,"",IF((F17-L17)&lt;0,"▲","")))</f>
        <v>▲</v>
      </c>
      <c r="J17" s="63">
        <f>IF(F17="NA","-",IF(L17=0,"-",ABS(F17-L17)))</f>
        <v>0.14000000000000057</v>
      </c>
      <c r="K17" s="60">
        <v>30.94</v>
      </c>
      <c r="L17" s="55">
        <v>34.47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27.9</v>
      </c>
      <c r="G18" s="94" t="str">
        <f>IF((F18/E18)-1&lt;0,"▲","")</f>
        <v>▲</v>
      </c>
      <c r="H18" s="95">
        <f t="shared" si="0"/>
        <v>0.20467502850627139</v>
      </c>
      <c r="I18" s="33" t="str">
        <f>IF(F18="NA","",IF(L18=0,"",IF((F18-L18)&lt;0,"▲","")))</f>
        <v>▲</v>
      </c>
      <c r="J18" s="63">
        <f>IF(F18="NA","-",IF(L18=0,"-",ABS(F18-L18)))</f>
        <v>2.0400000000000027</v>
      </c>
      <c r="K18" s="60">
        <v>24.725000000000001</v>
      </c>
      <c r="L18" s="55">
        <v>29.94</v>
      </c>
    </row>
    <row r="19" spans="2:12" ht="12" customHeight="1">
      <c r="B19" s="30"/>
      <c r="C19" s="23" t="s">
        <v>9</v>
      </c>
      <c r="D19" s="31">
        <v>26.55</v>
      </c>
      <c r="E19" s="32">
        <v>23.43</v>
      </c>
      <c r="F19" s="123">
        <v>20.71</v>
      </c>
      <c r="G19" s="94" t="str">
        <f>IF((F19/E19)-1&lt;0,"▲","")</f>
        <v>▲</v>
      </c>
      <c r="H19" s="95">
        <f t="shared" si="0"/>
        <v>0.11609048228766539</v>
      </c>
      <c r="I19" s="33" t="str">
        <f>IF(F19="NA","",IF(L19=0,"",IF((F19-L19)&lt;0,"▲","")))</f>
        <v/>
      </c>
      <c r="J19" s="63">
        <f>IF(F19="NA","-",IF(L19=0,"-",ABS(F19-L19)))</f>
        <v>2.4499999999999993</v>
      </c>
      <c r="K19" s="60">
        <v>12.414</v>
      </c>
      <c r="L19" s="55">
        <v>18.260000000000002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0.35599999999999998</v>
      </c>
      <c r="F20" s="69">
        <f>ROUND(F19/(F17+F18),3)</f>
        <v>0.33300000000000002</v>
      </c>
      <c r="G20" s="104" t="str">
        <f>IF((F20/E20)-1&lt;0,"▲","")</f>
        <v>▲</v>
      </c>
      <c r="H20" s="98">
        <f>ABS(+F20-E20)*100</f>
        <v>2.2999999999999963</v>
      </c>
      <c r="I20" s="105" t="str">
        <f>IF(F20="NA","",IF(L20=0,"",IF((F20-L20)&lt;0,"▲","")))</f>
        <v/>
      </c>
      <c r="J20" s="63">
        <f>IF(F20="NA","-",IF(L20=0,"-",ABS(F20-L20)*100))</f>
        <v>5.0000000000000044</v>
      </c>
      <c r="K20" s="99">
        <f>K19/(K17+K18)</f>
        <v>0.22301266504985176</v>
      </c>
      <c r="L20" s="100">
        <f>ROUND(L19/(L17+L18),3)</f>
        <v>0.28299999999999997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328.31</v>
      </c>
      <c r="G22" s="94" t="str">
        <f>IF((F22/E22)-1&lt;0,"▲","")</f>
        <v>▲</v>
      </c>
      <c r="H22" s="95">
        <f>ABS((+F22/E22)-1)</f>
        <v>5.814129546073965E-3</v>
      </c>
      <c r="I22" s="33" t="str">
        <f>IF(F22="NA","",IF(L22=0,"",IF((F22-L22)&lt;0,"▲","")))</f>
        <v>▲</v>
      </c>
      <c r="J22" s="63">
        <f>IF(F22="NA","-",IF(L22=0,"-",ABS(F22-L22)))</f>
        <v>10.5</v>
      </c>
      <c r="K22" s="60">
        <v>279.99799999999999</v>
      </c>
      <c r="L22" s="55">
        <v>338.81</v>
      </c>
    </row>
    <row r="23" spans="2:12" ht="12" customHeight="1">
      <c r="B23" s="30"/>
      <c r="C23" s="23" t="s">
        <v>8</v>
      </c>
      <c r="D23" s="31">
        <v>295.33999999999997</v>
      </c>
      <c r="E23" s="32">
        <v>303.32</v>
      </c>
      <c r="F23" s="123">
        <v>292.95</v>
      </c>
      <c r="G23" s="94" t="str">
        <f>IF((F23/E23)-1&lt;0,"▲","")</f>
        <v>▲</v>
      </c>
      <c r="H23" s="95">
        <f t="shared" si="0"/>
        <v>3.418831596993277E-2</v>
      </c>
      <c r="I23" s="33" t="str">
        <f>IF(F23="NA","",IF(L23=0,"",IF((F23-L23)&lt;0,"▲","")))</f>
        <v>▲</v>
      </c>
      <c r="J23" s="63">
        <f>IF(F23="NA","-",IF(L23=0,"-",ABS(F23-L23)))</f>
        <v>7.6100000000000136</v>
      </c>
      <c r="K23" s="60">
        <v>242.798</v>
      </c>
      <c r="L23" s="55">
        <v>300.56</v>
      </c>
    </row>
    <row r="24" spans="2:12" ht="12" customHeight="1">
      <c r="B24" s="30"/>
      <c r="C24" s="23" t="s">
        <v>79</v>
      </c>
      <c r="D24" s="31">
        <v>54.66</v>
      </c>
      <c r="E24" s="32">
        <v>50.63</v>
      </c>
      <c r="F24" s="123">
        <v>44.97</v>
      </c>
      <c r="G24" s="94" t="str">
        <f>IF((F24/E24)-1&lt;0,"▲","")</f>
        <v>▲</v>
      </c>
      <c r="H24" s="95">
        <f t="shared" si="0"/>
        <v>0.1117914280071105</v>
      </c>
      <c r="I24" s="33" t="str">
        <f>IF(F24="NA","",IF(L24=0,"",IF((F24-L24)&lt;0,"▲","")))</f>
        <v>▲</v>
      </c>
      <c r="J24" s="63">
        <f>IF(F24="NA","-",IF(L24=0,"-",ABS(F24-L24)))</f>
        <v>2.5399999999999991</v>
      </c>
      <c r="K24" s="60">
        <v>58.344000000000001</v>
      </c>
      <c r="L24" s="55">
        <v>47.51</v>
      </c>
    </row>
    <row r="25" spans="2:12" ht="12" customHeight="1">
      <c r="B25" s="30"/>
      <c r="C25" s="23" t="s">
        <v>9</v>
      </c>
      <c r="D25" s="31">
        <v>48.13</v>
      </c>
      <c r="E25" s="32">
        <v>26.98</v>
      </c>
      <c r="F25" s="123">
        <v>19.66</v>
      </c>
      <c r="G25" s="94" t="str">
        <f>IF((F25/E25)-1&lt;0,"▲","")</f>
        <v>▲</v>
      </c>
      <c r="H25" s="95">
        <f t="shared" si="0"/>
        <v>0.27131208302446252</v>
      </c>
      <c r="I25" s="33" t="str">
        <f>IF(F25="NA","",IF(L25=0,"",IF((F25-L25)&lt;0,"▲","")))</f>
        <v>▲</v>
      </c>
      <c r="J25" s="63">
        <f>IF(F25="NA","-",IF(L25=0,"-",ABS(F25-L25)))</f>
        <v>0.98000000000000043</v>
      </c>
      <c r="K25" s="60">
        <v>36.173999999999999</v>
      </c>
      <c r="L25" s="55">
        <v>20.64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7.5999999999999998E-2</v>
      </c>
      <c r="F26" s="69">
        <f>ROUND(F25/(F23+F24),3)</f>
        <v>5.8000000000000003E-2</v>
      </c>
      <c r="G26" s="104" t="str">
        <f>IF((F26/E26)-1&lt;0,"▲","")</f>
        <v>▲</v>
      </c>
      <c r="H26" s="98">
        <f>ABS(+F26-E26)*100</f>
        <v>1.7999999999999996</v>
      </c>
      <c r="I26" s="105" t="str">
        <f>IF(F26="NA","",IF(L26=0,"",IF((F26-L26)&lt;0,"▲","")))</f>
        <v>▲</v>
      </c>
      <c r="J26" s="63">
        <f>IF(F26="NA","-",IF(L26=0,"-",ABS(F26-L26)*100))</f>
        <v>9.9999999999999395E-2</v>
      </c>
      <c r="K26" s="99">
        <f>K25/(K23+K24)</f>
        <v>0.12012273279715217</v>
      </c>
      <c r="L26" s="100">
        <f>ROUND(L25/(L23+L24),3)</f>
        <v>5.8999999999999997E-2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317.44</v>
      </c>
      <c r="G28" s="94" t="str">
        <f>IF((F28/E28)-1&lt;0,"▲","")</f>
        <v/>
      </c>
      <c r="H28" s="95">
        <f>ABS((+F28/E28)-1)</f>
        <v>4.0168263908655355E-3</v>
      </c>
      <c r="I28" s="33" t="str">
        <f>IF(F28="NA","",IF(L28=0,"",IF((F28-L28)&lt;0,"▲","")))</f>
        <v>▲</v>
      </c>
      <c r="J28" s="63">
        <f>IF(F28="NA","-",IF(L28=0,"-",ABS(F28-L28)))</f>
        <v>10.589999999999975</v>
      </c>
      <c r="K28" s="60">
        <v>267.50299999999999</v>
      </c>
      <c r="L28" s="55">
        <v>328.03</v>
      </c>
    </row>
    <row r="29" spans="2:12" ht="12" customHeight="1">
      <c r="B29" s="41"/>
      <c r="C29" s="23" t="s">
        <v>8</v>
      </c>
      <c r="D29" s="31">
        <v>281.58999999999997</v>
      </c>
      <c r="E29" s="32">
        <v>290.33999999999997</v>
      </c>
      <c r="F29" s="123">
        <v>282.20999999999998</v>
      </c>
      <c r="G29" s="94" t="str">
        <f>IF((F29/E29)-1&lt;0,"▲","")</f>
        <v>▲</v>
      </c>
      <c r="H29" s="95">
        <f t="shared" si="0"/>
        <v>2.8001653234139279E-2</v>
      </c>
      <c r="I29" s="33" t="str">
        <f>IF(F29="NA","",IF(L29=0,"",IF((F29-L29)&lt;0,"▲","")))</f>
        <v>▲</v>
      </c>
      <c r="J29" s="63">
        <f>IF(F29="NA","-",IF(L29=0,"-",ABS(F29-L29)))</f>
        <v>7.6200000000000045</v>
      </c>
      <c r="K29" s="60">
        <v>230.67400000000001</v>
      </c>
      <c r="L29" s="55">
        <v>289.83</v>
      </c>
    </row>
    <row r="30" spans="2:12" ht="12" customHeight="1">
      <c r="B30" s="41"/>
      <c r="C30" s="23" t="s">
        <v>79</v>
      </c>
      <c r="D30" s="31">
        <v>50.3</v>
      </c>
      <c r="E30" s="32">
        <v>46.61</v>
      </c>
      <c r="F30" s="123">
        <v>41.91</v>
      </c>
      <c r="G30" s="94" t="str">
        <f>IF((F30/E30)-1&lt;0,"▲","")</f>
        <v>▲</v>
      </c>
      <c r="H30" s="95">
        <f t="shared" si="0"/>
        <v>0.10083673031538298</v>
      </c>
      <c r="I30" s="33" t="str">
        <f>IF(F30="NA","",IF(L30=0,"",IF((F30-L30)&lt;0,"▲","")))</f>
        <v>▲</v>
      </c>
      <c r="J30" s="63">
        <f>IF(F30="NA","-",IF(L30=0,"-",ABS(F30-L30)))</f>
        <v>2.5400000000000063</v>
      </c>
      <c r="K30" s="60">
        <v>53.987000000000002</v>
      </c>
      <c r="L30" s="55">
        <v>44.45</v>
      </c>
    </row>
    <row r="31" spans="2:12" ht="12" customHeight="1">
      <c r="B31" s="41"/>
      <c r="C31" s="23" t="s">
        <v>9</v>
      </c>
      <c r="D31" s="31">
        <v>43.38</v>
      </c>
      <c r="E31" s="32">
        <v>23.36</v>
      </c>
      <c r="F31" s="123">
        <v>17.059999999999999</v>
      </c>
      <c r="G31" s="94" t="str">
        <f>IF((F31/E31)-1&lt;0,"▲","")</f>
        <v>▲</v>
      </c>
      <c r="H31" s="95">
        <f t="shared" si="0"/>
        <v>0.2696917808219178</v>
      </c>
      <c r="I31" s="33" t="str">
        <f>IF(F31="NA","",IF(L31=0,"",IF((F31-L31)&lt;0,"▲","")))</f>
        <v>▲</v>
      </c>
      <c r="J31" s="63">
        <f>IF(F31="NA","-",IF(L31=0,"-",ABS(F31-L31)))</f>
        <v>1.0700000000000003</v>
      </c>
      <c r="K31" s="60">
        <v>33.113999999999997</v>
      </c>
      <c r="L31" s="55">
        <v>18.13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6.9000000000000006E-2</v>
      </c>
      <c r="F32" s="69">
        <f>ROUND(F31/(F29+F30),3)</f>
        <v>5.2999999999999999E-2</v>
      </c>
      <c r="G32" s="104" t="str">
        <f>IF((F32/E32)-1&lt;0,"▲","")</f>
        <v>▲</v>
      </c>
      <c r="H32" s="98">
        <f>ABS(+F32-E32)*100</f>
        <v>1.6000000000000008</v>
      </c>
      <c r="I32" s="105" t="str">
        <f>IF(F32="NA","",IF(L32=0,"",IF((F32-L32)&lt;0,"▲","")))</f>
        <v>▲</v>
      </c>
      <c r="J32" s="63">
        <f>IF(F32="NA","-",IF(L32=0,"-",ABS(F32-L32)*100))</f>
        <v>0.10000000000000009</v>
      </c>
      <c r="K32" s="99">
        <f>K31/(K29+K30)</f>
        <v>0.11632784259171434</v>
      </c>
      <c r="L32" s="100">
        <f>ROUND(L31/(L29+L30),3)</f>
        <v>5.3999999999999999E-2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7.59</v>
      </c>
      <c r="F34" s="123">
        <v>6.13</v>
      </c>
      <c r="G34" s="94" t="str">
        <f>IF((F34/E34)-1&lt;0,"▲","")</f>
        <v>▲</v>
      </c>
      <c r="H34" s="95">
        <f>ABS((+F34/E34)-1)</f>
        <v>0.19235836627140979</v>
      </c>
      <c r="I34" s="33" t="str">
        <f>IF(F34="NA","",IF(L34=0,"",IF((F34-L34)&lt;0,"▲","")))</f>
        <v/>
      </c>
      <c r="J34" s="63">
        <f>IF(F34="NA","-",IF(L34=0,"-",ABS(F34-L34)))</f>
        <v>8.9999999999999858E-2</v>
      </c>
      <c r="K34" s="60">
        <v>6.2670000000000003</v>
      </c>
      <c r="L34" s="55">
        <v>6.04</v>
      </c>
    </row>
    <row r="35" spans="2:12" ht="12" customHeight="1">
      <c r="B35" s="30"/>
      <c r="C35" s="23" t="s">
        <v>8</v>
      </c>
      <c r="D35" s="31">
        <v>4.0199999999999996</v>
      </c>
      <c r="E35" s="32">
        <v>4.3600000000000003</v>
      </c>
      <c r="F35" s="123">
        <v>4.03</v>
      </c>
      <c r="G35" s="94" t="str">
        <f>IF((F35/E35)-1&lt;0,"▲","")</f>
        <v>▲</v>
      </c>
      <c r="H35" s="95">
        <f t="shared" si="0"/>
        <v>7.5688073394495459E-2</v>
      </c>
      <c r="I35" s="33" t="str">
        <f>IF(F35="NA","",IF(L35=0,"",IF((F35-L35)&lt;0,"▲","")))</f>
        <v/>
      </c>
      <c r="J35" s="63">
        <f>IF(F35="NA","-",IF(L35=0,"-",ABS(F35-L35)))</f>
        <v>1.0000000000000675E-2</v>
      </c>
      <c r="K35" s="60">
        <v>4.101</v>
      </c>
      <c r="L35" s="55">
        <v>4.0199999999999996</v>
      </c>
    </row>
    <row r="36" spans="2:12" ht="12" customHeight="1">
      <c r="B36" s="30"/>
      <c r="C36" s="23" t="s">
        <v>79</v>
      </c>
      <c r="D36" s="31">
        <v>3.51</v>
      </c>
      <c r="E36" s="32">
        <v>3.49</v>
      </c>
      <c r="F36" s="123">
        <v>2.99</v>
      </c>
      <c r="G36" s="94" t="str">
        <f>IF((F36/E36)-1&lt;0,"▲","")</f>
        <v>▲</v>
      </c>
      <c r="H36" s="95">
        <f t="shared" si="0"/>
        <v>0.14326647564469908</v>
      </c>
      <c r="I36" s="33" t="str">
        <f>IF(F36="NA","",IF(L36=0,"",IF((F36-L36)&lt;0,"▲","")))</f>
        <v>▲</v>
      </c>
      <c r="J36" s="63">
        <f>IF(F36="NA","-",IF(L36=0,"-",ABS(F36-L36)))</f>
        <v>0.11999999999999966</v>
      </c>
      <c r="K36" s="60">
        <v>2.923</v>
      </c>
      <c r="L36" s="55">
        <v>3.11</v>
      </c>
    </row>
    <row r="37" spans="2:12" ht="12" customHeight="1">
      <c r="B37" s="30"/>
      <c r="C37" s="23" t="s">
        <v>9</v>
      </c>
      <c r="D37" s="31">
        <v>1.18</v>
      </c>
      <c r="E37" s="32">
        <v>1.51</v>
      </c>
      <c r="F37" s="123">
        <v>1.23</v>
      </c>
      <c r="G37" s="94" t="str">
        <f>IF((F37/E37)-1&lt;0,"▲","")</f>
        <v>▲</v>
      </c>
      <c r="H37" s="95">
        <f t="shared" si="0"/>
        <v>0.185430463576159</v>
      </c>
      <c r="I37" s="33" t="str">
        <f>IF(F37="NA","",IF(L37=0,"",IF((F37-L37)&lt;0,"▲","")))</f>
        <v/>
      </c>
      <c r="J37" s="63">
        <f>IF(F37="NA","-",IF(L37=0,"-",ABS(F37-L37)))</f>
        <v>0.15999999999999992</v>
      </c>
      <c r="K37" s="60">
        <v>1.266</v>
      </c>
      <c r="L37" s="55">
        <v>1.07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0.192</v>
      </c>
      <c r="F38" s="74">
        <f>ROUND(F37/(F35+F36),3)</f>
        <v>0.17499999999999999</v>
      </c>
      <c r="G38" s="107" t="str">
        <f>IF((F38/E38)-1&lt;0,"▲","")</f>
        <v>▲</v>
      </c>
      <c r="H38" s="108">
        <f>ABS(+F38-E38)*100</f>
        <v>1.7000000000000015</v>
      </c>
      <c r="I38" s="109" t="str">
        <f>IF(F38="NA","",IF(L38=0,"",IF((F38-L38)&lt;0,"▲","")))</f>
        <v/>
      </c>
      <c r="J38" s="64">
        <f>IF(F38="NA","-",IF(L38=0,"-",ABS(F38-L38)*100))</f>
        <v>2.4999999999999996</v>
      </c>
      <c r="K38" s="110">
        <f>K37/(K35+K36)</f>
        <v>0.18023917995444191</v>
      </c>
      <c r="L38" s="56">
        <f>ROUND(L37/(L35+L36),3)</f>
        <v>0.15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361</v>
      </c>
      <c r="G42" s="457" t="s">
        <v>362</v>
      </c>
      <c r="H42" s="437"/>
      <c r="I42" s="440" t="s">
        <v>363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83.97</v>
      </c>
      <c r="G44" s="113" t="str">
        <f>IF((F44/E44)-1&lt;0,"▲","")</f>
        <v>▲</v>
      </c>
      <c r="H44" s="95">
        <f>ABS((+F44/E44)-1)</f>
        <v>7.3281094801898261E-2</v>
      </c>
      <c r="I44" s="54" t="str">
        <f>IF(F44="NA","",IF(L44=0,"",IF((F44-L44)&lt;0,"▲","")))</f>
        <v/>
      </c>
      <c r="J44" s="63">
        <f>IF(F44="NA","-",IF(L44=0,"-",ABS(F44-L44)))</f>
        <v>0.79999999999999716</v>
      </c>
      <c r="K44" s="60">
        <v>87.001000000000005</v>
      </c>
      <c r="L44" s="78">
        <v>83.17</v>
      </c>
    </row>
    <row r="45" spans="2:12" ht="12" customHeight="1">
      <c r="B45" s="30"/>
      <c r="C45" s="23" t="s">
        <v>8</v>
      </c>
      <c r="D45" s="111">
        <v>50.67</v>
      </c>
      <c r="E45" s="112">
        <v>48.31</v>
      </c>
      <c r="F45" s="125">
        <v>47.51</v>
      </c>
      <c r="G45" s="114" t="str">
        <f>IF((F45/E45)-1&lt;0,"▲","")</f>
        <v>▲</v>
      </c>
      <c r="H45" s="95">
        <f>ABS((+F45/E45)-1)</f>
        <v>1.6559718484785879E-2</v>
      </c>
      <c r="I45" s="33" t="str">
        <f>IF(F45="NA","",IF(L45=0,"",IF((F45-L45)&lt;0,"▲","")))</f>
        <v>▲</v>
      </c>
      <c r="J45" s="63">
        <f>IF(F45="NA","-",IF(L45=0,"-",ABS(F45-L45)))</f>
        <v>1.0000000000005116E-2</v>
      </c>
      <c r="K45" s="60">
        <v>53.472999999999999</v>
      </c>
      <c r="L45" s="55">
        <v>47.52</v>
      </c>
    </row>
    <row r="46" spans="2:12" ht="12" customHeight="1">
      <c r="B46" s="30"/>
      <c r="C46" s="23" t="s">
        <v>79</v>
      </c>
      <c r="D46" s="111">
        <v>40.799999999999997</v>
      </c>
      <c r="E46" s="112">
        <v>40.69</v>
      </c>
      <c r="F46" s="125">
        <v>38.51</v>
      </c>
      <c r="G46" s="114" t="str">
        <f>IF((F46/E46)-1&lt;0,"▲","")</f>
        <v>▲</v>
      </c>
      <c r="H46" s="95">
        <f>ABS((+F46/E46)-1)</f>
        <v>5.3575817154091876E-2</v>
      </c>
      <c r="I46" s="33" t="str">
        <f>IF(F46="NA","",IF(L46=0,"",IF((F46-L46)&lt;0,"▲","")))</f>
        <v/>
      </c>
      <c r="J46" s="63">
        <f>IF(F46="NA","-",IF(L46=0,"-",ABS(F46-L46)))</f>
        <v>0.40999999999999659</v>
      </c>
      <c r="K46" s="60">
        <v>30.385999999999999</v>
      </c>
      <c r="L46" s="55">
        <v>38.1</v>
      </c>
    </row>
    <row r="47" spans="2:12" ht="12" customHeight="1">
      <c r="B47" s="30"/>
      <c r="C47" s="23" t="s">
        <v>9</v>
      </c>
      <c r="D47" s="111">
        <v>4.1100000000000003</v>
      </c>
      <c r="E47" s="112">
        <v>6.13</v>
      </c>
      <c r="F47" s="125">
        <v>4.4800000000000004</v>
      </c>
      <c r="G47" s="114" t="str">
        <f>IF((F47/E47)-1&lt;0,"▲","")</f>
        <v>▲</v>
      </c>
      <c r="H47" s="95">
        <f>ABS((+F47/E47)-1)</f>
        <v>0.26916802610114188</v>
      </c>
      <c r="I47" s="33" t="str">
        <f>IF(F47="NA","",IF(L47=0,"",IF((F47-L47)&lt;0,"▲","")))</f>
        <v/>
      </c>
      <c r="J47" s="63">
        <f>IF(F47="NA","-",IF(L47=0,"-",ABS(F47-L47)))</f>
        <v>0.26000000000000068</v>
      </c>
      <c r="K47" s="60">
        <v>15.617000000000001</v>
      </c>
      <c r="L47" s="55">
        <v>4.22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6.9000000000000006E-2</v>
      </c>
      <c r="F48" s="75">
        <f>ROUND(F47/(F45+F46),3)</f>
        <v>5.1999999999999998E-2</v>
      </c>
      <c r="G48" s="117" t="str">
        <f>IF(F48-D48&lt;0,"▲","")</f>
        <v/>
      </c>
      <c r="H48" s="108">
        <f>ABS(+F48-E48)*100</f>
        <v>1.7000000000000008</v>
      </c>
      <c r="I48" s="45" t="str">
        <f>IF(F48="NA","",IF(L48=0,"",IF((F48-L48)&lt;0,"▲","")))</f>
        <v/>
      </c>
      <c r="J48" s="64">
        <f>ABS(+F48-L48)*100</f>
        <v>0.2999999999999996</v>
      </c>
      <c r="K48" s="110">
        <f>K47/(K45+K46)</f>
        <v>0.18622926579138796</v>
      </c>
      <c r="L48" s="118">
        <f>ROUND(L47/(L45+L46),3)</f>
        <v>4.9000000000000002E-2</v>
      </c>
    </row>
    <row r="49" spans="1:12" ht="12" customHeight="1">
      <c r="B49" s="1" t="s">
        <v>400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4">
    <tabColor theme="1"/>
    <pageSetUpPr fitToPage="1"/>
  </sheetPr>
  <dimension ref="A1:L67"/>
  <sheetViews>
    <sheetView showGridLines="0" defaultGridColor="0" topLeftCell="A4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397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389</v>
      </c>
      <c r="G7" s="457" t="s">
        <v>390</v>
      </c>
      <c r="H7" s="437"/>
      <c r="I7" s="440" t="s">
        <v>391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401.36</v>
      </c>
      <c r="G10" s="94" t="str">
        <f>IF((F10/E10)-1&lt;0,"▲","")</f>
        <v/>
      </c>
      <c r="H10" s="95">
        <f>ABS((+F10/E10)-1)</f>
        <v>8.7210032923672465E-3</v>
      </c>
      <c r="I10" s="33" t="str">
        <f>IF(F10="NA","",IF(L10=0,"",IF((F10-L10)&lt;0,"▲","")))</f>
        <v>▲</v>
      </c>
      <c r="J10" s="63">
        <f>IF(F10="NA","-",IF(L10=0,"-",ABS(F10-L10)))</f>
        <v>16.479999999999961</v>
      </c>
      <c r="K10" s="60">
        <v>335.48200000000003</v>
      </c>
      <c r="L10" s="55">
        <v>417.84</v>
      </c>
    </row>
    <row r="11" spans="2:12" ht="12" customHeight="1">
      <c r="B11" s="30"/>
      <c r="C11" s="23" t="s">
        <v>8</v>
      </c>
      <c r="D11" s="31">
        <v>330.33</v>
      </c>
      <c r="E11" s="32">
        <v>338.06</v>
      </c>
      <c r="F11" s="123">
        <v>339.05</v>
      </c>
      <c r="G11" s="94" t="str">
        <f>IF((F11/E11)-1&lt;0,"▲","")</f>
        <v/>
      </c>
      <c r="H11" s="95">
        <f>ABS((+F11/E11)-1)</f>
        <v>2.928474235342815E-3</v>
      </c>
      <c r="I11" s="33" t="str">
        <f>IF(F11="NA","",IF(L11=0,"",IF((F11-L11)&lt;0,"▲","")))</f>
        <v>▲</v>
      </c>
      <c r="J11" s="63">
        <f>IF(F11="NA","-",IF(L11=0,"-",ABS(F11-L11)))</f>
        <v>5.1700000000000159</v>
      </c>
      <c r="K11" s="60">
        <v>277.839</v>
      </c>
      <c r="L11" s="55">
        <v>344.22</v>
      </c>
    </row>
    <row r="12" spans="2:12" ht="12" customHeight="1">
      <c r="B12" s="30"/>
      <c r="C12" s="23" t="s">
        <v>79</v>
      </c>
      <c r="D12" s="31">
        <v>82.11</v>
      </c>
      <c r="E12" s="32">
        <v>88.98</v>
      </c>
      <c r="F12" s="123">
        <v>80.56</v>
      </c>
      <c r="G12" s="94" t="str">
        <f>IF((F12/E12)-1&lt;0,"▲","")</f>
        <v>▲</v>
      </c>
      <c r="H12" s="95">
        <f>ABS((+F12/E12)-1)</f>
        <v>9.4628006293549172E-2</v>
      </c>
      <c r="I12" s="33" t="str">
        <f>IF(F12="NA","",IF(L12=0,"",IF((F12-L12)&lt;0,"▲","")))</f>
        <v>▲</v>
      </c>
      <c r="J12" s="63">
        <f>IF(F12="NA","-",IF(L12=0,"-",ABS(F12-L12)))</f>
        <v>5.7800000000000011</v>
      </c>
      <c r="K12" s="60">
        <v>85.992000000000004</v>
      </c>
      <c r="L12" s="55">
        <v>86.34</v>
      </c>
    </row>
    <row r="13" spans="2:12" ht="12" customHeight="1">
      <c r="B13" s="30"/>
      <c r="C13" s="23" t="s">
        <v>9</v>
      </c>
      <c r="D13" s="31">
        <v>75.87</v>
      </c>
      <c r="E13" s="32">
        <v>52.51</v>
      </c>
      <c r="F13" s="123">
        <v>39.97</v>
      </c>
      <c r="G13" s="94" t="str">
        <f>IF((F13/E13)-1&lt;0,"▲","")</f>
        <v>▲</v>
      </c>
      <c r="H13" s="95">
        <f>ABS((+F13/E13)-1)</f>
        <v>0.23881165492287182</v>
      </c>
      <c r="I13" s="33" t="str">
        <f>IF(F13="NA","",IF(L13=0,"",IF((F13-L13)&lt;0,"▲","")))</f>
        <v>▲</v>
      </c>
      <c r="J13" s="63">
        <f>IF(F13="NA","-",IF(L13=0,"-",ABS(F13-L13)))</f>
        <v>4.0200000000000031</v>
      </c>
      <c r="K13" s="60">
        <v>49.853999999999999</v>
      </c>
      <c r="L13" s="55">
        <v>43.99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0.123</v>
      </c>
      <c r="F14" s="69">
        <f>ROUND(F13/(F11+F12),3)</f>
        <v>9.5000000000000001E-2</v>
      </c>
      <c r="G14" s="94" t="str">
        <f>IF((F14/E14)-1&lt;0,"▲","")</f>
        <v>▲</v>
      </c>
      <c r="H14" s="98">
        <f>ABS(+F14-E14)*100</f>
        <v>2.8</v>
      </c>
      <c r="I14" s="33" t="str">
        <f>IF(F14="NA","",IF(L14=0,"",IF((F14-L14)&lt;0,"▲","")))</f>
        <v>▲</v>
      </c>
      <c r="J14" s="63">
        <f>IF(F14="NA","-",IF(L14=0,"-",ABS(F14-L14)*100))</f>
        <v>0.69999999999999929</v>
      </c>
      <c r="K14" s="99">
        <f>K13/(K11+K12)</f>
        <v>0.13702515728456344</v>
      </c>
      <c r="L14" s="100">
        <f>ROUND(L13/(L11+L12),3)</f>
        <v>0.10199999999999999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60.1</v>
      </c>
      <c r="F16" s="123">
        <v>56.51</v>
      </c>
      <c r="G16" s="94" t="str">
        <f>IF((F16/E16)-1&lt;0,"▲","")</f>
        <v>▲</v>
      </c>
      <c r="H16" s="95">
        <f t="shared" ref="H16:H37" si="0">ABS((+F16/E16)-1)</f>
        <v>5.9733777038269653E-2</v>
      </c>
      <c r="I16" s="33" t="str">
        <f>IF(F16="NA","",IF(L16=0,"",IF((F16-L16)&lt;0,"▲","")))</f>
        <v>▲</v>
      </c>
      <c r="J16" s="63">
        <f>IF(F16="NA","-",IF(L16=0,"-",ABS(F16-L16)))</f>
        <v>0.81000000000000227</v>
      </c>
      <c r="K16" s="60">
        <v>49.216999999999999</v>
      </c>
      <c r="L16" s="55">
        <v>57.32</v>
      </c>
    </row>
    <row r="17" spans="2:12" ht="12" customHeight="1">
      <c r="B17" s="30"/>
      <c r="C17" s="23" t="s">
        <v>8</v>
      </c>
      <c r="D17" s="31">
        <v>30.98</v>
      </c>
      <c r="E17" s="32">
        <v>30.79</v>
      </c>
      <c r="F17" s="123">
        <v>34.47</v>
      </c>
      <c r="G17" s="94" t="str">
        <f>IF((F17/E17)-1&lt;0,"▲","")</f>
        <v/>
      </c>
      <c r="H17" s="95">
        <f t="shared" si="0"/>
        <v>0.11951932445599223</v>
      </c>
      <c r="I17" s="33" t="str">
        <f>IF(F17="NA","",IF(L17=0,"",IF((F17-L17)&lt;0,"▲","")))</f>
        <v/>
      </c>
      <c r="J17" s="63">
        <f>IF(F17="NA","-",IF(L17=0,"-",ABS(F17-L17)))</f>
        <v>0.55010000000000048</v>
      </c>
      <c r="K17" s="60">
        <v>30.94</v>
      </c>
      <c r="L17" s="55">
        <v>33.919899999999998</v>
      </c>
    </row>
    <row r="18" spans="2:12" ht="12" customHeight="1">
      <c r="B18" s="30"/>
      <c r="C18" s="23" t="s">
        <v>79</v>
      </c>
      <c r="D18" s="31">
        <v>23.93</v>
      </c>
      <c r="E18" s="32">
        <v>35.08</v>
      </c>
      <c r="F18" s="123">
        <v>29.94</v>
      </c>
      <c r="G18" s="94" t="str">
        <f>IF((F18/E18)-1&lt;0,"▲","")</f>
        <v>▲</v>
      </c>
      <c r="H18" s="95">
        <f t="shared" si="0"/>
        <v>0.14652223489167604</v>
      </c>
      <c r="I18" s="33" t="str">
        <f>IF(F18="NA","",IF(L18=0,"",IF((F18-L18)&lt;0,"▲","")))</f>
        <v>▲</v>
      </c>
      <c r="J18" s="63">
        <f>IF(F18="NA","-",IF(L18=0,"-",ABS(F18-L18)))</f>
        <v>1.3599999999999994</v>
      </c>
      <c r="K18" s="60">
        <v>24.725000000000001</v>
      </c>
      <c r="L18" s="55">
        <v>31.3</v>
      </c>
    </row>
    <row r="19" spans="2:12" ht="12" customHeight="1">
      <c r="B19" s="30"/>
      <c r="C19" s="23" t="s">
        <v>9</v>
      </c>
      <c r="D19" s="31">
        <v>26.55</v>
      </c>
      <c r="E19" s="32">
        <v>23.43</v>
      </c>
      <c r="F19" s="123">
        <v>18.260000000000002</v>
      </c>
      <c r="G19" s="94" t="str">
        <f>IF((F19/E19)-1&lt;0,"▲","")</f>
        <v>▲</v>
      </c>
      <c r="H19" s="95">
        <f t="shared" si="0"/>
        <v>0.22065727699530513</v>
      </c>
      <c r="I19" s="33" t="str">
        <f>IF(F19="NA","",IF(L19=0,"",IF((F19-L19)&lt;0,"▲","")))</f>
        <v/>
      </c>
      <c r="J19" s="63">
        <f>IF(F19="NA","-",IF(L19=0,"-",ABS(F19-L19)))</f>
        <v>1.0000000000001563E-2</v>
      </c>
      <c r="K19" s="60">
        <v>12.414</v>
      </c>
      <c r="L19" s="55">
        <v>18.25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0.35599999999999998</v>
      </c>
      <c r="F20" s="69">
        <f>ROUND(F19/(F17+F18),3)</f>
        <v>0.28299999999999997</v>
      </c>
      <c r="G20" s="104" t="str">
        <f>IF((F20/E20)-1&lt;0,"▲","")</f>
        <v>▲</v>
      </c>
      <c r="H20" s="98">
        <f>ABS(+F20-E20)*100</f>
        <v>7.3000000000000007</v>
      </c>
      <c r="I20" s="105" t="str">
        <f>IF(F20="NA","",IF(L20=0,"",IF((F20-L20)&lt;0,"▲","")))</f>
        <v/>
      </c>
      <c r="J20" s="63">
        <f>IF(F20="NA","-",IF(L20=0,"-",ABS(F20-L20)*100))</f>
        <v>0.29999999999999472</v>
      </c>
      <c r="K20" s="99">
        <f>K19/(K17+K18)</f>
        <v>0.22301266504985176</v>
      </c>
      <c r="L20" s="100">
        <f>ROUND(L19/(L17+L18),3)</f>
        <v>0.28000000000000003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338.81</v>
      </c>
      <c r="G22" s="94" t="str">
        <f>IF((F22/E22)-1&lt;0,"▲","")</f>
        <v/>
      </c>
      <c r="H22" s="95">
        <f>ABS((+F22/E22)-1)</f>
        <v>2.5981891409017965E-2</v>
      </c>
      <c r="I22" s="33" t="str">
        <f>IF(F22="NA","",IF(L22=0,"",IF((F22-L22)&lt;0,"▲","")))</f>
        <v>▲</v>
      </c>
      <c r="J22" s="63">
        <f>IF(F22="NA","-",IF(L22=0,"-",ABS(F22-L22)))</f>
        <v>15.70999999999998</v>
      </c>
      <c r="K22" s="60">
        <v>279.99799999999999</v>
      </c>
      <c r="L22" s="55">
        <v>354.52</v>
      </c>
    </row>
    <row r="23" spans="2:12" ht="12" customHeight="1">
      <c r="B23" s="30"/>
      <c r="C23" s="23" t="s">
        <v>8</v>
      </c>
      <c r="D23" s="31">
        <v>295.33999999999997</v>
      </c>
      <c r="E23" s="32">
        <v>303.07</v>
      </c>
      <c r="F23" s="123">
        <v>300.56</v>
      </c>
      <c r="G23" s="94" t="str">
        <f>IF((F23/E23)-1&lt;0,"▲","")</f>
        <v>▲</v>
      </c>
      <c r="H23" s="95">
        <f t="shared" si="0"/>
        <v>8.2819150691259003E-3</v>
      </c>
      <c r="I23" s="33" t="str">
        <f>IF(F23="NA","",IF(L23=0,"",IF((F23-L23)&lt;0,"▲","")))</f>
        <v>▲</v>
      </c>
      <c r="J23" s="63">
        <f>IF(F23="NA","-",IF(L23=0,"-",ABS(F23-L23)))</f>
        <v>5.7199999999999704</v>
      </c>
      <c r="K23" s="60">
        <v>242.798</v>
      </c>
      <c r="L23" s="55">
        <v>306.27999999999997</v>
      </c>
    </row>
    <row r="24" spans="2:12" ht="12" customHeight="1">
      <c r="B24" s="30"/>
      <c r="C24" s="23" t="s">
        <v>79</v>
      </c>
      <c r="D24" s="31">
        <v>54.66</v>
      </c>
      <c r="E24" s="32">
        <v>50.38</v>
      </c>
      <c r="F24" s="123">
        <v>47.51</v>
      </c>
      <c r="G24" s="94" t="str">
        <f>IF((F24/E24)-1&lt;0,"▲","")</f>
        <v>▲</v>
      </c>
      <c r="H24" s="95">
        <f t="shared" si="0"/>
        <v>5.6967050416832143E-2</v>
      </c>
      <c r="I24" s="33" t="str">
        <f>IF(F24="NA","",IF(L24=0,"",IF((F24-L24)&lt;0,"▲","")))</f>
        <v>▲</v>
      </c>
      <c r="J24" s="63">
        <f>IF(F24="NA","-",IF(L24=0,"-",ABS(F24-L24)))</f>
        <v>4.32</v>
      </c>
      <c r="K24" s="60">
        <v>58.344000000000001</v>
      </c>
      <c r="L24" s="55">
        <v>51.83</v>
      </c>
    </row>
    <row r="25" spans="2:12" ht="12" customHeight="1">
      <c r="B25" s="30"/>
      <c r="C25" s="23" t="s">
        <v>9</v>
      </c>
      <c r="D25" s="31">
        <v>48.13</v>
      </c>
      <c r="E25" s="32">
        <v>27.49</v>
      </c>
      <c r="F25" s="123">
        <v>20.64</v>
      </c>
      <c r="G25" s="94" t="str">
        <f>IF((F25/E25)-1&lt;0,"▲","")</f>
        <v>▲</v>
      </c>
      <c r="H25" s="95">
        <f t="shared" si="0"/>
        <v>0.2491815205529283</v>
      </c>
      <c r="I25" s="33" t="str">
        <f>IF(F25="NA","",IF(L25=0,"",IF((F25-L25)&lt;0,"▲","")))</f>
        <v>▲</v>
      </c>
      <c r="J25" s="63">
        <f>IF(F25="NA","-",IF(L25=0,"-",ABS(F25-L25)))</f>
        <v>4.16</v>
      </c>
      <c r="K25" s="60">
        <v>36.173999999999999</v>
      </c>
      <c r="L25" s="55">
        <v>24.8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7.8E-2</v>
      </c>
      <c r="F26" s="69">
        <f>ROUND(F25/(F23+F24),3)</f>
        <v>5.8999999999999997E-2</v>
      </c>
      <c r="G26" s="104" t="str">
        <f>IF((F26/E26)-1&lt;0,"▲","")</f>
        <v>▲</v>
      </c>
      <c r="H26" s="98">
        <f>ABS(+F26-E26)*100</f>
        <v>1.9000000000000004</v>
      </c>
      <c r="I26" s="105" t="str">
        <f>IF(F26="NA","",IF(L26=0,"",IF((F26-L26)&lt;0,"▲","")))</f>
        <v>▲</v>
      </c>
      <c r="J26" s="63">
        <f>IF(F26="NA","-",IF(L26=0,"-",ABS(F26-L26)*100))</f>
        <v>1.0000000000000009</v>
      </c>
      <c r="K26" s="99">
        <f>K25/(K23+K24)</f>
        <v>0.12012273279715217</v>
      </c>
      <c r="L26" s="100">
        <f>ROUND(L25/(L23+L24),3)</f>
        <v>6.9000000000000006E-2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328.03</v>
      </c>
      <c r="G28" s="94" t="str">
        <f>IF((F28/E28)-1&lt;0,"▲","")</f>
        <v/>
      </c>
      <c r="H28" s="95">
        <f>ABS((+F28/E28)-1)</f>
        <v>3.751146535091876E-2</v>
      </c>
      <c r="I28" s="33" t="str">
        <f>IF(F28="NA","",IF(L28=0,"",IF((F28-L28)&lt;0,"▲","")))</f>
        <v>▲</v>
      </c>
      <c r="J28" s="63">
        <f>IF(F28="NA","-",IF(L28=0,"-",ABS(F28-L28)))</f>
        <v>14.124000000000024</v>
      </c>
      <c r="K28" s="60">
        <v>267.50299999999999</v>
      </c>
      <c r="L28" s="55">
        <v>342.154</v>
      </c>
    </row>
    <row r="29" spans="2:12" ht="12" customHeight="1">
      <c r="B29" s="41"/>
      <c r="C29" s="23" t="s">
        <v>8</v>
      </c>
      <c r="D29" s="31">
        <v>281.58999999999997</v>
      </c>
      <c r="E29" s="32">
        <v>290.08</v>
      </c>
      <c r="F29" s="123">
        <v>289.83</v>
      </c>
      <c r="G29" s="94" t="str">
        <f>IF((F29/E29)-1&lt;0,"▲","")</f>
        <v>▲</v>
      </c>
      <c r="H29" s="95">
        <f t="shared" si="0"/>
        <v>8.618312189740962E-4</v>
      </c>
      <c r="I29" s="33" t="str">
        <f>IF(F29="NA","",IF(L29=0,"",IF((F29-L29)&lt;0,"▲","")))</f>
        <v>▲</v>
      </c>
      <c r="J29" s="63">
        <f>IF(F29="NA","-",IF(L29=0,"-",ABS(F29-L29)))</f>
        <v>4.8199999999999932</v>
      </c>
      <c r="K29" s="60">
        <v>230.67400000000001</v>
      </c>
      <c r="L29" s="55">
        <v>294.64999999999998</v>
      </c>
    </row>
    <row r="30" spans="2:12" ht="12" customHeight="1">
      <c r="B30" s="41"/>
      <c r="C30" s="23" t="s">
        <v>79</v>
      </c>
      <c r="D30" s="31">
        <v>50.3</v>
      </c>
      <c r="E30" s="32">
        <v>46.36</v>
      </c>
      <c r="F30" s="123">
        <v>44.45</v>
      </c>
      <c r="G30" s="94" t="str">
        <f>IF((F30/E30)-1&lt;0,"▲","")</f>
        <v>▲</v>
      </c>
      <c r="H30" s="95">
        <f t="shared" si="0"/>
        <v>4.1199309749784252E-2</v>
      </c>
      <c r="I30" s="33" t="str">
        <f>IF(F30="NA","",IF(L30=0,"",IF((F30-L30)&lt;0,"▲","")))</f>
        <v>▲</v>
      </c>
      <c r="J30" s="63">
        <f>IF(F30="NA","-",IF(L30=0,"-",ABS(F30-L30)))</f>
        <v>3.8099999999999952</v>
      </c>
      <c r="K30" s="60">
        <v>53.987000000000002</v>
      </c>
      <c r="L30" s="55">
        <v>48.26</v>
      </c>
    </row>
    <row r="31" spans="2:12" ht="12" customHeight="1">
      <c r="B31" s="41"/>
      <c r="C31" s="23" t="s">
        <v>9</v>
      </c>
      <c r="D31" s="31">
        <v>43.38</v>
      </c>
      <c r="E31" s="32">
        <v>23.87</v>
      </c>
      <c r="F31" s="123">
        <v>18.13</v>
      </c>
      <c r="G31" s="94" t="str">
        <f>IF((F31/E31)-1&lt;0,"▲","")</f>
        <v>▲</v>
      </c>
      <c r="H31" s="95">
        <f t="shared" si="0"/>
        <v>0.24046920821114381</v>
      </c>
      <c r="I31" s="33" t="str">
        <f>IF(F31="NA","",IF(L31=0,"",IF((F31-L31)&lt;0,"▲","")))</f>
        <v>▲</v>
      </c>
      <c r="J31" s="63">
        <f>IF(F31="NA","-",IF(L31=0,"-",ABS(F31-L31)))</f>
        <v>3.9600000000000009</v>
      </c>
      <c r="K31" s="60">
        <v>33.113999999999997</v>
      </c>
      <c r="L31" s="55">
        <v>22.09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7.0999999999999994E-2</v>
      </c>
      <c r="F32" s="69">
        <f>ROUND(F31/(F29+F30),3)</f>
        <v>5.3999999999999999E-2</v>
      </c>
      <c r="G32" s="104" t="str">
        <f>IF((F32/E32)-1&lt;0,"▲","")</f>
        <v>▲</v>
      </c>
      <c r="H32" s="98">
        <f>ABS(+F32-E32)*100</f>
        <v>1.6999999999999995</v>
      </c>
      <c r="I32" s="105" t="str">
        <f>IF(F32="NA","",IF(L32=0,"",IF((F32-L32)&lt;0,"▲","")))</f>
        <v>▲</v>
      </c>
      <c r="J32" s="63">
        <f>IF(F32="NA","-",IF(L32=0,"-",ABS(F32-L32)*100))</f>
        <v>1.0000000000000002</v>
      </c>
      <c r="K32" s="99">
        <f>K31/(K29+K30)</f>
        <v>0.11632784259171434</v>
      </c>
      <c r="L32" s="100">
        <f>ROUND(L31/(L29+L30),3)</f>
        <v>6.4000000000000001E-2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7.55</v>
      </c>
      <c r="F34" s="123">
        <v>6.04</v>
      </c>
      <c r="G34" s="94" t="str">
        <f>IF((F34/E34)-1&lt;0,"▲","")</f>
        <v>▲</v>
      </c>
      <c r="H34" s="95">
        <f>ABS((+F34/E34)-1)</f>
        <v>0.19999999999999996</v>
      </c>
      <c r="I34" s="33" t="str">
        <f>IF(F34="NA","",IF(L34=0,"",IF((F34-L34)&lt;0,"▲","")))</f>
        <v/>
      </c>
      <c r="J34" s="63">
        <f>IF(F34="NA","-",IF(L34=0,"-",ABS(F34-L34)))</f>
        <v>4.0000000000000036E-2</v>
      </c>
      <c r="K34" s="60">
        <v>6.2670000000000003</v>
      </c>
      <c r="L34" s="55">
        <v>6</v>
      </c>
    </row>
    <row r="35" spans="2:12" ht="12" customHeight="1">
      <c r="B35" s="30"/>
      <c r="C35" s="23" t="s">
        <v>8</v>
      </c>
      <c r="D35" s="31">
        <v>4.0199999999999996</v>
      </c>
      <c r="E35" s="32">
        <v>4.2</v>
      </c>
      <c r="F35" s="123">
        <v>4.0199999999999996</v>
      </c>
      <c r="G35" s="94" t="str">
        <f>IF((F35/E35)-1&lt;0,"▲","")</f>
        <v>▲</v>
      </c>
      <c r="H35" s="95">
        <f t="shared" si="0"/>
        <v>4.2857142857143038E-2</v>
      </c>
      <c r="I35" s="33" t="str">
        <f>IF(F35="NA","",IF(L35=0,"",IF((F35-L35)&lt;0,"▲","")))</f>
        <v/>
      </c>
      <c r="J35" s="63">
        <f>IF(F35="NA","-",IF(L35=0,"-",ABS(F35-L35)))</f>
        <v>0</v>
      </c>
      <c r="K35" s="60">
        <v>4.101</v>
      </c>
      <c r="L35" s="55">
        <v>4.0199999999999996</v>
      </c>
    </row>
    <row r="36" spans="2:12" ht="12" customHeight="1">
      <c r="B36" s="30"/>
      <c r="C36" s="23" t="s">
        <v>79</v>
      </c>
      <c r="D36" s="31">
        <v>3.51</v>
      </c>
      <c r="E36" s="32">
        <v>3.53</v>
      </c>
      <c r="F36" s="123">
        <v>3.11</v>
      </c>
      <c r="G36" s="94" t="str">
        <f>IF((F36/E36)-1&lt;0,"▲","")</f>
        <v>▲</v>
      </c>
      <c r="H36" s="95">
        <f t="shared" si="0"/>
        <v>0.11898016997167138</v>
      </c>
      <c r="I36" s="33" t="str">
        <f>IF(F36="NA","",IF(L36=0,"",IF((F36-L36)&lt;0,"▲","")))</f>
        <v>▲</v>
      </c>
      <c r="J36" s="63">
        <f>IF(F36="NA","-",IF(L36=0,"-",ABS(F36-L36)))</f>
        <v>0.10000000000000009</v>
      </c>
      <c r="K36" s="60">
        <v>2.923</v>
      </c>
      <c r="L36" s="55">
        <v>3.21</v>
      </c>
    </row>
    <row r="37" spans="2:12" ht="12" customHeight="1">
      <c r="B37" s="30"/>
      <c r="C37" s="23" t="s">
        <v>9</v>
      </c>
      <c r="D37" s="31">
        <v>1.18</v>
      </c>
      <c r="E37" s="32">
        <v>1.59</v>
      </c>
      <c r="F37" s="123">
        <v>1.07</v>
      </c>
      <c r="G37" s="94" t="str">
        <f>IF((F37/E37)-1&lt;0,"▲","")</f>
        <v>▲</v>
      </c>
      <c r="H37" s="95">
        <f t="shared" si="0"/>
        <v>0.32704402515723274</v>
      </c>
      <c r="I37" s="33" t="str">
        <f>IF(F37="NA","",IF(L37=0,"",IF((F37-L37)&lt;0,"▲","")))</f>
        <v/>
      </c>
      <c r="J37" s="63">
        <f>IF(F37="NA","-",IF(L37=0,"-",ABS(F37-L37)))</f>
        <v>0.12000000000000011</v>
      </c>
      <c r="K37" s="60">
        <v>1.266</v>
      </c>
      <c r="L37" s="55">
        <v>0.95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0.20599999999999999</v>
      </c>
      <c r="F38" s="74">
        <f>ROUND(F37/(F35+F36),3)</f>
        <v>0.15</v>
      </c>
      <c r="G38" s="107" t="str">
        <f>IF((F38/E38)-1&lt;0,"▲","")</f>
        <v>▲</v>
      </c>
      <c r="H38" s="108">
        <f>ABS(+F38-E38)*100</f>
        <v>5.6</v>
      </c>
      <c r="I38" s="109" t="str">
        <f>IF(F38="NA","",IF(L38=0,"",IF((F38-L38)&lt;0,"▲","")))</f>
        <v/>
      </c>
      <c r="J38" s="64">
        <f>IF(F38="NA","-",IF(L38=0,"-",ABS(F38-L38)*100))</f>
        <v>1.899999999999999</v>
      </c>
      <c r="K38" s="110">
        <f>K37/(K35+K36)</f>
        <v>0.18023917995444191</v>
      </c>
      <c r="L38" s="56">
        <f>ROUND(L37/(L35+L36),3)</f>
        <v>0.13100000000000001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394</v>
      </c>
      <c r="G42" s="457" t="s">
        <v>395</v>
      </c>
      <c r="H42" s="437"/>
      <c r="I42" s="440" t="s">
        <v>396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83.17</v>
      </c>
      <c r="G44" s="113" t="str">
        <f>IF((F44/E44)-1&lt;0,"▲","")</f>
        <v>▲</v>
      </c>
      <c r="H44" s="95">
        <f>ABS((+F44/E44)-1)</f>
        <v>8.2110142368391981E-2</v>
      </c>
      <c r="I44" s="54" t="str">
        <f>IF(F44="NA","",IF(L44=0,"",IF((F44-L44)&lt;0,"▲","")))</f>
        <v>▲</v>
      </c>
      <c r="J44" s="63">
        <f>IF(F44="NA","-",IF(L44=0,"-",ABS(F44-L44)))</f>
        <v>4.5999999999999943</v>
      </c>
      <c r="K44" s="60">
        <v>87.001000000000005</v>
      </c>
      <c r="L44" s="78">
        <v>87.77</v>
      </c>
    </row>
    <row r="45" spans="2:12" ht="12" customHeight="1">
      <c r="B45" s="30"/>
      <c r="C45" s="23" t="s">
        <v>8</v>
      </c>
      <c r="D45" s="111">
        <v>50.67</v>
      </c>
      <c r="E45" s="112">
        <v>48.18</v>
      </c>
      <c r="F45" s="125">
        <v>47.52</v>
      </c>
      <c r="G45" s="114" t="str">
        <f>IF((F45/E45)-1&lt;0,"▲","")</f>
        <v>▲</v>
      </c>
      <c r="H45" s="95">
        <f>ABS((+F45/E45)-1)</f>
        <v>1.3698630136986245E-2</v>
      </c>
      <c r="I45" s="33" t="str">
        <f>IF(F45="NA","",IF(L45=0,"",IF((F45-L45)&lt;0,"▲","")))</f>
        <v>▲</v>
      </c>
      <c r="J45" s="63">
        <f>IF(F45="NA","-",IF(L45=0,"-",ABS(F45-L45)))</f>
        <v>0.62999999999999545</v>
      </c>
      <c r="K45" s="60">
        <v>53.472999999999999</v>
      </c>
      <c r="L45" s="55">
        <v>48.15</v>
      </c>
    </row>
    <row r="46" spans="2:12" ht="12" customHeight="1">
      <c r="B46" s="30"/>
      <c r="C46" s="23" t="s">
        <v>79</v>
      </c>
      <c r="D46" s="111">
        <v>40.799999999999997</v>
      </c>
      <c r="E46" s="112">
        <v>40.69</v>
      </c>
      <c r="F46" s="125">
        <v>38.1</v>
      </c>
      <c r="G46" s="114" t="str">
        <f>IF((F46/E46)-1&lt;0,"▲","")</f>
        <v>▲</v>
      </c>
      <c r="H46" s="95">
        <f>ABS((+F46/E46)-1)</f>
        <v>6.3652002949127429E-2</v>
      </c>
      <c r="I46" s="33" t="str">
        <f>IF(F46="NA","",IF(L46=0,"",IF((F46-L46)&lt;0,"▲","")))</f>
        <v>▲</v>
      </c>
      <c r="J46" s="63">
        <f>IF(F46="NA","-",IF(L46=0,"-",ABS(F46-L46)))</f>
        <v>2.5899999999999963</v>
      </c>
      <c r="K46" s="60">
        <v>30.385999999999999</v>
      </c>
      <c r="L46" s="55">
        <v>40.69</v>
      </c>
    </row>
    <row r="47" spans="2:12" ht="12" customHeight="1">
      <c r="B47" s="30"/>
      <c r="C47" s="23" t="s">
        <v>9</v>
      </c>
      <c r="D47" s="111">
        <v>4.1100000000000003</v>
      </c>
      <c r="E47" s="112">
        <v>6.26</v>
      </c>
      <c r="F47" s="125">
        <v>4.22</v>
      </c>
      <c r="G47" s="114" t="str">
        <f>IF((F47/E47)-1&lt;0,"▲","")</f>
        <v>▲</v>
      </c>
      <c r="H47" s="95">
        <f>ABS((+F47/E47)-1)</f>
        <v>0.32587859424920129</v>
      </c>
      <c r="I47" s="33" t="str">
        <f>IF(F47="NA","",IF(L47=0,"",IF((F47-L47)&lt;0,"▲","")))</f>
        <v>▲</v>
      </c>
      <c r="J47" s="63">
        <f>IF(F47="NA","-",IF(L47=0,"-",ABS(F47-L47)))</f>
        <v>0.5600000000000005</v>
      </c>
      <c r="K47" s="60">
        <v>15.617000000000001</v>
      </c>
      <c r="L47" s="55">
        <v>4.78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7.0000000000000007E-2</v>
      </c>
      <c r="F48" s="75">
        <f>ROUND(F47/(F45+F46),3)</f>
        <v>4.9000000000000002E-2</v>
      </c>
      <c r="G48" s="117" t="str">
        <f>IF(F48-D48&lt;0,"▲","")</f>
        <v/>
      </c>
      <c r="H48" s="108">
        <f>ABS(+F48-E48)*100</f>
        <v>2.1000000000000005</v>
      </c>
      <c r="I48" s="45" t="str">
        <f>IF(F48="NA","",IF(L48=0,"",IF((F48-L48)&lt;0,"▲","")))</f>
        <v>▲</v>
      </c>
      <c r="J48" s="64">
        <f>ABS(+F48-L48)*100</f>
        <v>0.49999999999999978</v>
      </c>
      <c r="K48" s="110">
        <f>K47/(K45+K46)</f>
        <v>0.18622926579138796</v>
      </c>
      <c r="L48" s="118">
        <f>ROUND(L47/(L45+L46),3)</f>
        <v>5.3999999999999999E-2</v>
      </c>
    </row>
    <row r="49" spans="1:12" ht="12" customHeight="1">
      <c r="B49" s="1" t="s">
        <v>398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5">
    <tabColor theme="1"/>
    <pageSetUpPr fitToPage="1"/>
  </sheetPr>
  <dimension ref="A1:L67"/>
  <sheetViews>
    <sheetView showGridLines="0" defaultGridColor="0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392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365</v>
      </c>
      <c r="G7" s="457" t="s">
        <v>366</v>
      </c>
      <c r="H7" s="437"/>
      <c r="I7" s="440" t="s">
        <v>367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417.84</v>
      </c>
      <c r="G10" s="94" t="str">
        <f>IF((F10/E10)-1&lt;0,"▲","")</f>
        <v/>
      </c>
      <c r="H10" s="95">
        <f>ABS((+F10/E10)-1)</f>
        <v>5.0139485787529248E-2</v>
      </c>
      <c r="I10" s="33" t="str">
        <f>IF(F10="NA","",IF(L10=0,"",IF((F10-L10)&lt;0,"▲","")))</f>
        <v/>
      </c>
      <c r="J10" s="63">
        <f>IF(F10="NA","-",IF(L10=0,"-",ABS(F10-L10)))</f>
        <v>6.9799999999999613</v>
      </c>
      <c r="K10" s="60">
        <v>335.48200000000003</v>
      </c>
      <c r="L10" s="55">
        <v>410.86</v>
      </c>
    </row>
    <row r="11" spans="2:12" ht="12" customHeight="1">
      <c r="B11" s="30"/>
      <c r="C11" s="23" t="s">
        <v>8</v>
      </c>
      <c r="D11" s="31">
        <v>330.11</v>
      </c>
      <c r="E11" s="32">
        <v>338.69</v>
      </c>
      <c r="F11" s="123">
        <v>344.22</v>
      </c>
      <c r="G11" s="94" t="str">
        <f>IF((F11/E11)-1&lt;0,"▲","")</f>
        <v/>
      </c>
      <c r="H11" s="95">
        <f>ABS((+F11/E11)-1)</f>
        <v>1.6327615223360681E-2</v>
      </c>
      <c r="I11" s="33" t="str">
        <f>IF(F11="NA","",IF(L11=0,"",IF((F11-L11)&lt;0,"▲","")))</f>
        <v/>
      </c>
      <c r="J11" s="63">
        <f>IF(F11="NA","-",IF(L11=0,"-",ABS(F11-L11)))</f>
        <v>3.3500000000000227</v>
      </c>
      <c r="K11" s="60">
        <v>277.839</v>
      </c>
      <c r="L11" s="55">
        <v>340.87</v>
      </c>
    </row>
    <row r="12" spans="2:12" ht="12" customHeight="1">
      <c r="B12" s="30"/>
      <c r="C12" s="23" t="s">
        <v>79</v>
      </c>
      <c r="D12" s="31">
        <v>82.33</v>
      </c>
      <c r="E12" s="32">
        <v>89.93</v>
      </c>
      <c r="F12" s="123">
        <v>86.34</v>
      </c>
      <c r="G12" s="94" t="str">
        <f>IF((F12/E12)-1&lt;0,"▲","")</f>
        <v>▲</v>
      </c>
      <c r="H12" s="95">
        <f>ABS((+F12/E12)-1)</f>
        <v>3.9919937729345101E-2</v>
      </c>
      <c r="I12" s="33" t="str">
        <f>IF(F12="NA","",IF(L12=0,"",IF((F12-L12)&lt;0,"▲","")))</f>
        <v/>
      </c>
      <c r="J12" s="63">
        <f>IF(F12="NA","-",IF(L12=0,"-",ABS(F12-L12)))</f>
        <v>4.9399999999999977</v>
      </c>
      <c r="K12" s="60">
        <v>85.992000000000004</v>
      </c>
      <c r="L12" s="55">
        <v>81.400000000000006</v>
      </c>
    </row>
    <row r="13" spans="2:12" ht="12" customHeight="1">
      <c r="B13" s="30"/>
      <c r="C13" s="23" t="s">
        <v>9</v>
      </c>
      <c r="D13" s="31">
        <v>75.87</v>
      </c>
      <c r="E13" s="32">
        <v>50.97</v>
      </c>
      <c r="F13" s="123">
        <v>43.99</v>
      </c>
      <c r="G13" s="94" t="str">
        <f>IF((F13/E13)-1&lt;0,"▲","")</f>
        <v>▲</v>
      </c>
      <c r="H13" s="95">
        <f>ABS((+F13/E13)-1)</f>
        <v>0.13694329998038057</v>
      </c>
      <c r="I13" s="33" t="str">
        <f>IF(F13="NA","",IF(L13=0,"",IF((F13-L13)&lt;0,"▲","")))</f>
        <v/>
      </c>
      <c r="J13" s="63">
        <f>IF(F13="NA","-",IF(L13=0,"-",ABS(F13-L13)))</f>
        <v>3.2100000000000009</v>
      </c>
      <c r="K13" s="60">
        <v>49.853999999999999</v>
      </c>
      <c r="L13" s="55">
        <v>40.78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0.11899999999999999</v>
      </c>
      <c r="F14" s="69">
        <f>ROUND(F13/(F11+F12),3)</f>
        <v>0.10199999999999999</v>
      </c>
      <c r="G14" s="94" t="str">
        <f>IF((F14/E14)-1&lt;0,"▲","")</f>
        <v>▲</v>
      </c>
      <c r="H14" s="98">
        <f>ABS(+F14-E14)*100</f>
        <v>1.7000000000000002</v>
      </c>
      <c r="I14" s="33" t="str">
        <f>IF(F14="NA","",IF(L14=0,"",IF((F14-L14)&lt;0,"▲","")))</f>
        <v/>
      </c>
      <c r="J14" s="63">
        <f>IF(F14="NA","-",IF(L14=0,"-",ABS(F14-L14)*100))</f>
        <v>0.49999999999999906</v>
      </c>
      <c r="K14" s="99">
        <f>K13/(K11+K12)</f>
        <v>0.13702515728456344</v>
      </c>
      <c r="L14" s="100">
        <f>ROUND(L13/(L11+L12),3)</f>
        <v>9.7000000000000003E-2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60.1</v>
      </c>
      <c r="F16" s="123">
        <v>57.32</v>
      </c>
      <c r="G16" s="94" t="str">
        <f>IF((F16/E16)-1&lt;0,"▲","")</f>
        <v>▲</v>
      </c>
      <c r="H16" s="95">
        <f t="shared" ref="H16:H37" si="0">ABS((+F16/E16)-1)</f>
        <v>4.6256239600665605E-2</v>
      </c>
      <c r="I16" s="33" t="str">
        <f>IF(F16="NA","",IF(L16=0,"",IF((F16-L16)&lt;0,"▲","")))</f>
        <v/>
      </c>
      <c r="J16" s="63">
        <f>IF(F16="NA","-",IF(L16=0,"-",ABS(F16-L16)))</f>
        <v>1.3100000000000023</v>
      </c>
      <c r="K16" s="60">
        <v>49.216999999999999</v>
      </c>
      <c r="L16" s="55">
        <v>56.01</v>
      </c>
    </row>
    <row r="17" spans="2:12" ht="12" customHeight="1">
      <c r="B17" s="30"/>
      <c r="C17" s="23" t="s">
        <v>8</v>
      </c>
      <c r="D17" s="31">
        <v>30.93</v>
      </c>
      <c r="E17" s="32">
        <v>30.95</v>
      </c>
      <c r="F17" s="123">
        <v>33.92</v>
      </c>
      <c r="G17" s="94" t="str">
        <f>IF((F17/E17)-1&lt;0,"▲","")</f>
        <v/>
      </c>
      <c r="H17" s="95">
        <f t="shared" si="0"/>
        <v>9.5961227786752978E-2</v>
      </c>
      <c r="I17" s="33" t="str">
        <f>IF(F17="NA","",IF(L17=0,"",IF((F17-L17)&lt;0,"▲","")))</f>
        <v/>
      </c>
      <c r="J17" s="63">
        <f>IF(F17="NA","-",IF(L17=0,"-",ABS(F17-L17)))</f>
        <v>0.17000000000000171</v>
      </c>
      <c r="K17" s="60">
        <v>30.94</v>
      </c>
      <c r="L17" s="55">
        <v>33.75</v>
      </c>
    </row>
    <row r="18" spans="2:12" ht="12" customHeight="1">
      <c r="B18" s="30"/>
      <c r="C18" s="23" t="s">
        <v>79</v>
      </c>
      <c r="D18" s="31">
        <v>23.98</v>
      </c>
      <c r="E18" s="32">
        <v>35</v>
      </c>
      <c r="F18" s="123">
        <v>31.3</v>
      </c>
      <c r="G18" s="94" t="str">
        <f>IF((F18/E18)-1&lt;0,"▲","")</f>
        <v>▲</v>
      </c>
      <c r="H18" s="95">
        <f t="shared" si="0"/>
        <v>0.10571428571428565</v>
      </c>
      <c r="I18" s="33" t="str">
        <f>IF(F18="NA","",IF(L18=0,"",IF((F18-L18)&lt;0,"▲","")))</f>
        <v/>
      </c>
      <c r="J18" s="63">
        <f>IF(F18="NA","-",IF(L18=0,"-",ABS(F18-L18)))</f>
        <v>2.7200000000000024</v>
      </c>
      <c r="K18" s="60">
        <v>24.725000000000001</v>
      </c>
      <c r="L18" s="55">
        <v>28.58</v>
      </c>
    </row>
    <row r="19" spans="2:12" ht="12" customHeight="1">
      <c r="B19" s="30"/>
      <c r="C19" s="23" t="s">
        <v>9</v>
      </c>
      <c r="D19" s="31">
        <v>26.55</v>
      </c>
      <c r="E19" s="32">
        <v>23.43</v>
      </c>
      <c r="F19" s="123">
        <v>18.25</v>
      </c>
      <c r="G19" s="94" t="str">
        <f>IF((F19/E19)-1&lt;0,"▲","")</f>
        <v>▲</v>
      </c>
      <c r="H19" s="95">
        <f t="shared" si="0"/>
        <v>0.22108408023900983</v>
      </c>
      <c r="I19" s="33" t="str">
        <f>IF(F19="NA","",IF(L19=0,"",IF((F19-L19)&lt;0,"▲","")))</f>
        <v>▲</v>
      </c>
      <c r="J19" s="63">
        <f>IF(F19="NA","-",IF(L19=0,"-",ABS(F19-L19)))</f>
        <v>0.45200000000000173</v>
      </c>
      <c r="K19" s="60">
        <v>12.414</v>
      </c>
      <c r="L19" s="55">
        <v>18.702000000000002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0.35499999999999998</v>
      </c>
      <c r="F20" s="69">
        <f>ROUND(F19/(F17+F18),3)</f>
        <v>0.28000000000000003</v>
      </c>
      <c r="G20" s="104" t="str">
        <f>IF((F20/E20)-1&lt;0,"▲","")</f>
        <v>▲</v>
      </c>
      <c r="H20" s="98">
        <f>ABS(+F20-E20)*100</f>
        <v>7.4999999999999956</v>
      </c>
      <c r="I20" s="105" t="str">
        <f>IF(F20="NA","",IF(L20=0,"",IF((F20-L20)&lt;0,"▲","")))</f>
        <v>▲</v>
      </c>
      <c r="J20" s="63">
        <f>IF(F20="NA","-",IF(L20=0,"-",ABS(F20-L20)*100))</f>
        <v>1.9999999999999962</v>
      </c>
      <c r="K20" s="99">
        <f>K19/(K17+K18)</f>
        <v>0.22301266504985176</v>
      </c>
      <c r="L20" s="100">
        <f>ROUND(L19/(L17+L18),3)</f>
        <v>0.3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354.52</v>
      </c>
      <c r="G22" s="94" t="str">
        <f>IF((F22/E22)-1&lt;0,"▲","")</f>
        <v/>
      </c>
      <c r="H22" s="95">
        <f>ABS((+F22/E22)-1)</f>
        <v>7.3554795142779072E-2</v>
      </c>
      <c r="I22" s="33" t="str">
        <f>IF(F22="NA","",IF(L22=0,"",IF((F22-L22)&lt;0,"▲","")))</f>
        <v/>
      </c>
      <c r="J22" s="63">
        <f>IF(F22="NA","-",IF(L22=0,"-",ABS(F22-L22)))</f>
        <v>6.0699999999999932</v>
      </c>
      <c r="K22" s="60">
        <v>279.99799999999999</v>
      </c>
      <c r="L22" s="55">
        <v>348.45</v>
      </c>
    </row>
    <row r="23" spans="2:12" ht="12" customHeight="1">
      <c r="B23" s="30"/>
      <c r="C23" s="23" t="s">
        <v>8</v>
      </c>
      <c r="D23" s="31">
        <v>295.16000000000003</v>
      </c>
      <c r="E23" s="32">
        <v>303.54000000000002</v>
      </c>
      <c r="F23" s="123">
        <v>306.27999999999997</v>
      </c>
      <c r="G23" s="94" t="str">
        <f>IF((F23/E23)-1&lt;0,"▲","")</f>
        <v/>
      </c>
      <c r="H23" s="95">
        <f t="shared" si="0"/>
        <v>9.0268168939842131E-3</v>
      </c>
      <c r="I23" s="33" t="str">
        <f>IF(F23="NA","",IF(L23=0,"",IF((F23-L23)&lt;0,"▲","")))</f>
        <v/>
      </c>
      <c r="J23" s="63">
        <f>IF(F23="NA","-",IF(L23=0,"-",ABS(F23-L23)))</f>
        <v>3.1399999999999864</v>
      </c>
      <c r="K23" s="60">
        <v>242.798</v>
      </c>
      <c r="L23" s="55">
        <v>303.14</v>
      </c>
    </row>
    <row r="24" spans="2:12" ht="12" customHeight="1">
      <c r="B24" s="30"/>
      <c r="C24" s="23" t="s">
        <v>79</v>
      </c>
      <c r="D24" s="31">
        <v>54.84</v>
      </c>
      <c r="E24" s="32">
        <v>51.41</v>
      </c>
      <c r="F24" s="123">
        <v>51.83</v>
      </c>
      <c r="G24" s="94" t="str">
        <f>IF((F24/E24)-1&lt;0,"▲","")</f>
        <v/>
      </c>
      <c r="H24" s="95">
        <f t="shared" si="0"/>
        <v>8.16961680606898E-3</v>
      </c>
      <c r="I24" s="33" t="str">
        <f>IF(F24="NA","",IF(L24=0,"",IF((F24-L24)&lt;0,"▲","")))</f>
        <v/>
      </c>
      <c r="J24" s="63">
        <f>IF(F24="NA","-",IF(L24=0,"-",ABS(F24-L24)))</f>
        <v>2.4099999999999966</v>
      </c>
      <c r="K24" s="60">
        <v>58.344000000000001</v>
      </c>
      <c r="L24" s="55">
        <v>49.42</v>
      </c>
    </row>
    <row r="25" spans="2:12" ht="12" customHeight="1">
      <c r="B25" s="30"/>
      <c r="C25" s="23" t="s">
        <v>9</v>
      </c>
      <c r="D25" s="31">
        <v>48.13</v>
      </c>
      <c r="E25" s="32">
        <v>25.97</v>
      </c>
      <c r="F25" s="123">
        <v>24.8</v>
      </c>
      <c r="G25" s="94" t="str">
        <f>IF((F25/E25)-1&lt;0,"▲","")</f>
        <v>▲</v>
      </c>
      <c r="H25" s="95">
        <f t="shared" si="0"/>
        <v>4.505198305737379E-2</v>
      </c>
      <c r="I25" s="33" t="str">
        <f>IF(F25="NA","",IF(L25=0,"",IF((F25-L25)&lt;0,"▲","")))</f>
        <v/>
      </c>
      <c r="J25" s="63">
        <f>IF(F25="NA","-",IF(L25=0,"-",ABS(F25-L25)))</f>
        <v>4.0800000000000018</v>
      </c>
      <c r="K25" s="60">
        <v>36.173999999999999</v>
      </c>
      <c r="L25" s="55">
        <v>20.72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7.2999999999999995E-2</v>
      </c>
      <c r="F26" s="69">
        <f>ROUND(F25/(F23+F24),3)</f>
        <v>6.9000000000000006E-2</v>
      </c>
      <c r="G26" s="104" t="str">
        <f>IF((F26/E26)-1&lt;0,"▲","")</f>
        <v>▲</v>
      </c>
      <c r="H26" s="98">
        <f>ABS(+F26-E26)*100</f>
        <v>0.39999999999999897</v>
      </c>
      <c r="I26" s="105" t="str">
        <f>IF(F26="NA","",IF(L26=0,"",IF((F26-L26)&lt;0,"▲","")))</f>
        <v/>
      </c>
      <c r="J26" s="63">
        <f>IF(F26="NA","-",IF(L26=0,"-",ABS(F26-L26)*100))</f>
        <v>1.0000000000000009</v>
      </c>
      <c r="K26" s="99">
        <f>K25/(K23+K24)</f>
        <v>0.12012273279715217</v>
      </c>
      <c r="L26" s="100">
        <f>ROUND(L25/(L23+L24),3)</f>
        <v>5.8999999999999997E-2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342.154</v>
      </c>
      <c r="G28" s="94" t="str">
        <f>IF((F28/E28)-1&lt;0,"▲","")</f>
        <v/>
      </c>
      <c r="H28" s="95">
        <f>ABS((+F28/E28)-1)</f>
        <v>8.2183635386026355E-2</v>
      </c>
      <c r="I28" s="33" t="str">
        <f>IF(F28="NA","",IF(L28=0,"",IF((F28-L28)&lt;0,"▲","")))</f>
        <v/>
      </c>
      <c r="J28" s="63">
        <f>IF(F28="NA","-",IF(L28=0,"-",ABS(F28-L28)))</f>
        <v>6.853999999999985</v>
      </c>
      <c r="K28" s="60">
        <v>267.50299999999999</v>
      </c>
      <c r="L28" s="55">
        <v>335.3</v>
      </c>
    </row>
    <row r="29" spans="2:12" ht="12" customHeight="1">
      <c r="B29" s="41"/>
      <c r="C29" s="23" t="s">
        <v>8</v>
      </c>
      <c r="D29" s="31">
        <v>281.42</v>
      </c>
      <c r="E29" s="32">
        <v>290.33999999999997</v>
      </c>
      <c r="F29" s="123">
        <v>294.64999999999998</v>
      </c>
      <c r="G29" s="94" t="str">
        <f>IF((F29/E29)-1&lt;0,"▲","")</f>
        <v/>
      </c>
      <c r="H29" s="95">
        <f t="shared" si="0"/>
        <v>1.4844664875663049E-2</v>
      </c>
      <c r="I29" s="33" t="str">
        <f>IF(F29="NA","",IF(L29=0,"",IF((F29-L29)&lt;0,"▲","")))</f>
        <v/>
      </c>
      <c r="J29" s="63">
        <f>IF(F29="NA","-",IF(L29=0,"-",ABS(F29-L29)))</f>
        <v>3.67999999999995</v>
      </c>
      <c r="K29" s="60">
        <v>230.67400000000001</v>
      </c>
      <c r="L29" s="55">
        <v>290.97000000000003</v>
      </c>
    </row>
    <row r="30" spans="2:12" ht="12" customHeight="1">
      <c r="B30" s="41"/>
      <c r="C30" s="23" t="s">
        <v>79</v>
      </c>
      <c r="D30" s="31">
        <v>50.46</v>
      </c>
      <c r="E30" s="32">
        <v>47.63</v>
      </c>
      <c r="F30" s="123">
        <v>48.26</v>
      </c>
      <c r="G30" s="94" t="str">
        <f>IF((F30/E30)-1&lt;0,"▲","")</f>
        <v/>
      </c>
      <c r="H30" s="95">
        <f t="shared" si="0"/>
        <v>1.3226957799705952E-2</v>
      </c>
      <c r="I30" s="33" t="str">
        <f>IF(F30="NA","",IF(L30=0,"",IF((F30-L30)&lt;0,"▲","")))</f>
        <v/>
      </c>
      <c r="J30" s="63">
        <f>IF(F30="NA","-",IF(L30=0,"-",ABS(F30-L30)))</f>
        <v>2.5399999999999991</v>
      </c>
      <c r="K30" s="60">
        <v>53.987000000000002</v>
      </c>
      <c r="L30" s="55">
        <v>45.72</v>
      </c>
    </row>
    <row r="31" spans="2:12" ht="12" customHeight="1">
      <c r="B31" s="41"/>
      <c r="C31" s="23" t="s">
        <v>9</v>
      </c>
      <c r="D31" s="31">
        <v>43.38</v>
      </c>
      <c r="E31" s="32">
        <v>22.34</v>
      </c>
      <c r="F31" s="123">
        <v>22.09</v>
      </c>
      <c r="G31" s="94" t="str">
        <f>IF((F31/E31)-1&lt;0,"▲","")</f>
        <v>▲</v>
      </c>
      <c r="H31" s="95">
        <f t="shared" si="0"/>
        <v>1.1190689346463722E-2</v>
      </c>
      <c r="I31" s="33" t="str">
        <f>IF(F31="NA","",IF(L31=0,"",IF((F31-L31)&lt;0,"▲","")))</f>
        <v/>
      </c>
      <c r="J31" s="63">
        <f>IF(F31="NA","-",IF(L31=0,"-",ABS(F31-L31)))</f>
        <v>4.4400000000000013</v>
      </c>
      <c r="K31" s="60">
        <v>33.113999999999997</v>
      </c>
      <c r="L31" s="55">
        <v>17.649999999999999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6.6000000000000003E-2</v>
      </c>
      <c r="F32" s="69">
        <f>ROUND(F31/(F29+F30),3)</f>
        <v>6.4000000000000001E-2</v>
      </c>
      <c r="G32" s="104" t="str">
        <f>IF((F32/E32)-1&lt;0,"▲","")</f>
        <v>▲</v>
      </c>
      <c r="H32" s="98">
        <f>ABS(+F32-E32)*100</f>
        <v>0.20000000000000018</v>
      </c>
      <c r="I32" s="105" t="str">
        <f>IF(F32="NA","",IF(L32=0,"",IF((F32-L32)&lt;0,"▲","")))</f>
        <v/>
      </c>
      <c r="J32" s="63">
        <f>IF(F32="NA","-",IF(L32=0,"-",ABS(F32-L32)*100))</f>
        <v>1.2000000000000004</v>
      </c>
      <c r="K32" s="99">
        <f>K31/(K29+K30)</f>
        <v>0.11632784259171434</v>
      </c>
      <c r="L32" s="100">
        <f>ROUND(L31/(L29+L30),3)</f>
        <v>5.1999999999999998E-2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7.55</v>
      </c>
      <c r="F34" s="123">
        <v>6</v>
      </c>
      <c r="G34" s="94" t="str">
        <f>IF((F34/E34)-1&lt;0,"▲","")</f>
        <v>▲</v>
      </c>
      <c r="H34" s="95">
        <f>ABS((+F34/E34)-1)</f>
        <v>0.20529801324503305</v>
      </c>
      <c r="I34" s="33" t="str">
        <f>IF(F34="NA","",IF(L34=0,"",IF((F34-L34)&lt;0,"▲","")))</f>
        <v>▲</v>
      </c>
      <c r="J34" s="63">
        <f>IF(F34="NA","-",IF(L34=0,"-",ABS(F34-L34)))</f>
        <v>0.40000000000000036</v>
      </c>
      <c r="K34" s="60">
        <v>6.2670000000000003</v>
      </c>
      <c r="L34" s="55">
        <v>6.4</v>
      </c>
    </row>
    <row r="35" spans="2:12" ht="12" customHeight="1">
      <c r="B35" s="30"/>
      <c r="C35" s="23" t="s">
        <v>8</v>
      </c>
      <c r="D35" s="31">
        <v>4.01</v>
      </c>
      <c r="E35" s="32">
        <v>4.2</v>
      </c>
      <c r="F35" s="123">
        <v>4.0199999999999996</v>
      </c>
      <c r="G35" s="94" t="str">
        <f>IF((F35/E35)-1&lt;0,"▲","")</f>
        <v>▲</v>
      </c>
      <c r="H35" s="95">
        <f t="shared" si="0"/>
        <v>4.2857142857143038E-2</v>
      </c>
      <c r="I35" s="33" t="str">
        <f>IF(F35="NA","",IF(L35=0,"",IF((F35-L35)&lt;0,"▲","")))</f>
        <v/>
      </c>
      <c r="J35" s="63">
        <f>IF(F35="NA","-",IF(L35=0,"-",ABS(F35-L35)))</f>
        <v>3.9999999999999591E-2</v>
      </c>
      <c r="K35" s="60">
        <v>4.101</v>
      </c>
      <c r="L35" s="55">
        <v>3.98</v>
      </c>
    </row>
    <row r="36" spans="2:12" ht="12" customHeight="1">
      <c r="B36" s="30"/>
      <c r="C36" s="23" t="s">
        <v>79</v>
      </c>
      <c r="D36" s="31">
        <v>3.52</v>
      </c>
      <c r="E36" s="32">
        <v>3.53</v>
      </c>
      <c r="F36" s="123">
        <v>3.21</v>
      </c>
      <c r="G36" s="94" t="str">
        <f>IF((F36/E36)-1&lt;0,"▲","")</f>
        <v>▲</v>
      </c>
      <c r="H36" s="95">
        <f t="shared" si="0"/>
        <v>9.0651558073654326E-2</v>
      </c>
      <c r="I36" s="33" t="str">
        <f>IF(F36="NA","",IF(L36=0,"",IF((F36-L36)&lt;0,"▲","")))</f>
        <v>▲</v>
      </c>
      <c r="J36" s="63">
        <f>IF(F36="NA","-",IF(L36=0,"-",ABS(F36-L36)))</f>
        <v>0.18999999999999995</v>
      </c>
      <c r="K36" s="60">
        <v>2.923</v>
      </c>
      <c r="L36" s="55">
        <v>3.4</v>
      </c>
    </row>
    <row r="37" spans="2:12" ht="12" customHeight="1">
      <c r="B37" s="30"/>
      <c r="C37" s="23" t="s">
        <v>9</v>
      </c>
      <c r="D37" s="31">
        <v>1.18</v>
      </c>
      <c r="E37" s="32">
        <v>1.57</v>
      </c>
      <c r="F37" s="123">
        <v>0.95</v>
      </c>
      <c r="G37" s="94" t="str">
        <f>IF((F37/E37)-1&lt;0,"▲","")</f>
        <v>▲</v>
      </c>
      <c r="H37" s="95">
        <f t="shared" si="0"/>
        <v>0.39490445859872614</v>
      </c>
      <c r="I37" s="33" t="str">
        <f>IF(F37="NA","",IF(L37=0,"",IF((F37-L37)&lt;0,"▲","")))</f>
        <v>▲</v>
      </c>
      <c r="J37" s="63">
        <f>IF(F37="NA","-",IF(L37=0,"-",ABS(F37-L37)))</f>
        <v>0.40000000000000013</v>
      </c>
      <c r="K37" s="60">
        <v>1.266</v>
      </c>
      <c r="L37" s="55">
        <v>1.35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0.20300000000000001</v>
      </c>
      <c r="F38" s="74">
        <f>ROUND(F37/(F35+F36),3)</f>
        <v>0.13100000000000001</v>
      </c>
      <c r="G38" s="107" t="str">
        <f>IF((F38/E38)-1&lt;0,"▲","")</f>
        <v>▲</v>
      </c>
      <c r="H38" s="108">
        <f>ABS(+F38-E38)*100</f>
        <v>7.2000000000000011</v>
      </c>
      <c r="I38" s="109" t="str">
        <f>IF(F38="NA","",IF(L38=0,"",IF((F38-L38)&lt;0,"▲","")))</f>
        <v>▲</v>
      </c>
      <c r="J38" s="64">
        <f>IF(F38="NA","-",IF(L38=0,"-",ABS(F38-L38)*100))</f>
        <v>5.1999999999999993</v>
      </c>
      <c r="K38" s="110">
        <f>K37/(K35+K36)</f>
        <v>0.18023917995444191</v>
      </c>
      <c r="L38" s="56">
        <f>ROUND(L37/(L35+L36),3)</f>
        <v>0.183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389</v>
      </c>
      <c r="G42" s="457" t="s">
        <v>390</v>
      </c>
      <c r="H42" s="437"/>
      <c r="I42" s="440" t="s">
        <v>391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87.77</v>
      </c>
      <c r="G44" s="113" t="str">
        <f>IF((F44/E44)-1&lt;0,"▲","")</f>
        <v>▲</v>
      </c>
      <c r="H44" s="95">
        <f>ABS((+F44/E44)-1)</f>
        <v>3.1343118861052899E-2</v>
      </c>
      <c r="I44" s="54" t="str">
        <f>IF(F44="NA","",IF(L44=0,"",IF((F44-L44)&lt;0,"▲","")))</f>
        <v>▲</v>
      </c>
      <c r="J44" s="63">
        <f>IF(F44="NA","-",IF(L44=0,"-",ABS(F44-L44)))</f>
        <v>1.6300000000000097</v>
      </c>
      <c r="K44" s="60">
        <v>87.001000000000005</v>
      </c>
      <c r="L44" s="78">
        <v>89.4</v>
      </c>
    </row>
    <row r="45" spans="2:12" ht="12" customHeight="1">
      <c r="B45" s="30"/>
      <c r="C45" s="23" t="s">
        <v>8</v>
      </c>
      <c r="D45" s="111">
        <v>50.62</v>
      </c>
      <c r="E45" s="112">
        <v>48.32</v>
      </c>
      <c r="F45" s="125">
        <v>48.15</v>
      </c>
      <c r="G45" s="114" t="str">
        <f>IF((F45/E45)-1&lt;0,"▲","")</f>
        <v>▲</v>
      </c>
      <c r="H45" s="95">
        <f>ABS((+F45/E45)-1)</f>
        <v>3.5182119205298124E-3</v>
      </c>
      <c r="I45" s="33" t="str">
        <f>IF(F45="NA","",IF(L45=0,"",IF((F45-L45)&lt;0,"▲","")))</f>
        <v>▲</v>
      </c>
      <c r="J45" s="63">
        <f>IF(F45="NA","-",IF(L45=0,"-",ABS(F45-L45)))</f>
        <v>2.0000000000003126E-2</v>
      </c>
      <c r="K45" s="60">
        <v>53.472999999999999</v>
      </c>
      <c r="L45" s="55">
        <v>48.17</v>
      </c>
    </row>
    <row r="46" spans="2:12" ht="12" customHeight="1">
      <c r="B46" s="30"/>
      <c r="C46" s="23" t="s">
        <v>79</v>
      </c>
      <c r="D46" s="111">
        <v>40.85</v>
      </c>
      <c r="E46" s="112">
        <v>41.37</v>
      </c>
      <c r="F46" s="125">
        <v>40.69</v>
      </c>
      <c r="G46" s="114" t="str">
        <f>IF((F46/E46)-1&lt;0,"▲","")</f>
        <v>▲</v>
      </c>
      <c r="H46" s="95">
        <f>ABS((+F46/E46)-1)</f>
        <v>1.6437031665458068E-2</v>
      </c>
      <c r="I46" s="33" t="str">
        <f>IF(F46="NA","",IF(L46=0,"",IF((F46-L46)&lt;0,"▲","")))</f>
        <v>▲</v>
      </c>
      <c r="J46" s="63">
        <f>IF(F46="NA","-",IF(L46=0,"-",ABS(F46-L46)))</f>
        <v>0.67999999999999972</v>
      </c>
      <c r="K46" s="60">
        <v>30.385999999999999</v>
      </c>
      <c r="L46" s="55">
        <v>41.37</v>
      </c>
    </row>
    <row r="47" spans="2:12" ht="12" customHeight="1">
      <c r="B47" s="30"/>
      <c r="C47" s="23" t="s">
        <v>9</v>
      </c>
      <c r="D47" s="111">
        <v>4.1100000000000003</v>
      </c>
      <c r="E47" s="112">
        <v>5.44</v>
      </c>
      <c r="F47" s="125">
        <v>4.78</v>
      </c>
      <c r="G47" s="114" t="str">
        <f>IF((F47/E47)-1&lt;0,"▲","")</f>
        <v>▲</v>
      </c>
      <c r="H47" s="95">
        <f>ABS((+F47/E47)-1)</f>
        <v>0.12132352941176472</v>
      </c>
      <c r="I47" s="33" t="str">
        <f>IF(F47="NA","",IF(L47=0,"",IF((F47-L47)&lt;0,"▲","")))</f>
        <v>▲</v>
      </c>
      <c r="J47" s="63">
        <f>IF(F47="NA","-",IF(L47=0,"-",ABS(F47-L47)))</f>
        <v>0.39999999999999947</v>
      </c>
      <c r="K47" s="60">
        <v>15.617000000000001</v>
      </c>
      <c r="L47" s="55">
        <v>5.18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6.0999999999999999E-2</v>
      </c>
      <c r="F48" s="75">
        <f>ROUND(F47/(F45+F46),3)</f>
        <v>5.3999999999999999E-2</v>
      </c>
      <c r="G48" s="117" t="str">
        <f>IF(F48-D48&lt;0,"▲","")</f>
        <v/>
      </c>
      <c r="H48" s="108">
        <f>ABS(+F48-E48)*100</f>
        <v>0.7</v>
      </c>
      <c r="I48" s="45" t="str">
        <f>IF(F48="NA","",IF(L48=0,"",IF((F48-L48)&lt;0,"▲","")))</f>
        <v>▲</v>
      </c>
      <c r="J48" s="64">
        <f>ABS(+F48-L48)*100</f>
        <v>0.40000000000000036</v>
      </c>
      <c r="K48" s="110">
        <f>K47/(K45+K46)</f>
        <v>0.18622926579138796</v>
      </c>
      <c r="L48" s="118">
        <f>ROUND(L47/(L45+L46),3)</f>
        <v>5.8000000000000003E-2</v>
      </c>
    </row>
    <row r="49" spans="1:12" ht="12" customHeight="1">
      <c r="B49" s="1" t="s">
        <v>393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6">
    <tabColor theme="1"/>
    <pageSetUpPr fitToPage="1"/>
  </sheetPr>
  <dimension ref="A1:L67"/>
  <sheetViews>
    <sheetView showGridLines="0" defaultGridColor="0" topLeftCell="A4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387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365</v>
      </c>
      <c r="G7" s="457" t="s">
        <v>366</v>
      </c>
      <c r="H7" s="437"/>
      <c r="I7" s="440" t="s">
        <v>367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410.86</v>
      </c>
      <c r="G10" s="94" t="str">
        <f>IF((F10/E10)-1&lt;0,"▲","")</f>
        <v/>
      </c>
      <c r="H10" s="95">
        <f>ABS((+F10/E10)-1)</f>
        <v>3.2596948905476486E-2</v>
      </c>
      <c r="I10" s="33" t="str">
        <f>IF(F10="NA","",IF(L10=0,"",IF((F10-L10)&lt;0,"▲","")))</f>
        <v>▲</v>
      </c>
      <c r="J10" s="63">
        <f>IF(F10="NA","-",IF(L10=0,"-",ABS(F10-L10)))</f>
        <v>7.7099999999999795</v>
      </c>
      <c r="K10" s="60">
        <v>335.48200000000003</v>
      </c>
      <c r="L10" s="55">
        <v>418.57</v>
      </c>
    </row>
    <row r="11" spans="2:12" ht="12" customHeight="1">
      <c r="B11" s="30"/>
      <c r="C11" s="23" t="s">
        <v>8</v>
      </c>
      <c r="D11" s="31">
        <v>330.11</v>
      </c>
      <c r="E11" s="32">
        <v>342.53</v>
      </c>
      <c r="F11" s="123">
        <v>340.87</v>
      </c>
      <c r="G11" s="94" t="str">
        <f>IF((F11/E11)-1&lt;0,"▲","")</f>
        <v>▲</v>
      </c>
      <c r="H11" s="95">
        <f>ABS((+F11/E11)-1)</f>
        <v>4.8462908358390955E-3</v>
      </c>
      <c r="I11" s="33" t="str">
        <f>IF(F11="NA","",IF(L11=0,"",IF((F11-L11)&lt;0,"▲","")))</f>
        <v>▲</v>
      </c>
      <c r="J11" s="63">
        <f>IF(F11="NA","-",IF(L11=0,"-",ABS(F11-L11)))</f>
        <v>2.5699999999999932</v>
      </c>
      <c r="K11" s="60">
        <v>277.839</v>
      </c>
      <c r="L11" s="55">
        <v>343.44</v>
      </c>
    </row>
    <row r="12" spans="2:12" ht="12" customHeight="1">
      <c r="B12" s="30"/>
      <c r="C12" s="23" t="s">
        <v>79</v>
      </c>
      <c r="D12" s="31">
        <v>82.33</v>
      </c>
      <c r="E12" s="32">
        <v>90.81</v>
      </c>
      <c r="F12" s="123">
        <v>81.400000000000006</v>
      </c>
      <c r="G12" s="94" t="str">
        <f>IF((F12/E12)-1&lt;0,"▲","")</f>
        <v>▲</v>
      </c>
      <c r="H12" s="95">
        <f>ABS((+F12/E12)-1)</f>
        <v>0.1036229490144257</v>
      </c>
      <c r="I12" s="33" t="str">
        <f>IF(F12="NA","",IF(L12=0,"",IF((F12-L12)&lt;0,"▲","")))</f>
        <v/>
      </c>
      <c r="J12" s="63">
        <f>IF(F12="NA","-",IF(L12=0,"-",ABS(F12-L12)))</f>
        <v>4.0000000000006253E-2</v>
      </c>
      <c r="K12" s="60">
        <v>85.992000000000004</v>
      </c>
      <c r="L12" s="55">
        <v>81.36</v>
      </c>
    </row>
    <row r="13" spans="2:12" ht="12" customHeight="1">
      <c r="B13" s="30"/>
      <c r="C13" s="23" t="s">
        <v>9</v>
      </c>
      <c r="D13" s="31">
        <v>75.87</v>
      </c>
      <c r="E13" s="32">
        <v>46.12</v>
      </c>
      <c r="F13" s="123">
        <v>40.78</v>
      </c>
      <c r="G13" s="94" t="str">
        <f>IF((F13/E13)-1&lt;0,"▲","")</f>
        <v>▲</v>
      </c>
      <c r="H13" s="95">
        <f>ABS((+F13/E13)-1)</f>
        <v>0.11578490893321758</v>
      </c>
      <c r="I13" s="33" t="str">
        <f>IF(F13="NA","",IF(L13=0,"",IF((F13-L13)&lt;0,"▲","")))</f>
        <v>▲</v>
      </c>
      <c r="J13" s="63">
        <f>IF(F13="NA","-",IF(L13=0,"-",ABS(F13-L13)))</f>
        <v>5.9499999999999957</v>
      </c>
      <c r="K13" s="60">
        <v>49.853999999999999</v>
      </c>
      <c r="L13" s="55">
        <v>46.73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0.106</v>
      </c>
      <c r="F14" s="69">
        <f>ROUND(F13/(F11+F12),3)</f>
        <v>9.7000000000000003E-2</v>
      </c>
      <c r="G14" s="94" t="str">
        <f>IF((F14/E14)-1&lt;0,"▲","")</f>
        <v>▲</v>
      </c>
      <c r="H14" s="98">
        <f>ABS(+F14-E14)*100</f>
        <v>0.89999999999999947</v>
      </c>
      <c r="I14" s="33" t="str">
        <f>IF(F14="NA","",IF(L14=0,"",IF((F14-L14)&lt;0,"▲","")))</f>
        <v>▲</v>
      </c>
      <c r="J14" s="63">
        <f>IF(F14="NA","-",IF(L14=0,"-",ABS(F14-L14)*100))</f>
        <v>1.2999999999999998</v>
      </c>
      <c r="K14" s="99">
        <f>K13/(K11+K12)</f>
        <v>0.13702515728456344</v>
      </c>
      <c r="L14" s="100">
        <f>ROUND(L13/(L11+L12),3)</f>
        <v>0.11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60.1</v>
      </c>
      <c r="F16" s="123">
        <v>56.01</v>
      </c>
      <c r="G16" s="94" t="str">
        <f>IF((F16/E16)-1&lt;0,"▲","")</f>
        <v>▲</v>
      </c>
      <c r="H16" s="95">
        <f t="shared" ref="H16:H37" si="0">ABS((+F16/E16)-1)</f>
        <v>6.8053244592346185E-2</v>
      </c>
      <c r="I16" s="33" t="str">
        <f>IF(F16="NA","",IF(L16=0,"",IF((F16-L16)&lt;0,"▲","")))</f>
        <v/>
      </c>
      <c r="J16" s="63">
        <f>IF(F16="NA","-",IF(L16=0,"-",ABS(F16-L16)))</f>
        <v>0.39999999999999858</v>
      </c>
      <c r="K16" s="60">
        <v>49.216999999999999</v>
      </c>
      <c r="L16" s="55">
        <v>55.61</v>
      </c>
    </row>
    <row r="17" spans="2:12" ht="12" customHeight="1">
      <c r="B17" s="30"/>
      <c r="C17" s="23" t="s">
        <v>8</v>
      </c>
      <c r="D17" s="31">
        <v>30.93</v>
      </c>
      <c r="E17" s="32">
        <v>32.11</v>
      </c>
      <c r="F17" s="123">
        <v>33.75</v>
      </c>
      <c r="G17" s="94" t="str">
        <f>IF((F17/E17)-1&lt;0,"▲","")</f>
        <v/>
      </c>
      <c r="H17" s="95">
        <f t="shared" si="0"/>
        <v>5.1074431641233264E-2</v>
      </c>
      <c r="I17" s="33" t="str">
        <f>IF(F17="NA","",IF(L17=0,"",IF((F17-L17)&lt;0,"▲","")))</f>
        <v/>
      </c>
      <c r="J17" s="63">
        <f>IF(F17="NA","-",IF(L17=0,"-",ABS(F17-L17)))</f>
        <v>0</v>
      </c>
      <c r="K17" s="60">
        <v>30.94</v>
      </c>
      <c r="L17" s="55">
        <v>33.75</v>
      </c>
    </row>
    <row r="18" spans="2:12" ht="12" customHeight="1">
      <c r="B18" s="30"/>
      <c r="C18" s="23" t="s">
        <v>79</v>
      </c>
      <c r="D18" s="31">
        <v>23.98</v>
      </c>
      <c r="E18" s="32">
        <v>35.24</v>
      </c>
      <c r="F18" s="123">
        <v>28.58</v>
      </c>
      <c r="G18" s="94" t="str">
        <f>IF((F18/E18)-1&lt;0,"▲","")</f>
        <v>▲</v>
      </c>
      <c r="H18" s="95">
        <f t="shared" si="0"/>
        <v>0.1889897843359819</v>
      </c>
      <c r="I18" s="33" t="str">
        <f>IF(F18="NA","",IF(L18=0,"",IF((F18-L18)&lt;0,"▲","")))</f>
        <v/>
      </c>
      <c r="J18" s="63">
        <f>IF(F18="NA","-",IF(L18=0,"-",ABS(F18-L18)))</f>
        <v>0</v>
      </c>
      <c r="K18" s="60">
        <v>24.725000000000001</v>
      </c>
      <c r="L18" s="55">
        <v>28.58</v>
      </c>
    </row>
    <row r="19" spans="2:12" ht="12" customHeight="1">
      <c r="B19" s="30"/>
      <c r="C19" s="23" t="s">
        <v>9</v>
      </c>
      <c r="D19" s="31">
        <v>26.55</v>
      </c>
      <c r="E19" s="32">
        <v>22.02</v>
      </c>
      <c r="F19" s="123">
        <v>18.7</v>
      </c>
      <c r="G19" s="94" t="str">
        <f>IF((F19/E19)-1&lt;0,"▲","")</f>
        <v>▲</v>
      </c>
      <c r="H19" s="95">
        <f t="shared" si="0"/>
        <v>0.15077202543142598</v>
      </c>
      <c r="I19" s="33" t="str">
        <f>IF(F19="NA","",IF(L19=0,"",IF((F19-L19)&lt;0,"▲","")))</f>
        <v>▲</v>
      </c>
      <c r="J19" s="63">
        <f>IF(F19="NA","-",IF(L19=0,"-",ABS(F19-L19)))</f>
        <v>0.42000000000000171</v>
      </c>
      <c r="K19" s="60">
        <v>12.414</v>
      </c>
      <c r="L19" s="55">
        <v>19.12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0.32700000000000001</v>
      </c>
      <c r="F20" s="69">
        <f>ROUND(F19/(F17+F18),3)</f>
        <v>0.3</v>
      </c>
      <c r="G20" s="104" t="str">
        <f>IF((F20/E20)-1&lt;0,"▲","")</f>
        <v>▲</v>
      </c>
      <c r="H20" s="98">
        <f>ABS(+F20-E20)*100</f>
        <v>2.7000000000000024</v>
      </c>
      <c r="I20" s="105" t="str">
        <f>IF(F20="NA","",IF(L20=0,"",IF((F20-L20)&lt;0,"▲","")))</f>
        <v>▲</v>
      </c>
      <c r="J20" s="63">
        <f>IF(F20="NA","-",IF(L20=0,"-",ABS(F20-L20)*100))</f>
        <v>0.70000000000000062</v>
      </c>
      <c r="K20" s="99">
        <f>K19/(K17+K18)</f>
        <v>0.22301266504985176</v>
      </c>
      <c r="L20" s="100">
        <f>ROUND(L19/(L17+L18),3)</f>
        <v>0.307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348.45</v>
      </c>
      <c r="G22" s="94" t="str">
        <f>IF((F22/E22)-1&lt;0,"▲","")</f>
        <v/>
      </c>
      <c r="H22" s="95">
        <f>ABS((+F22/E22)-1)</f>
        <v>5.5173666838264079E-2</v>
      </c>
      <c r="I22" s="33" t="str">
        <f>IF(F22="NA","",IF(L22=0,"",IF((F22-L22)&lt;0,"▲","")))</f>
        <v>▲</v>
      </c>
      <c r="J22" s="63">
        <f>IF(F22="NA","-",IF(L22=0,"-",ABS(F22-L22)))</f>
        <v>7.75</v>
      </c>
      <c r="K22" s="60">
        <v>279.99799999999999</v>
      </c>
      <c r="L22" s="55">
        <v>356.2</v>
      </c>
    </row>
    <row r="23" spans="2:12" ht="12" customHeight="1">
      <c r="B23" s="30"/>
      <c r="C23" s="23" t="s">
        <v>8</v>
      </c>
      <c r="D23" s="31">
        <v>295.16000000000003</v>
      </c>
      <c r="E23" s="32">
        <v>306.42</v>
      </c>
      <c r="F23" s="123">
        <v>303.14</v>
      </c>
      <c r="G23" s="94" t="str">
        <f>IF((F23/E23)-1&lt;0,"▲","")</f>
        <v>▲</v>
      </c>
      <c r="H23" s="95">
        <f t="shared" si="0"/>
        <v>1.0704262123882313E-2</v>
      </c>
      <c r="I23" s="33" t="str">
        <f>IF(F23="NA","",IF(L23=0,"",IF((F23-L23)&lt;0,"▲","")))</f>
        <v>▲</v>
      </c>
      <c r="J23" s="63">
        <f>IF(F23="NA","-",IF(L23=0,"-",ABS(F23-L23)))</f>
        <v>2.5400000000000205</v>
      </c>
      <c r="K23" s="60">
        <v>242.798</v>
      </c>
      <c r="L23" s="55">
        <v>305.68</v>
      </c>
    </row>
    <row r="24" spans="2:12" ht="12" customHeight="1">
      <c r="B24" s="30"/>
      <c r="C24" s="23" t="s">
        <v>79</v>
      </c>
      <c r="D24" s="31">
        <v>54.84</v>
      </c>
      <c r="E24" s="32">
        <v>52.04</v>
      </c>
      <c r="F24" s="123">
        <v>49.42</v>
      </c>
      <c r="G24" s="94" t="str">
        <f>IF((F24/E24)-1&lt;0,"▲","")</f>
        <v>▲</v>
      </c>
      <c r="H24" s="95">
        <f t="shared" si="0"/>
        <v>5.0345887778631804E-2</v>
      </c>
      <c r="I24" s="33" t="str">
        <f>IF(F24="NA","",IF(L24=0,"",IF((F24-L24)&lt;0,"▲","")))</f>
        <v/>
      </c>
      <c r="J24" s="63">
        <f>IF(F24="NA","-",IF(L24=0,"-",ABS(F24-L24)))</f>
        <v>0.13000000000000256</v>
      </c>
      <c r="K24" s="60">
        <v>58.344000000000001</v>
      </c>
      <c r="L24" s="55">
        <v>49.29</v>
      </c>
    </row>
    <row r="25" spans="2:12" ht="12" customHeight="1">
      <c r="B25" s="30"/>
      <c r="C25" s="23" t="s">
        <v>9</v>
      </c>
      <c r="D25" s="31">
        <v>48.13</v>
      </c>
      <c r="E25" s="32">
        <v>22.33</v>
      </c>
      <c r="F25" s="123">
        <v>20.72</v>
      </c>
      <c r="G25" s="94" t="str">
        <f>IF((F25/E25)-1&lt;0,"▲","")</f>
        <v>▲</v>
      </c>
      <c r="H25" s="95">
        <f t="shared" si="0"/>
        <v>7.2100313479623757E-2</v>
      </c>
      <c r="I25" s="33" t="str">
        <f>IF(F25="NA","",IF(L25=0,"",IF((F25-L25)&lt;0,"▲","")))</f>
        <v>▲</v>
      </c>
      <c r="J25" s="63">
        <f>IF(F25="NA","-",IF(L25=0,"-",ABS(F25-L25)))</f>
        <v>5.34</v>
      </c>
      <c r="K25" s="60">
        <v>36.173999999999999</v>
      </c>
      <c r="L25" s="55">
        <v>26.06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6.2E-2</v>
      </c>
      <c r="F26" s="69">
        <f>ROUND(F25/(F23+F24),3)</f>
        <v>5.8999999999999997E-2</v>
      </c>
      <c r="G26" s="104" t="str">
        <f>IF((F26/E26)-1&lt;0,"▲","")</f>
        <v>▲</v>
      </c>
      <c r="H26" s="98">
        <f>ABS(+F26-E26)*100</f>
        <v>0.30000000000000027</v>
      </c>
      <c r="I26" s="105" t="str">
        <f>IF(F26="NA","",IF(L26=0,"",IF((F26-L26)&lt;0,"▲","")))</f>
        <v>▲</v>
      </c>
      <c r="J26" s="63">
        <f>IF(F26="NA","-",IF(L26=0,"-",ABS(F26-L26)*100))</f>
        <v>1.4</v>
      </c>
      <c r="K26" s="99">
        <f>K25/(K23+K24)</f>
        <v>0.12012273279715217</v>
      </c>
      <c r="L26" s="100">
        <f>ROUND(L25/(L23+L24),3)</f>
        <v>7.2999999999999995E-2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335.3</v>
      </c>
      <c r="G28" s="94" t="str">
        <f>IF((F28/E28)-1&lt;0,"▲","")</f>
        <v/>
      </c>
      <c r="H28" s="95">
        <f>ABS((+F28/E28)-1)</f>
        <v>6.0505424297055299E-2</v>
      </c>
      <c r="I28" s="33" t="str">
        <f>IF(F28="NA","",IF(L28=0,"",IF((F28-L28)&lt;0,"▲","")))</f>
        <v>▲</v>
      </c>
      <c r="J28" s="63">
        <f>IF(F28="NA","-",IF(L28=0,"-",ABS(F28-L28)))</f>
        <v>7.7400000000000091</v>
      </c>
      <c r="K28" s="60">
        <v>267.50299999999999</v>
      </c>
      <c r="L28" s="55">
        <v>343.04</v>
      </c>
    </row>
    <row r="29" spans="2:12" ht="12" customHeight="1">
      <c r="B29" s="41"/>
      <c r="C29" s="23" t="s">
        <v>8</v>
      </c>
      <c r="D29" s="31">
        <v>281.42</v>
      </c>
      <c r="E29" s="32">
        <v>293.38</v>
      </c>
      <c r="F29" s="123">
        <v>290.97000000000003</v>
      </c>
      <c r="G29" s="94" t="str">
        <f>IF((F29/E29)-1&lt;0,"▲","")</f>
        <v>▲</v>
      </c>
      <c r="H29" s="95">
        <f t="shared" si="0"/>
        <v>8.2146022223735793E-3</v>
      </c>
      <c r="I29" s="33" t="str">
        <f>IF(F29="NA","",IF(L29=0,"",IF((F29-L29)&lt;0,"▲","")))</f>
        <v>▲</v>
      </c>
      <c r="J29" s="63">
        <f>IF(F29="NA","-",IF(L29=0,"-",ABS(F29-L29)))</f>
        <v>2.5399999999999636</v>
      </c>
      <c r="K29" s="60">
        <v>230.67400000000001</v>
      </c>
      <c r="L29" s="55">
        <v>293.51</v>
      </c>
    </row>
    <row r="30" spans="2:12" ht="12" customHeight="1">
      <c r="B30" s="41"/>
      <c r="C30" s="23" t="s">
        <v>79</v>
      </c>
      <c r="D30" s="31">
        <v>50.46</v>
      </c>
      <c r="E30" s="32">
        <v>48.26</v>
      </c>
      <c r="F30" s="123">
        <v>45.72</v>
      </c>
      <c r="G30" s="94" t="str">
        <f>IF((F30/E30)-1&lt;0,"▲","")</f>
        <v>▲</v>
      </c>
      <c r="H30" s="95">
        <f t="shared" si="0"/>
        <v>5.2631578947368363E-2</v>
      </c>
      <c r="I30" s="33" t="str">
        <f>IF(F30="NA","",IF(L30=0,"",IF((F30-L30)&lt;0,"▲","")))</f>
        <v/>
      </c>
      <c r="J30" s="63">
        <f>IF(F30="NA","-",IF(L30=0,"-",ABS(F30-L30)))</f>
        <v>0</v>
      </c>
      <c r="K30" s="60">
        <v>53.987000000000002</v>
      </c>
      <c r="L30" s="55">
        <v>45.72</v>
      </c>
    </row>
    <row r="31" spans="2:12" ht="12" customHeight="1">
      <c r="B31" s="41"/>
      <c r="C31" s="23" t="s">
        <v>9</v>
      </c>
      <c r="D31" s="31">
        <v>43.38</v>
      </c>
      <c r="E31" s="32">
        <v>18.53</v>
      </c>
      <c r="F31" s="123">
        <v>17.649999999999999</v>
      </c>
      <c r="G31" s="94" t="str">
        <f>IF((F31/E31)-1&lt;0,"▲","")</f>
        <v>▲</v>
      </c>
      <c r="H31" s="95">
        <f t="shared" si="0"/>
        <v>4.7490555855369765E-2</v>
      </c>
      <c r="I31" s="33" t="str">
        <f>IF(F31="NA","",IF(L31=0,"",IF((F31-L31)&lt;0,"▲","")))</f>
        <v>▲</v>
      </c>
      <c r="J31" s="63">
        <f>IF(F31="NA","-",IF(L31=0,"-",ABS(F31-L31)))</f>
        <v>5.2000000000000028</v>
      </c>
      <c r="K31" s="60">
        <v>33.113999999999997</v>
      </c>
      <c r="L31" s="55">
        <v>22.85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5.3999999999999999E-2</v>
      </c>
      <c r="F32" s="69">
        <f>ROUND(F31/(F29+F30),3)</f>
        <v>5.1999999999999998E-2</v>
      </c>
      <c r="G32" s="104" t="str">
        <f>IF((F32/E32)-1&lt;0,"▲","")</f>
        <v>▲</v>
      </c>
      <c r="H32" s="98">
        <f>ABS(+F32-E32)*100</f>
        <v>0.20000000000000018</v>
      </c>
      <c r="I32" s="105" t="str">
        <f>IF(F32="NA","",IF(L32=0,"",IF((F32-L32)&lt;0,"▲","")))</f>
        <v>▲</v>
      </c>
      <c r="J32" s="63">
        <f>IF(F32="NA","-",IF(L32=0,"-",ABS(F32-L32)*100))</f>
        <v>1.5000000000000007</v>
      </c>
      <c r="K32" s="99">
        <f>K31/(K29+K30)</f>
        <v>0.11632784259171434</v>
      </c>
      <c r="L32" s="100">
        <f>ROUND(L31/(L29+L30),3)</f>
        <v>6.7000000000000004E-2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7.55</v>
      </c>
      <c r="F34" s="123">
        <v>6.4</v>
      </c>
      <c r="G34" s="94" t="str">
        <f>IF((F34/E34)-1&lt;0,"▲","")</f>
        <v>▲</v>
      </c>
      <c r="H34" s="95">
        <f>ABS((+F34/E34)-1)</f>
        <v>0.15231788079470188</v>
      </c>
      <c r="I34" s="33" t="str">
        <f>IF(F34="NA","",IF(L34=0,"",IF((F34-L34)&lt;0,"▲","")))</f>
        <v>▲</v>
      </c>
      <c r="J34" s="63">
        <f>IF(F34="NA","-",IF(L34=0,"-",ABS(F34-L34)))</f>
        <v>0.36999999999999922</v>
      </c>
      <c r="K34" s="60">
        <v>6.2670000000000003</v>
      </c>
      <c r="L34" s="55">
        <v>6.77</v>
      </c>
    </row>
    <row r="35" spans="2:12" ht="12" customHeight="1">
      <c r="B35" s="30"/>
      <c r="C35" s="23" t="s">
        <v>8</v>
      </c>
      <c r="D35" s="31">
        <v>4.01</v>
      </c>
      <c r="E35" s="32">
        <v>4.01</v>
      </c>
      <c r="F35" s="123">
        <v>3.98</v>
      </c>
      <c r="G35" s="94" t="str">
        <f>IF((F35/E35)-1&lt;0,"▲","")</f>
        <v>▲</v>
      </c>
      <c r="H35" s="95">
        <f t="shared" si="0"/>
        <v>7.4812967581047163E-3</v>
      </c>
      <c r="I35" s="33" t="str">
        <f>IF(F35="NA","",IF(L35=0,"",IF((F35-L35)&lt;0,"▲","")))</f>
        <v>▲</v>
      </c>
      <c r="J35" s="63">
        <f>IF(F35="NA","-",IF(L35=0,"-",ABS(F35-L35)))</f>
        <v>2.9999999999999805E-2</v>
      </c>
      <c r="K35" s="60">
        <v>4.101</v>
      </c>
      <c r="L35" s="55">
        <v>4.01</v>
      </c>
    </row>
    <row r="36" spans="2:12" ht="12" customHeight="1">
      <c r="B36" s="30"/>
      <c r="C36" s="23" t="s">
        <v>79</v>
      </c>
      <c r="D36" s="31">
        <v>3.52</v>
      </c>
      <c r="E36" s="32">
        <v>3.53</v>
      </c>
      <c r="F36" s="123">
        <v>3.4</v>
      </c>
      <c r="G36" s="94" t="str">
        <f>IF((F36/E36)-1&lt;0,"▲","")</f>
        <v>▲</v>
      </c>
      <c r="H36" s="95">
        <f t="shared" si="0"/>
        <v>3.682719546742208E-2</v>
      </c>
      <c r="I36" s="33" t="str">
        <f>IF(F36="NA","",IF(L36=0,"",IF((F36-L36)&lt;0,"▲","")))</f>
        <v>▲</v>
      </c>
      <c r="J36" s="63">
        <f>IF(F36="NA","-",IF(L36=0,"-",ABS(F36-L36)))</f>
        <v>0.10000000000000009</v>
      </c>
      <c r="K36" s="60">
        <v>2.923</v>
      </c>
      <c r="L36" s="55">
        <v>3.5</v>
      </c>
    </row>
    <row r="37" spans="2:12" ht="12" customHeight="1">
      <c r="B37" s="30"/>
      <c r="C37" s="23" t="s">
        <v>9</v>
      </c>
      <c r="D37" s="31">
        <v>1.18</v>
      </c>
      <c r="E37" s="32">
        <v>1.76</v>
      </c>
      <c r="F37" s="123">
        <v>1.35</v>
      </c>
      <c r="G37" s="94" t="str">
        <f>IF((F37/E37)-1&lt;0,"▲","")</f>
        <v>▲</v>
      </c>
      <c r="H37" s="95">
        <f t="shared" si="0"/>
        <v>0.23295454545454541</v>
      </c>
      <c r="I37" s="33" t="str">
        <f>IF(F37="NA","",IF(L37=0,"",IF((F37-L37)&lt;0,"▲","")))</f>
        <v>▲</v>
      </c>
      <c r="J37" s="63">
        <f>IF(F37="NA","-",IF(L37=0,"-",ABS(F37-L37)))</f>
        <v>0.20999999999999996</v>
      </c>
      <c r="K37" s="60">
        <v>1.266</v>
      </c>
      <c r="L37" s="55">
        <v>1.56</v>
      </c>
    </row>
    <row r="38" spans="2:12" ht="12" customHeight="1">
      <c r="B38" s="22"/>
      <c r="C38" s="42" t="s">
        <v>10</v>
      </c>
      <c r="D38" s="43">
        <f>ROUND(D37/(D35+D36),3)</f>
        <v>0.157</v>
      </c>
      <c r="E38" s="44">
        <f>ROUND(E37/(E35+E36),3)</f>
        <v>0.23300000000000001</v>
      </c>
      <c r="F38" s="74">
        <f>ROUND(F37/(F35+F36),3)</f>
        <v>0.183</v>
      </c>
      <c r="G38" s="107" t="str">
        <f>IF((F38/E38)-1&lt;0,"▲","")</f>
        <v>▲</v>
      </c>
      <c r="H38" s="108">
        <f>ABS(+F38-E38)*100</f>
        <v>5.0000000000000018</v>
      </c>
      <c r="I38" s="109" t="str">
        <f>IF(F38="NA","",IF(L38=0,"",IF((F38-L38)&lt;0,"▲","")))</f>
        <v>▲</v>
      </c>
      <c r="J38" s="64">
        <f>IF(F38="NA","-",IF(L38=0,"-",ABS(F38-L38)*100))</f>
        <v>2.4999999999999996</v>
      </c>
      <c r="K38" s="110">
        <f>K37/(K35+K36)</f>
        <v>0.18023917995444191</v>
      </c>
      <c r="L38" s="56">
        <f>ROUND(L37/(L35+L36),3)</f>
        <v>0.20799999999999999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361</v>
      </c>
      <c r="G42" s="457" t="s">
        <v>362</v>
      </c>
      <c r="H42" s="437"/>
      <c r="I42" s="440" t="s">
        <v>363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89.4</v>
      </c>
      <c r="G44" s="113" t="str">
        <f>IF((F44/E44)-1&lt;0,"▲","")</f>
        <v>▲</v>
      </c>
      <c r="H44" s="95">
        <f>ABS((+F44/E44)-1)</f>
        <v>1.3353934444321758E-2</v>
      </c>
      <c r="I44" s="54" t="str">
        <f>IF(F44="NA","",IF(L44=0,"",IF((F44-L44)&lt;0,"▲","")))</f>
        <v/>
      </c>
      <c r="J44" s="63">
        <f>IF(F44="NA","-",IF(L44=0,"-",ABS(F44-L44)))</f>
        <v>0</v>
      </c>
      <c r="K44" s="60">
        <v>87.001000000000005</v>
      </c>
      <c r="L44" s="78">
        <v>89.4</v>
      </c>
    </row>
    <row r="45" spans="2:12" ht="12" customHeight="1">
      <c r="B45" s="30"/>
      <c r="C45" s="23" t="s">
        <v>8</v>
      </c>
      <c r="D45" s="111">
        <v>50.62</v>
      </c>
      <c r="E45" s="112">
        <v>48.31</v>
      </c>
      <c r="F45" s="125">
        <v>48.17</v>
      </c>
      <c r="G45" s="114" t="str">
        <f>IF((F45/E45)-1&lt;0,"▲","")</f>
        <v>▲</v>
      </c>
      <c r="H45" s="95">
        <f>ABS((+F45/E45)-1)</f>
        <v>2.8979507348375622E-3</v>
      </c>
      <c r="I45" s="33" t="str">
        <f>IF(F45="NA","",IF(L45=0,"",IF((F45-L45)&lt;0,"▲","")))</f>
        <v/>
      </c>
      <c r="J45" s="63">
        <f>IF(F45="NA","-",IF(L45=0,"-",ABS(F45-L45)))</f>
        <v>0</v>
      </c>
      <c r="K45" s="60">
        <v>53.472999999999999</v>
      </c>
      <c r="L45" s="55">
        <v>48.17</v>
      </c>
    </row>
    <row r="46" spans="2:12" ht="12" customHeight="1">
      <c r="B46" s="30"/>
      <c r="C46" s="23" t="s">
        <v>79</v>
      </c>
      <c r="D46" s="111">
        <v>40.85</v>
      </c>
      <c r="E46" s="112">
        <v>41.91</v>
      </c>
      <c r="F46" s="125">
        <v>41.37</v>
      </c>
      <c r="G46" s="114" t="str">
        <f>IF((F46/E46)-1&lt;0,"▲","")</f>
        <v>▲</v>
      </c>
      <c r="H46" s="95">
        <f>ABS((+F46/E46)-1)</f>
        <v>1.2884753042233354E-2</v>
      </c>
      <c r="I46" s="33" t="str">
        <f>IF(F46="NA","",IF(L46=0,"",IF((F46-L46)&lt;0,"▲","")))</f>
        <v>▲</v>
      </c>
      <c r="J46" s="63">
        <f>IF(F46="NA","-",IF(L46=0,"-",ABS(F46-L46)))</f>
        <v>0.53999999999999915</v>
      </c>
      <c r="K46" s="60">
        <v>30.385999999999999</v>
      </c>
      <c r="L46" s="55">
        <v>41.91</v>
      </c>
    </row>
    <row r="47" spans="2:12" ht="12" customHeight="1">
      <c r="B47" s="30"/>
      <c r="C47" s="23" t="s">
        <v>9</v>
      </c>
      <c r="D47" s="111">
        <v>4.1100000000000003</v>
      </c>
      <c r="E47" s="112">
        <v>4.9000000000000004</v>
      </c>
      <c r="F47" s="125">
        <v>5.18</v>
      </c>
      <c r="G47" s="114" t="str">
        <f>IF((F47/E47)-1&lt;0,"▲","")</f>
        <v/>
      </c>
      <c r="H47" s="95">
        <f>ABS((+F47/E47)-1)</f>
        <v>5.714285714285694E-2</v>
      </c>
      <c r="I47" s="33" t="str">
        <f>IF(F47="NA","",IF(L47=0,"",IF((F47-L47)&lt;0,"▲","")))</f>
        <v/>
      </c>
      <c r="J47" s="63">
        <f>IF(F47="NA","-",IF(L47=0,"-",ABS(F47-L47)))</f>
        <v>0.8199999999999994</v>
      </c>
      <c r="K47" s="60">
        <v>15.617000000000001</v>
      </c>
      <c r="L47" s="55">
        <v>4.3600000000000003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5.3999999999999999E-2</v>
      </c>
      <c r="F48" s="75">
        <f>ROUND(F47/(F45+F46),3)</f>
        <v>5.8000000000000003E-2</v>
      </c>
      <c r="G48" s="117" t="str">
        <f>IF(F48-D48&lt;0,"▲","")</f>
        <v/>
      </c>
      <c r="H48" s="108">
        <f>ABS(+F48-E48)*100</f>
        <v>0.40000000000000036</v>
      </c>
      <c r="I48" s="45" t="str">
        <f>IF(F48="NA","",IF(L48=0,"",IF((F48-L48)&lt;0,"▲","")))</f>
        <v/>
      </c>
      <c r="J48" s="64">
        <f>ABS(+F48-L48)*100</f>
        <v>1.0000000000000002</v>
      </c>
      <c r="K48" s="110">
        <f>K47/(K45+K46)</f>
        <v>0.18622926579138796</v>
      </c>
      <c r="L48" s="118">
        <f>ROUND(L47/(L45+L46),3)</f>
        <v>4.8000000000000001E-2</v>
      </c>
    </row>
    <row r="49" spans="1:12" ht="12" customHeight="1">
      <c r="B49" s="1" t="s">
        <v>388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 ht="12" customHeigh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B58:L58"/>
    <mergeCell ref="B59:L59"/>
    <mergeCell ref="F6:J6"/>
    <mergeCell ref="L6:L8"/>
    <mergeCell ref="G7:H8"/>
    <mergeCell ref="I7:J8"/>
    <mergeCell ref="K7:K8"/>
    <mergeCell ref="F41:J41"/>
    <mergeCell ref="L41:L43"/>
    <mergeCell ref="G42:H43"/>
    <mergeCell ref="I42:J43"/>
    <mergeCell ref="K42:K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7">
    <tabColor theme="1"/>
    <pageSetUpPr fitToPage="1"/>
  </sheetPr>
  <dimension ref="A1:L67"/>
  <sheetViews>
    <sheetView showGridLines="0" defaultGridColor="0" topLeftCell="A13" colorId="22" zoomScaleNormal="100" workbookViewId="0">
      <selection activeCell="O43" sqref="O43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1" width="10.7109375" style="12" customWidth="1"/>
    <col min="12" max="12" width="10.7109375" style="9" customWidth="1"/>
    <col min="13" max="13" width="8.140625" style="9" customWidth="1"/>
    <col min="14" max="16384" width="15.28515625" style="9"/>
  </cols>
  <sheetData>
    <row r="1" spans="2:12" ht="12" customHeight="1"/>
    <row r="2" spans="2:12" ht="15" customHeight="1">
      <c r="B2" s="13" t="s">
        <v>49</v>
      </c>
      <c r="J2" s="14"/>
      <c r="K2" s="14"/>
    </row>
    <row r="3" spans="2:12" ht="12" customHeight="1">
      <c r="B3" s="15" t="s">
        <v>385</v>
      </c>
    </row>
    <row r="4" spans="2:12" ht="12" customHeight="1"/>
    <row r="5" spans="2:12" ht="12" customHeight="1">
      <c r="B5" s="16" t="s">
        <v>0</v>
      </c>
      <c r="G5" s="17"/>
      <c r="L5" s="8" t="s">
        <v>359</v>
      </c>
    </row>
    <row r="6" spans="2:12" ht="12" customHeight="1">
      <c r="B6" s="18"/>
      <c r="C6" s="19" t="s">
        <v>1</v>
      </c>
      <c r="D6" s="20" t="s">
        <v>16</v>
      </c>
      <c r="E6" s="21" t="s">
        <v>53</v>
      </c>
      <c r="F6" s="430" t="s">
        <v>50</v>
      </c>
      <c r="G6" s="431"/>
      <c r="H6" s="431"/>
      <c r="I6" s="431"/>
      <c r="J6" s="432"/>
      <c r="K6" s="90" t="s">
        <v>377</v>
      </c>
      <c r="L6" s="433" t="s">
        <v>378</v>
      </c>
    </row>
    <row r="7" spans="2:12" ht="12" customHeight="1">
      <c r="B7" s="30"/>
      <c r="C7" s="58"/>
      <c r="D7" s="59"/>
      <c r="E7" s="2" t="s">
        <v>4</v>
      </c>
      <c r="F7" s="86" t="s">
        <v>361</v>
      </c>
      <c r="G7" s="457" t="s">
        <v>362</v>
      </c>
      <c r="H7" s="437"/>
      <c r="I7" s="440" t="s">
        <v>363</v>
      </c>
      <c r="J7" s="441"/>
      <c r="K7" s="444" t="s">
        <v>149</v>
      </c>
      <c r="L7" s="434"/>
    </row>
    <row r="8" spans="2:12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35"/>
    </row>
    <row r="9" spans="2:12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8"/>
    </row>
    <row r="10" spans="2:12" ht="12" customHeight="1">
      <c r="B10" s="30"/>
      <c r="C10" s="23" t="s">
        <v>7</v>
      </c>
      <c r="D10" s="31">
        <v>416.25</v>
      </c>
      <c r="E10" s="32">
        <v>397.89</v>
      </c>
      <c r="F10" s="123">
        <v>418.57</v>
      </c>
      <c r="G10" s="94" t="str">
        <f>IF((F10/E10)-1&lt;0,"▲","")</f>
        <v/>
      </c>
      <c r="H10" s="95">
        <f>ABS((+F10/E10)-1)</f>
        <v>5.1974163713589094E-2</v>
      </c>
      <c r="I10" s="33" t="str">
        <f>IF(F10="NA","",IF(L10=0,"",IF((F10-L10)&lt;0,"▲","")))</f>
        <v/>
      </c>
      <c r="J10" s="63" t="str">
        <f>IF(F10="NA","-",IF(L10=0,"-",ABS(F10-L10)))</f>
        <v>-</v>
      </c>
      <c r="K10" s="60">
        <v>335.48200000000003</v>
      </c>
      <c r="L10" s="55">
        <v>0</v>
      </c>
    </row>
    <row r="11" spans="2:12" ht="12" customHeight="1">
      <c r="B11" s="30"/>
      <c r="C11" s="23" t="s">
        <v>8</v>
      </c>
      <c r="D11" s="31">
        <v>330.11</v>
      </c>
      <c r="E11" s="32">
        <v>342.53</v>
      </c>
      <c r="F11" s="123">
        <v>343.44</v>
      </c>
      <c r="G11" s="94" t="str">
        <f>IF((F11/E11)-1&lt;0,"▲","")</f>
        <v/>
      </c>
      <c r="H11" s="95">
        <f>ABS((+F11/E11)-1)</f>
        <v>2.656701602779421E-3</v>
      </c>
      <c r="I11" s="33" t="str">
        <f>IF(F11="NA","",IF(L11=0,"",IF((F11-L11)&lt;0,"▲","")))</f>
        <v/>
      </c>
      <c r="J11" s="63" t="str">
        <f>IF(F11="NA","-",IF(L11=0,"-",ABS(F11-L11)))</f>
        <v>-</v>
      </c>
      <c r="K11" s="60">
        <v>277.839</v>
      </c>
      <c r="L11" s="55">
        <v>0</v>
      </c>
    </row>
    <row r="12" spans="2:12" ht="12" customHeight="1">
      <c r="B12" s="30"/>
      <c r="C12" s="23" t="s">
        <v>79</v>
      </c>
      <c r="D12" s="31">
        <v>82.33</v>
      </c>
      <c r="E12" s="32">
        <v>90.3</v>
      </c>
      <c r="F12" s="123">
        <v>81.36</v>
      </c>
      <c r="G12" s="94" t="str">
        <f>IF((F12/E12)-1&lt;0,"▲","")</f>
        <v>▲</v>
      </c>
      <c r="H12" s="95">
        <f>ABS((+F12/E12)-1)</f>
        <v>9.9003322259136217E-2</v>
      </c>
      <c r="I12" s="33" t="str">
        <f>IF(F12="NA","",IF(L12=0,"",IF((F12-L12)&lt;0,"▲","")))</f>
        <v/>
      </c>
      <c r="J12" s="63" t="str">
        <f>IF(F12="NA","-",IF(L12=0,"-",ABS(F12-L12)))</f>
        <v>-</v>
      </c>
      <c r="K12" s="60">
        <v>85.992000000000004</v>
      </c>
      <c r="L12" s="55">
        <v>0</v>
      </c>
    </row>
    <row r="13" spans="2:12" ht="12" customHeight="1">
      <c r="B13" s="30"/>
      <c r="C13" s="23" t="s">
        <v>9</v>
      </c>
      <c r="D13" s="31">
        <v>75.87</v>
      </c>
      <c r="E13" s="32">
        <v>46.9</v>
      </c>
      <c r="F13" s="123">
        <v>46.73</v>
      </c>
      <c r="G13" s="94" t="str">
        <f>IF((F13/E13)-1&lt;0,"▲","")</f>
        <v>▲</v>
      </c>
      <c r="H13" s="95">
        <f>ABS((+F13/E13)-1)</f>
        <v>3.6247334754797578E-3</v>
      </c>
      <c r="I13" s="33" t="str">
        <f>IF(F13="NA","",IF(L13=0,"",IF((F13-L13)&lt;0,"▲","")))</f>
        <v/>
      </c>
      <c r="J13" s="63" t="str">
        <f>IF(F13="NA","-",IF(L13=0,"-",ABS(F13-L13)))</f>
        <v>-</v>
      </c>
      <c r="K13" s="60">
        <v>49.853999999999999</v>
      </c>
      <c r="L13" s="55">
        <v>0</v>
      </c>
    </row>
    <row r="14" spans="2:12" ht="12" customHeight="1">
      <c r="B14" s="30"/>
      <c r="C14" s="23" t="s">
        <v>10</v>
      </c>
      <c r="D14" s="96">
        <f>ROUND(D13/(D11+D12),3)</f>
        <v>0.184</v>
      </c>
      <c r="E14" s="97">
        <f>ROUND(E13/(E11+E12),3)</f>
        <v>0.108</v>
      </c>
      <c r="F14" s="69">
        <f>ROUND(F13/(F11+F12),3)</f>
        <v>0.11</v>
      </c>
      <c r="G14" s="94" t="str">
        <f>IF((F14/E14)-1&lt;0,"▲","")</f>
        <v/>
      </c>
      <c r="H14" s="98">
        <f>ABS(+F14-E14)*100</f>
        <v>0.20000000000000018</v>
      </c>
      <c r="I14" s="33" t="str">
        <f>IF(F14="NA","",IF(L14=0,"",IF((F14-L14)&lt;0,"▲","")))</f>
        <v/>
      </c>
      <c r="J14" s="63" t="s">
        <v>144</v>
      </c>
      <c r="K14" s="99">
        <f>K13/(K11+K12)</f>
        <v>0.13702515728456344</v>
      </c>
      <c r="L14" s="119" t="s">
        <v>144</v>
      </c>
    </row>
    <row r="15" spans="2:12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1"/>
    </row>
    <row r="16" spans="2:12" ht="12" customHeight="1">
      <c r="B16" s="30"/>
      <c r="C16" s="23" t="s">
        <v>7</v>
      </c>
      <c r="D16" s="31">
        <v>60.37</v>
      </c>
      <c r="E16" s="32">
        <v>60.1</v>
      </c>
      <c r="F16" s="123">
        <v>55.61</v>
      </c>
      <c r="G16" s="94" t="str">
        <f>IF((F16/E16)-1&lt;0,"▲","")</f>
        <v>▲</v>
      </c>
      <c r="H16" s="95">
        <f t="shared" ref="H16:H37" si="0">ABS((+F16/E16)-1)</f>
        <v>7.4708818635607299E-2</v>
      </c>
      <c r="I16" s="33" t="str">
        <f>IF(F16="NA","",IF(L16=0,"",IF((F16-L16)&lt;0,"▲","")))</f>
        <v/>
      </c>
      <c r="J16" s="63" t="str">
        <f>IF(F16="NA","-",IF(L16=0,"-",ABS(F16-L16)))</f>
        <v>-</v>
      </c>
      <c r="K16" s="60">
        <v>49.216999999999999</v>
      </c>
      <c r="L16" s="55">
        <v>0</v>
      </c>
    </row>
    <row r="17" spans="2:12" ht="12" customHeight="1">
      <c r="B17" s="30"/>
      <c r="C17" s="23" t="s">
        <v>8</v>
      </c>
      <c r="D17" s="31">
        <v>30.93</v>
      </c>
      <c r="E17" s="32">
        <v>32.11</v>
      </c>
      <c r="F17" s="123">
        <v>33.75</v>
      </c>
      <c r="G17" s="94" t="str">
        <f>IF((F17/E17)-1&lt;0,"▲","")</f>
        <v/>
      </c>
      <c r="H17" s="95">
        <f t="shared" si="0"/>
        <v>5.1074431641233264E-2</v>
      </c>
      <c r="I17" s="33" t="str">
        <f>IF(F17="NA","",IF(L17=0,"",IF((F17-L17)&lt;0,"▲","")))</f>
        <v/>
      </c>
      <c r="J17" s="63" t="str">
        <f>IF(F17="NA","-",IF(L17=0,"-",ABS(F17-L17)))</f>
        <v>-</v>
      </c>
      <c r="K17" s="60">
        <v>30.94</v>
      </c>
      <c r="L17" s="55">
        <v>0</v>
      </c>
    </row>
    <row r="18" spans="2:12" ht="12" customHeight="1">
      <c r="B18" s="30"/>
      <c r="C18" s="23" t="s">
        <v>79</v>
      </c>
      <c r="D18" s="31">
        <v>23.98</v>
      </c>
      <c r="E18" s="32">
        <v>34.700000000000003</v>
      </c>
      <c r="F18" s="123">
        <v>28.58</v>
      </c>
      <c r="G18" s="94" t="str">
        <f>IF((F18/E18)-1&lt;0,"▲","")</f>
        <v>▲</v>
      </c>
      <c r="H18" s="95">
        <f t="shared" si="0"/>
        <v>0.17636887608069174</v>
      </c>
      <c r="I18" s="33" t="str">
        <f>IF(F18="NA","",IF(L18=0,"",IF((F18-L18)&lt;0,"▲","")))</f>
        <v/>
      </c>
      <c r="J18" s="63" t="str">
        <f>IF(F18="NA","-",IF(L18=0,"-",ABS(F18-L18)))</f>
        <v>-</v>
      </c>
      <c r="K18" s="60">
        <v>24.725000000000001</v>
      </c>
      <c r="L18" s="55">
        <v>0</v>
      </c>
    </row>
    <row r="19" spans="2:12" ht="12" customHeight="1">
      <c r="B19" s="30"/>
      <c r="C19" s="23" t="s">
        <v>9</v>
      </c>
      <c r="D19" s="31">
        <v>26.55</v>
      </c>
      <c r="E19" s="32">
        <v>22.84</v>
      </c>
      <c r="F19" s="123">
        <v>19.12</v>
      </c>
      <c r="G19" s="94" t="str">
        <f>IF((F19/E19)-1&lt;0,"▲","")</f>
        <v>▲</v>
      </c>
      <c r="H19" s="95">
        <f t="shared" si="0"/>
        <v>0.16287215411558664</v>
      </c>
      <c r="I19" s="33" t="str">
        <f>IF(F19="NA","",IF(L19=0,"",IF((F19-L19)&lt;0,"▲","")))</f>
        <v/>
      </c>
      <c r="J19" s="63" t="str">
        <f>IF(F19="NA","-",IF(L19=0,"-",ABS(F19-L19)))</f>
        <v>-</v>
      </c>
      <c r="K19" s="60">
        <v>12.414</v>
      </c>
      <c r="L19" s="55">
        <v>0</v>
      </c>
    </row>
    <row r="20" spans="2:12" ht="12" customHeight="1">
      <c r="B20" s="30"/>
      <c r="C20" s="23" t="s">
        <v>10</v>
      </c>
      <c r="D20" s="96">
        <f>ROUND(D19/(D17+D18),3)</f>
        <v>0.48399999999999999</v>
      </c>
      <c r="E20" s="97">
        <f>ROUND(E19/(E17+E18),3)</f>
        <v>0.34200000000000003</v>
      </c>
      <c r="F20" s="69">
        <f>ROUND(F19/(F17+F18),3)</f>
        <v>0.307</v>
      </c>
      <c r="G20" s="104" t="str">
        <f>IF((F20/E20)-1&lt;0,"▲","")</f>
        <v>▲</v>
      </c>
      <c r="H20" s="98">
        <f>ABS(+F20-E20)*100</f>
        <v>3.5000000000000031</v>
      </c>
      <c r="I20" s="105" t="str">
        <f>IF(F20="NA","",IF(L20=0,"",IF((F20-L20)&lt;0,"▲","")))</f>
        <v/>
      </c>
      <c r="J20" s="63" t="s">
        <v>144</v>
      </c>
      <c r="K20" s="99">
        <f>K19/(K17+K18)</f>
        <v>0.22301266504985176</v>
      </c>
      <c r="L20" s="119" t="s">
        <v>144</v>
      </c>
    </row>
    <row r="21" spans="2:12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1"/>
    </row>
    <row r="22" spans="2:12" ht="12" customHeight="1">
      <c r="B22" s="30"/>
      <c r="C22" s="23" t="s">
        <v>7</v>
      </c>
      <c r="D22" s="31">
        <v>348.76</v>
      </c>
      <c r="E22" s="32">
        <v>330.23</v>
      </c>
      <c r="F22" s="123">
        <v>356.2</v>
      </c>
      <c r="G22" s="94" t="str">
        <f>IF((F22/E22)-1&lt;0,"▲","")</f>
        <v/>
      </c>
      <c r="H22" s="95">
        <f>ABS((+F22/E22)-1)</f>
        <v>7.8642158495593861E-2</v>
      </c>
      <c r="I22" s="33" t="str">
        <f>IF(F22="NA","",IF(L22=0,"",IF((F22-L22)&lt;0,"▲","")))</f>
        <v/>
      </c>
      <c r="J22" s="63" t="str">
        <f>IF(F22="NA","-",IF(L22=0,"-",ABS(F22-L22)))</f>
        <v>-</v>
      </c>
      <c r="K22" s="60">
        <v>279.99799999999999</v>
      </c>
      <c r="L22" s="55">
        <v>0</v>
      </c>
    </row>
    <row r="23" spans="2:12" ht="12" customHeight="1">
      <c r="B23" s="30"/>
      <c r="C23" s="23" t="s">
        <v>8</v>
      </c>
      <c r="D23" s="31">
        <v>295.16000000000003</v>
      </c>
      <c r="E23" s="32">
        <v>306.42</v>
      </c>
      <c r="F23" s="123">
        <v>305.68</v>
      </c>
      <c r="G23" s="94" t="str">
        <f>IF((F23/E23)-1&lt;0,"▲","")</f>
        <v>▲</v>
      </c>
      <c r="H23" s="95">
        <f t="shared" si="0"/>
        <v>2.4149859669734264E-3</v>
      </c>
      <c r="I23" s="33" t="str">
        <f>IF(F23="NA","",IF(L23=0,"",IF((F23-L23)&lt;0,"▲","")))</f>
        <v/>
      </c>
      <c r="J23" s="63" t="str">
        <f>IF(F23="NA","-",IF(L23=0,"-",ABS(F23-L23)))</f>
        <v>-</v>
      </c>
      <c r="K23" s="60">
        <v>242.798</v>
      </c>
      <c r="L23" s="55">
        <v>0</v>
      </c>
    </row>
    <row r="24" spans="2:12" ht="12" customHeight="1">
      <c r="B24" s="30"/>
      <c r="C24" s="23" t="s">
        <v>79</v>
      </c>
      <c r="D24" s="31">
        <v>54.84</v>
      </c>
      <c r="E24" s="32">
        <v>52.04</v>
      </c>
      <c r="F24" s="123">
        <v>49.29</v>
      </c>
      <c r="G24" s="94" t="str">
        <f>IF((F24/E24)-1&lt;0,"▲","")</f>
        <v>▲</v>
      </c>
      <c r="H24" s="95">
        <f t="shared" si="0"/>
        <v>5.2843966179861646E-2</v>
      </c>
      <c r="I24" s="33" t="str">
        <f>IF(F24="NA","",IF(L24=0,"",IF((F24-L24)&lt;0,"▲","")))</f>
        <v/>
      </c>
      <c r="J24" s="63" t="str">
        <f>IF(F24="NA","-",IF(L24=0,"-",ABS(F24-L24)))</f>
        <v>-</v>
      </c>
      <c r="K24" s="60">
        <v>58.344000000000001</v>
      </c>
      <c r="L24" s="55">
        <v>0</v>
      </c>
    </row>
    <row r="25" spans="2:12" ht="12" customHeight="1">
      <c r="B25" s="30"/>
      <c r="C25" s="23" t="s">
        <v>9</v>
      </c>
      <c r="D25" s="31">
        <v>48.13</v>
      </c>
      <c r="E25" s="32">
        <v>22.33</v>
      </c>
      <c r="F25" s="123">
        <v>26.06</v>
      </c>
      <c r="G25" s="94" t="str">
        <f>IF((F25/E25)-1&lt;0,"▲","")</f>
        <v/>
      </c>
      <c r="H25" s="95">
        <f t="shared" si="0"/>
        <v>0.16703985669502908</v>
      </c>
      <c r="I25" s="33" t="str">
        <f>IF(F25="NA","",IF(L25=0,"",IF((F25-L25)&lt;0,"▲","")))</f>
        <v/>
      </c>
      <c r="J25" s="63" t="str">
        <f>IF(F25="NA","-",IF(L25=0,"-",ABS(F25-L25)))</f>
        <v>-</v>
      </c>
      <c r="K25" s="60">
        <v>36.173999999999999</v>
      </c>
      <c r="L25" s="55">
        <v>0</v>
      </c>
    </row>
    <row r="26" spans="2:12" ht="12" customHeight="1">
      <c r="B26" s="30"/>
      <c r="C26" s="23" t="s">
        <v>10</v>
      </c>
      <c r="D26" s="96">
        <f>ROUND(D25/(D23+D24),3)</f>
        <v>0.13800000000000001</v>
      </c>
      <c r="E26" s="97">
        <f>ROUND(E25/(E23+E24),3)</f>
        <v>6.2E-2</v>
      </c>
      <c r="F26" s="69">
        <f>ROUND(F25/(F23+F24),3)</f>
        <v>7.2999999999999995E-2</v>
      </c>
      <c r="G26" s="104" t="str">
        <f>IF((F26/E26)-1&lt;0,"▲","")</f>
        <v/>
      </c>
      <c r="H26" s="98">
        <f>ABS(+F26-E26)*100</f>
        <v>1.0999999999999996</v>
      </c>
      <c r="I26" s="105" t="str">
        <f>IF(F26="NA","",IF(L26=0,"",IF((F26-L26)&lt;0,"▲","")))</f>
        <v/>
      </c>
      <c r="J26" s="63" t="s">
        <v>144</v>
      </c>
      <c r="K26" s="99">
        <f>K25/(K23+K24)</f>
        <v>0.12012273279715217</v>
      </c>
      <c r="L26" s="119" t="s">
        <v>144</v>
      </c>
    </row>
    <row r="27" spans="2:12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1"/>
    </row>
    <row r="28" spans="2:12" ht="12" customHeight="1">
      <c r="B28" s="41"/>
      <c r="C28" s="23" t="s">
        <v>7</v>
      </c>
      <c r="D28" s="31">
        <v>332.55</v>
      </c>
      <c r="E28" s="32">
        <v>316.17</v>
      </c>
      <c r="F28" s="123">
        <v>343.04</v>
      </c>
      <c r="G28" s="94" t="str">
        <f>IF((F28/E28)-1&lt;0,"▲","")</f>
        <v/>
      </c>
      <c r="H28" s="95">
        <f>ABS((+F28/E28)-1)</f>
        <v>8.4985925293354914E-2</v>
      </c>
      <c r="I28" s="33" t="str">
        <f>IF(F28="NA","",IF(L28=0,"",IF((F28-L28)&lt;0,"▲","")))</f>
        <v/>
      </c>
      <c r="J28" s="63" t="str">
        <f>IF(F28="NA","-",IF(L28=0,"-",ABS(F28-L28)))</f>
        <v>-</v>
      </c>
      <c r="K28" s="60">
        <v>267.50299999999999</v>
      </c>
      <c r="L28" s="55">
        <v>0</v>
      </c>
    </row>
    <row r="29" spans="2:12" ht="12" customHeight="1">
      <c r="B29" s="41"/>
      <c r="C29" s="23" t="s">
        <v>8</v>
      </c>
      <c r="D29" s="31">
        <v>281.42</v>
      </c>
      <c r="E29" s="32">
        <v>293.38</v>
      </c>
      <c r="F29" s="123">
        <v>293.51</v>
      </c>
      <c r="G29" s="94" t="str">
        <f>IF((F29/E29)-1&lt;0,"▲","")</f>
        <v/>
      </c>
      <c r="H29" s="95">
        <f t="shared" si="0"/>
        <v>4.4311132319863056E-4</v>
      </c>
      <c r="I29" s="33" t="str">
        <f>IF(F29="NA","",IF(L29=0,"",IF((F29-L29)&lt;0,"▲","")))</f>
        <v/>
      </c>
      <c r="J29" s="63" t="str">
        <f>IF(F29="NA","-",IF(L29=0,"-",ABS(F29-L29)))</f>
        <v>-</v>
      </c>
      <c r="K29" s="60">
        <v>230.67400000000001</v>
      </c>
      <c r="L29" s="55">
        <v>0</v>
      </c>
    </row>
    <row r="30" spans="2:12" ht="12" customHeight="1">
      <c r="B30" s="41"/>
      <c r="C30" s="23" t="s">
        <v>79</v>
      </c>
      <c r="D30" s="31">
        <v>50.46</v>
      </c>
      <c r="E30" s="32">
        <v>48.26</v>
      </c>
      <c r="F30" s="123">
        <v>45.72</v>
      </c>
      <c r="G30" s="94" t="str">
        <f>IF((F30/E30)-1&lt;0,"▲","")</f>
        <v>▲</v>
      </c>
      <c r="H30" s="95">
        <f t="shared" si="0"/>
        <v>5.2631578947368363E-2</v>
      </c>
      <c r="I30" s="33" t="str">
        <f>IF(F30="NA","",IF(L30=0,"",IF((F30-L30)&lt;0,"▲","")))</f>
        <v/>
      </c>
      <c r="J30" s="63" t="str">
        <f>IF(F30="NA","-",IF(L30=0,"-",ABS(F30-L30)))</f>
        <v>-</v>
      </c>
      <c r="K30" s="60">
        <v>53.987000000000002</v>
      </c>
      <c r="L30" s="55">
        <v>0</v>
      </c>
    </row>
    <row r="31" spans="2:12" ht="12" customHeight="1">
      <c r="B31" s="41"/>
      <c r="C31" s="23" t="s">
        <v>9</v>
      </c>
      <c r="D31" s="31">
        <v>43.38</v>
      </c>
      <c r="E31" s="32">
        <v>18.53</v>
      </c>
      <c r="F31" s="123">
        <v>22.85</v>
      </c>
      <c r="G31" s="94" t="str">
        <f>IF((F31/E31)-1&lt;0,"▲","")</f>
        <v/>
      </c>
      <c r="H31" s="95">
        <f t="shared" si="0"/>
        <v>0.23313545601726937</v>
      </c>
      <c r="I31" s="33" t="str">
        <f>IF(F31="NA","",IF(L31=0,"",IF((F31-L31)&lt;0,"▲","")))</f>
        <v/>
      </c>
      <c r="J31" s="63" t="str">
        <f>IF(F31="NA","-",IF(L31=0,"-",ABS(F31-L31)))</f>
        <v>-</v>
      </c>
      <c r="K31" s="60">
        <v>33.113999999999997</v>
      </c>
      <c r="L31" s="55">
        <v>0</v>
      </c>
    </row>
    <row r="32" spans="2:12" ht="12" customHeight="1">
      <c r="B32" s="41"/>
      <c r="C32" s="23" t="s">
        <v>10</v>
      </c>
      <c r="D32" s="96">
        <f>ROUND(D31/(D29+D30),3)</f>
        <v>0.13100000000000001</v>
      </c>
      <c r="E32" s="97">
        <f>ROUND(E31/(E29+E30),3)</f>
        <v>5.3999999999999999E-2</v>
      </c>
      <c r="F32" s="69">
        <f>ROUND(F31/(F29+F30),3)</f>
        <v>6.7000000000000004E-2</v>
      </c>
      <c r="G32" s="104" t="str">
        <f>IF((F32/E32)-1&lt;0,"▲","")</f>
        <v/>
      </c>
      <c r="H32" s="98">
        <f>ABS(+F32-E32)*100</f>
        <v>1.3000000000000005</v>
      </c>
      <c r="I32" s="105" t="str">
        <f>IF(F32="NA","",IF(L32=0,"",IF((F32-L32)&lt;0,"▲","")))</f>
        <v/>
      </c>
      <c r="J32" s="63" t="s">
        <v>144</v>
      </c>
      <c r="K32" s="99">
        <f>K31/(K29+K30)</f>
        <v>0.11632784259171434</v>
      </c>
      <c r="L32" s="119" t="s">
        <v>144</v>
      </c>
    </row>
    <row r="33" spans="2:12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1"/>
    </row>
    <row r="34" spans="2:12" ht="12" customHeight="1">
      <c r="B34" s="30"/>
      <c r="C34" s="23" t="s">
        <v>7</v>
      </c>
      <c r="D34" s="31">
        <v>7.13</v>
      </c>
      <c r="E34" s="32">
        <v>7.55</v>
      </c>
      <c r="F34" s="123">
        <v>6.77</v>
      </c>
      <c r="G34" s="94" t="str">
        <f>IF((F34/E34)-1&lt;0,"▲","")</f>
        <v>▲</v>
      </c>
      <c r="H34" s="95">
        <f>ABS((+F34/E34)-1)</f>
        <v>0.10331125827814569</v>
      </c>
      <c r="I34" s="33" t="str">
        <f>IF(F34="NA","",IF(L34=0,"",IF((F34-L34)&lt;0,"▲","")))</f>
        <v/>
      </c>
      <c r="J34" s="63" t="str">
        <f>IF(F34="NA","-",IF(L34=0,"-",ABS(F34-L34)))</f>
        <v>-</v>
      </c>
      <c r="K34" s="60">
        <v>6.2670000000000003</v>
      </c>
      <c r="L34" s="55">
        <v>0</v>
      </c>
    </row>
    <row r="35" spans="2:12" ht="12" customHeight="1">
      <c r="B35" s="30"/>
      <c r="C35" s="23" t="s">
        <v>8</v>
      </c>
      <c r="D35" s="31">
        <v>4.0199999999999996</v>
      </c>
      <c r="E35" s="32">
        <v>4.01</v>
      </c>
      <c r="F35" s="123">
        <v>4.01</v>
      </c>
      <c r="G35" s="94" t="str">
        <f>IF((F35/E35)-1&lt;0,"▲","")</f>
        <v/>
      </c>
      <c r="H35" s="95">
        <f t="shared" si="0"/>
        <v>0</v>
      </c>
      <c r="I35" s="33" t="str">
        <f>IF(F35="NA","",IF(L35=0,"",IF((F35-L35)&lt;0,"▲","")))</f>
        <v/>
      </c>
      <c r="J35" s="63" t="str">
        <f>IF(F35="NA","-",IF(L35=0,"-",ABS(F35-L35)))</f>
        <v>-</v>
      </c>
      <c r="K35" s="60">
        <v>4.101</v>
      </c>
      <c r="L35" s="55">
        <v>0</v>
      </c>
    </row>
    <row r="36" spans="2:12" ht="12" customHeight="1">
      <c r="B36" s="30"/>
      <c r="C36" s="23" t="s">
        <v>79</v>
      </c>
      <c r="D36" s="31">
        <v>3.52</v>
      </c>
      <c r="E36" s="32">
        <v>3.56</v>
      </c>
      <c r="F36" s="123">
        <v>3.5</v>
      </c>
      <c r="G36" s="94" t="str">
        <f>IF((F36/E36)-1&lt;0,"▲","")</f>
        <v>▲</v>
      </c>
      <c r="H36" s="95">
        <f t="shared" si="0"/>
        <v>1.6853932584269704E-2</v>
      </c>
      <c r="I36" s="33" t="str">
        <f>IF(F36="NA","",IF(L36=0,"",IF((F36-L36)&lt;0,"▲","")))</f>
        <v/>
      </c>
      <c r="J36" s="63" t="str">
        <f>IF(F36="NA","-",IF(L36=0,"-",ABS(F36-L36)))</f>
        <v>-</v>
      </c>
      <c r="K36" s="60">
        <v>2.923</v>
      </c>
      <c r="L36" s="55">
        <v>0</v>
      </c>
    </row>
    <row r="37" spans="2:12" ht="12" customHeight="1">
      <c r="B37" s="30"/>
      <c r="C37" s="23" t="s">
        <v>9</v>
      </c>
      <c r="D37" s="31">
        <v>1.18</v>
      </c>
      <c r="E37" s="32">
        <v>1.73</v>
      </c>
      <c r="F37" s="123">
        <v>1.56</v>
      </c>
      <c r="G37" s="94" t="str">
        <f>IF((F37/E37)-1&lt;0,"▲","")</f>
        <v>▲</v>
      </c>
      <c r="H37" s="95">
        <f t="shared" si="0"/>
        <v>9.8265895953757232E-2</v>
      </c>
      <c r="I37" s="33" t="str">
        <f>IF(F37="NA","",IF(L37=0,"",IF((F37-L37)&lt;0,"▲","")))</f>
        <v/>
      </c>
      <c r="J37" s="63" t="str">
        <f>IF(F37="NA","-",IF(L37=0,"-",ABS(F37-L37)))</f>
        <v>-</v>
      </c>
      <c r="K37" s="60">
        <v>1.266</v>
      </c>
      <c r="L37" s="55">
        <v>0</v>
      </c>
    </row>
    <row r="38" spans="2:12" ht="12" customHeight="1">
      <c r="B38" s="22"/>
      <c r="C38" s="42" t="s">
        <v>10</v>
      </c>
      <c r="D38" s="43">
        <f>ROUND(D37/(D35+D36),3)</f>
        <v>0.156</v>
      </c>
      <c r="E38" s="44">
        <f>ROUND(E37/(E35+E36),3)</f>
        <v>0.22900000000000001</v>
      </c>
      <c r="F38" s="74">
        <f>ROUND(F37/(F35+F36),3)</f>
        <v>0.20799999999999999</v>
      </c>
      <c r="G38" s="107" t="str">
        <f>IF((F38/E38)-1&lt;0,"▲","")</f>
        <v>▲</v>
      </c>
      <c r="H38" s="108">
        <f>ABS(+F38-E38)*100</f>
        <v>2.1000000000000019</v>
      </c>
      <c r="I38" s="109" t="str">
        <f>IF(F38="NA","",IF(L38=0,"",IF((F38-L38)&lt;0,"▲","")))</f>
        <v/>
      </c>
      <c r="J38" s="64" t="s">
        <v>144</v>
      </c>
      <c r="K38" s="110">
        <f>K37/(K35+K36)</f>
        <v>0.18023917995444191</v>
      </c>
      <c r="L38" s="120" t="s">
        <v>144</v>
      </c>
    </row>
    <row r="39" spans="2:12" ht="12" customHeight="1">
      <c r="D39" s="46"/>
      <c r="E39" s="46"/>
      <c r="F39" s="47"/>
      <c r="G39" s="48"/>
      <c r="H39" s="49"/>
      <c r="I39" s="50"/>
      <c r="J39" s="51"/>
      <c r="K39" s="51"/>
      <c r="L39" s="47"/>
    </row>
    <row r="40" spans="2:12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7"/>
    </row>
    <row r="41" spans="2:12" ht="12" customHeight="1">
      <c r="B41" s="18"/>
      <c r="C41" s="19" t="s">
        <v>1</v>
      </c>
      <c r="D41" s="20" t="s">
        <v>16</v>
      </c>
      <c r="E41" s="21" t="s">
        <v>53</v>
      </c>
      <c r="F41" s="430" t="s">
        <v>50</v>
      </c>
      <c r="G41" s="431"/>
      <c r="H41" s="431"/>
      <c r="I41" s="431"/>
      <c r="J41" s="432"/>
      <c r="K41" s="90" t="s">
        <v>377</v>
      </c>
      <c r="L41" s="433" t="s">
        <v>378</v>
      </c>
    </row>
    <row r="42" spans="2:12" ht="12" customHeight="1">
      <c r="B42" s="30"/>
      <c r="C42" s="58"/>
      <c r="D42" s="59"/>
      <c r="E42" s="2" t="s">
        <v>4</v>
      </c>
      <c r="F42" s="86" t="s">
        <v>365</v>
      </c>
      <c r="G42" s="457" t="s">
        <v>366</v>
      </c>
      <c r="H42" s="437"/>
      <c r="I42" s="440" t="s">
        <v>367</v>
      </c>
      <c r="J42" s="441"/>
      <c r="K42" s="444" t="s">
        <v>149</v>
      </c>
      <c r="L42" s="434"/>
    </row>
    <row r="43" spans="2:12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35"/>
    </row>
    <row r="44" spans="2:12" ht="12" customHeight="1">
      <c r="B44" s="30"/>
      <c r="C44" s="23" t="s">
        <v>7</v>
      </c>
      <c r="D44" s="111">
        <v>91.42</v>
      </c>
      <c r="E44" s="112">
        <v>90.61</v>
      </c>
      <c r="F44" s="125">
        <v>89.4</v>
      </c>
      <c r="G44" s="113" t="str">
        <f>IF((F44/E44)-1&lt;0,"▲","")</f>
        <v>▲</v>
      </c>
      <c r="H44" s="95">
        <f>ABS((+F44/E44)-1)</f>
        <v>1.3353934444321758E-2</v>
      </c>
      <c r="I44" s="54" t="str">
        <f>IF(F44="NA","",IF(L44=0,"",IF((F44-L44)&lt;0,"▲","")))</f>
        <v/>
      </c>
      <c r="J44" s="63" t="str">
        <f>IF(F44="NA","-",IF(L44=0,"-",ABS(F44-L44)))</f>
        <v>-</v>
      </c>
      <c r="K44" s="60">
        <v>87.001000000000005</v>
      </c>
      <c r="L44" s="78">
        <v>0</v>
      </c>
    </row>
    <row r="45" spans="2:12" ht="12" customHeight="1">
      <c r="B45" s="30"/>
      <c r="C45" s="23" t="s">
        <v>8</v>
      </c>
      <c r="D45" s="111">
        <v>50.62</v>
      </c>
      <c r="E45" s="112">
        <v>48.31</v>
      </c>
      <c r="F45" s="125">
        <v>48.17</v>
      </c>
      <c r="G45" s="114" t="str">
        <f>IF((F45/E45)-1&lt;0,"▲","")</f>
        <v>▲</v>
      </c>
      <c r="H45" s="95">
        <f>ABS((+F45/E45)-1)</f>
        <v>2.8979507348375622E-3</v>
      </c>
      <c r="I45" s="33" t="str">
        <f>IF(F45="NA","",IF(L45=0,"",IF((F45-L45)&lt;0,"▲","")))</f>
        <v/>
      </c>
      <c r="J45" s="63" t="str">
        <f>IF(F45="NA","-",IF(L45=0,"-",ABS(F45-L45)))</f>
        <v>-</v>
      </c>
      <c r="K45" s="60">
        <v>53.472999999999999</v>
      </c>
      <c r="L45" s="55">
        <v>0</v>
      </c>
    </row>
    <row r="46" spans="2:12" ht="12" customHeight="1">
      <c r="B46" s="30"/>
      <c r="C46" s="23" t="s">
        <v>79</v>
      </c>
      <c r="D46" s="111">
        <v>40.85</v>
      </c>
      <c r="E46" s="112">
        <v>42.18</v>
      </c>
      <c r="F46" s="125">
        <v>41.91</v>
      </c>
      <c r="G46" s="114" t="str">
        <f>IF((F46/E46)-1&lt;0,"▲","")</f>
        <v>▲</v>
      </c>
      <c r="H46" s="95">
        <f>ABS((+F46/E46)-1)</f>
        <v>6.4011379800854584E-3</v>
      </c>
      <c r="I46" s="33" t="str">
        <f>IF(F46="NA","",IF(L46=0,"",IF((F46-L46)&lt;0,"▲","")))</f>
        <v/>
      </c>
      <c r="J46" s="63" t="str">
        <f>IF(F46="NA","-",IF(L46=0,"-",ABS(F46-L46)))</f>
        <v>-</v>
      </c>
      <c r="K46" s="60">
        <v>30.385999999999999</v>
      </c>
      <c r="L46" s="55">
        <v>0</v>
      </c>
    </row>
    <row r="47" spans="2:12" ht="12" customHeight="1">
      <c r="B47" s="30"/>
      <c r="C47" s="23" t="s">
        <v>9</v>
      </c>
      <c r="D47" s="111">
        <v>4.1100000000000003</v>
      </c>
      <c r="E47" s="112">
        <v>4.63</v>
      </c>
      <c r="F47" s="125">
        <v>4.3600000000000003</v>
      </c>
      <c r="G47" s="114" t="str">
        <f>IF((F47/E47)-1&lt;0,"▲","")</f>
        <v>▲</v>
      </c>
      <c r="H47" s="95">
        <f>ABS((+F47/E47)-1)</f>
        <v>5.8315334773218042E-2</v>
      </c>
      <c r="I47" s="33" t="str">
        <f>IF(F47="NA","",IF(L47=0,"",IF((F47-L47)&lt;0,"▲","")))</f>
        <v/>
      </c>
      <c r="J47" s="63" t="str">
        <f>IF(F47="NA","-",IF(L47=0,"-",ABS(F47-L47)))</f>
        <v>-</v>
      </c>
      <c r="K47" s="60">
        <v>15.617000000000001</v>
      </c>
      <c r="L47" s="55">
        <v>0</v>
      </c>
    </row>
    <row r="48" spans="2:12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5.0999999999999997E-2</v>
      </c>
      <c r="F48" s="75">
        <f>ROUND(F47/(F45+F46),3)</f>
        <v>4.8000000000000001E-2</v>
      </c>
      <c r="G48" s="117" t="str">
        <f>IF(F48-D48&lt;0,"▲","")</f>
        <v/>
      </c>
      <c r="H48" s="108">
        <f>ABS(+F48-E48)*100</f>
        <v>0.2999999999999996</v>
      </c>
      <c r="I48" s="45" t="str">
        <f>IF(F48="NA","",IF(L48=0,"",IF((F48-L48)&lt;0,"▲","")))</f>
        <v/>
      </c>
      <c r="J48" s="64" t="s">
        <v>144</v>
      </c>
      <c r="K48" s="110">
        <f>K47/(K45+K46)</f>
        <v>0.18622926579138796</v>
      </c>
      <c r="L48" s="121" t="s">
        <v>144</v>
      </c>
    </row>
    <row r="49" spans="1:12" ht="12" customHeight="1">
      <c r="B49" s="1" t="s">
        <v>386</v>
      </c>
      <c r="C49" s="1"/>
      <c r="D49" s="1"/>
      <c r="E49" s="1"/>
      <c r="F49" s="1"/>
      <c r="G49" s="3"/>
      <c r="H49" s="4"/>
      <c r="I49" s="80"/>
      <c r="J49" s="81"/>
      <c r="K49" s="5"/>
    </row>
    <row r="50" spans="1:12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7"/>
    </row>
    <row r="51" spans="1:12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7"/>
    </row>
    <row r="52" spans="1:12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</row>
    <row r="53" spans="1:12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</row>
    <row r="54" spans="1:12" ht="12" customHeight="1">
      <c r="B54" s="1" t="s">
        <v>379</v>
      </c>
      <c r="C54" s="1"/>
      <c r="D54" s="1"/>
      <c r="E54" s="1"/>
      <c r="F54" s="1"/>
      <c r="G54" s="3"/>
      <c r="H54" s="4"/>
      <c r="I54" s="3"/>
      <c r="J54" s="5"/>
      <c r="K54" s="6"/>
    </row>
    <row r="55" spans="1:12" ht="12" customHeight="1">
      <c r="B55" s="1" t="s">
        <v>380</v>
      </c>
      <c r="C55" s="1"/>
      <c r="D55" s="1"/>
      <c r="E55" s="1"/>
      <c r="F55" s="1"/>
      <c r="G55" s="3"/>
      <c r="H55" s="4"/>
      <c r="I55" s="3"/>
      <c r="J55" s="5"/>
      <c r="K55" s="5"/>
    </row>
    <row r="56" spans="1:12" ht="12" customHeight="1">
      <c r="B56" s="1" t="s">
        <v>381</v>
      </c>
      <c r="C56" s="83"/>
      <c r="D56" s="83"/>
      <c r="E56" s="83"/>
      <c r="F56" s="83"/>
      <c r="G56" s="83"/>
      <c r="H56" s="83"/>
      <c r="I56" s="3"/>
      <c r="J56" s="5"/>
      <c r="K56" s="5"/>
    </row>
    <row r="57" spans="1:12" ht="12" customHeight="1">
      <c r="B57" s="1" t="s">
        <v>382</v>
      </c>
      <c r="C57" s="7"/>
      <c r="D57" s="7"/>
      <c r="E57" s="7"/>
      <c r="F57" s="7"/>
      <c r="G57" s="7"/>
      <c r="H57" s="7"/>
      <c r="I57" s="3"/>
      <c r="J57" s="5"/>
      <c r="K57" s="5"/>
    </row>
    <row r="58" spans="1:12" s="87" customFormat="1">
      <c r="A58" s="10"/>
      <c r="B58" s="415" t="s">
        <v>383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</row>
    <row r="59" spans="1:12" ht="12.75" customHeight="1">
      <c r="B59" s="415" t="s">
        <v>384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</row>
    <row r="60" spans="1:12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</row>
    <row r="61" spans="1:12" ht="12" customHeight="1">
      <c r="B61" s="84"/>
      <c r="G61" s="9"/>
      <c r="H61" s="9"/>
      <c r="I61" s="84"/>
      <c r="J61" s="84"/>
      <c r="K61" s="84"/>
    </row>
    <row r="62" spans="1:12" ht="12" customHeight="1">
      <c r="B62" s="10"/>
      <c r="I62" s="10"/>
      <c r="J62" s="10"/>
      <c r="K62" s="10"/>
      <c r="L62" s="82"/>
    </row>
    <row r="63" spans="1:12" ht="12" customHeight="1">
      <c r="B63" s="1"/>
      <c r="G63" s="9"/>
      <c r="H63" s="9"/>
      <c r="I63" s="9"/>
      <c r="J63" s="9"/>
      <c r="K63" s="9"/>
    </row>
    <row r="64" spans="1:12">
      <c r="B64" s="1"/>
      <c r="G64" s="9"/>
      <c r="H64" s="9"/>
    </row>
    <row r="65" spans="2:11">
      <c r="B65" s="1"/>
      <c r="G65" s="9"/>
      <c r="H65" s="9"/>
      <c r="I65" s="9"/>
      <c r="J65" s="9"/>
      <c r="K65" s="9"/>
    </row>
    <row r="66" spans="2:11">
      <c r="B66" s="57"/>
      <c r="I66" s="9"/>
      <c r="J66" s="9"/>
      <c r="K66" s="9"/>
    </row>
    <row r="67" spans="2:11">
      <c r="I67" s="9"/>
      <c r="J67" s="9"/>
      <c r="K67" s="9"/>
    </row>
  </sheetData>
  <mergeCells count="12">
    <mergeCell ref="F6:J6"/>
    <mergeCell ref="L6:L8"/>
    <mergeCell ref="L41:L43"/>
    <mergeCell ref="B58:L58"/>
    <mergeCell ref="B59:L59"/>
    <mergeCell ref="F41:J41"/>
    <mergeCell ref="G42:H43"/>
    <mergeCell ref="I42:J43"/>
    <mergeCell ref="K42:K43"/>
    <mergeCell ref="G7:H8"/>
    <mergeCell ref="I7:J8"/>
    <mergeCell ref="K7:K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8">
    <tabColor theme="1"/>
    <pageSetUpPr fitToPage="1"/>
  </sheetPr>
  <dimension ref="A1:M67"/>
  <sheetViews>
    <sheetView showGridLines="0" defaultGridColor="0" topLeftCell="A3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359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360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361</v>
      </c>
      <c r="G7" s="457" t="s">
        <v>362</v>
      </c>
      <c r="H7" s="437"/>
      <c r="I7" s="440" t="s">
        <v>363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416.04</v>
      </c>
      <c r="F10" s="123">
        <v>397.8</v>
      </c>
      <c r="G10" s="94" t="str">
        <f>IF((F10/E10)-1&lt;0,"▲","")</f>
        <v>▲</v>
      </c>
      <c r="H10" s="95">
        <f>ABS((+F10/E10)-1)</f>
        <v>4.3841938275165915E-2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397.8</v>
      </c>
    </row>
    <row r="11" spans="2:13" ht="12" customHeight="1">
      <c r="B11" s="30"/>
      <c r="C11" s="23" t="s">
        <v>8</v>
      </c>
      <c r="D11" s="31">
        <v>314.24</v>
      </c>
      <c r="E11" s="32">
        <v>329.95</v>
      </c>
      <c r="F11" s="123">
        <v>342.47</v>
      </c>
      <c r="G11" s="94" t="str">
        <f>IF((F11/E11)-1&lt;0,"▲","")</f>
        <v/>
      </c>
      <c r="H11" s="95">
        <f>ABS((+F11/E11)-1)</f>
        <v>3.794514320351583E-2</v>
      </c>
      <c r="I11" s="33" t="str">
        <f>IF(F11="NA","",IF(M11=0,"",IF((F11-M11)&lt;0,"▲","")))</f>
        <v/>
      </c>
      <c r="J11" s="63">
        <f>IF(F11="NA","-",IF(M11=0,"-",ABS(F11-M11)))</f>
        <v>0.24000000000000909</v>
      </c>
      <c r="K11" s="60">
        <v>180.13</v>
      </c>
      <c r="L11" s="72">
        <v>215.14099999999999</v>
      </c>
      <c r="M11" s="55">
        <v>342.23</v>
      </c>
    </row>
    <row r="12" spans="2:13" ht="12" customHeight="1">
      <c r="B12" s="30"/>
      <c r="C12" s="23" t="s">
        <v>79</v>
      </c>
      <c r="D12" s="31">
        <v>81.58</v>
      </c>
      <c r="E12" s="32">
        <v>82.28</v>
      </c>
      <c r="F12" s="123">
        <v>91.58</v>
      </c>
      <c r="G12" s="94" t="str">
        <f>IF((F12/E12)-1&lt;0,"▲","")</f>
        <v/>
      </c>
      <c r="H12" s="95">
        <f>ABS((+F12/E12)-1)</f>
        <v>0.11302868254739917</v>
      </c>
      <c r="I12" s="33" t="str">
        <f>IF(F12="NA","",IF(M12=0,"",IF((F12-M12)&lt;0,"▲","")))</f>
        <v>▲</v>
      </c>
      <c r="J12" s="63">
        <f>IF(F12="NA","-",IF(M12=0,"-",ABS(F12-M12)))</f>
        <v>0.25</v>
      </c>
      <c r="K12" s="60">
        <v>73.123999999999995</v>
      </c>
      <c r="L12" s="72">
        <v>99.475999999999999</v>
      </c>
      <c r="M12" s="55">
        <v>91.83</v>
      </c>
    </row>
    <row r="13" spans="2:13" ht="12" customHeight="1">
      <c r="B13" s="30"/>
      <c r="C13" s="23" t="s">
        <v>9</v>
      </c>
      <c r="D13" s="31">
        <v>65.89</v>
      </c>
      <c r="E13" s="32">
        <v>75.84</v>
      </c>
      <c r="F13" s="123">
        <v>45.46</v>
      </c>
      <c r="G13" s="94" t="str">
        <f>IF((F13/E13)-1&lt;0,"▲","")</f>
        <v>▲</v>
      </c>
      <c r="H13" s="95">
        <f>ABS((+F13/E13)-1)</f>
        <v>0.40058016877637137</v>
      </c>
      <c r="I13" s="33" t="str">
        <f>IF(F13="NA","",IF(M13=0,"",IF((F13-M13)&lt;0,"▲","")))</f>
        <v/>
      </c>
      <c r="J13" s="63">
        <f>IF(F13="NA","-",IF(M13=0,"-",ABS(F13-M13)))</f>
        <v>9.0000000000003411E-2</v>
      </c>
      <c r="K13" s="60">
        <v>39.75</v>
      </c>
      <c r="L13" s="72">
        <v>25.483000000000001</v>
      </c>
      <c r="M13" s="55">
        <v>45.37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0.105</v>
      </c>
      <c r="G14" s="94" t="str">
        <f>IF((F14/E14)-1&lt;0,"▲","")</f>
        <v>▲</v>
      </c>
      <c r="H14" s="98">
        <f>ABS(+F14-E14)*100</f>
        <v>7.9</v>
      </c>
      <c r="I14" s="33" t="str">
        <f>IF(F14="NA","",IF(M14=0,"",IF((F14-M14)&lt;0,"▲","")))</f>
        <v/>
      </c>
      <c r="J14" s="63">
        <f>IF(F14="NA","-",IF(M14=0,"-",ABS(F14-M14)*100))</f>
        <v>0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0.105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60.37</v>
      </c>
      <c r="F16" s="123">
        <v>60.1</v>
      </c>
      <c r="G16" s="94" t="str">
        <f>IF((F16/E16)-1&lt;0,"▲","")</f>
        <v>▲</v>
      </c>
      <c r="H16" s="95">
        <f t="shared" ref="H16:H37" si="0">ABS((+F16/E16)-1)</f>
        <v>4.4724200761967481E-3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60.1</v>
      </c>
    </row>
    <row r="17" spans="2:13" ht="12" customHeight="1">
      <c r="B17" s="30"/>
      <c r="C17" s="23" t="s">
        <v>8</v>
      </c>
      <c r="D17" s="31">
        <v>34.29</v>
      </c>
      <c r="E17" s="32">
        <v>30.93</v>
      </c>
      <c r="F17" s="123">
        <v>32.11</v>
      </c>
      <c r="G17" s="94" t="str">
        <f>IF((F17/E17)-1&lt;0,"▲","")</f>
        <v/>
      </c>
      <c r="H17" s="95">
        <f t="shared" si="0"/>
        <v>3.815066278693835E-2</v>
      </c>
      <c r="I17" s="33" t="str">
        <f>IF(F17="NA","",IF(M17=0,"",IF((F17-M17)&lt;0,"▲","")))</f>
        <v/>
      </c>
      <c r="J17" s="63">
        <f>IF(F17="NA","-",IF(M17=0,"-",ABS(F17-M17)))</f>
        <v>0.10000000000000142</v>
      </c>
      <c r="K17" s="60">
        <v>21.401</v>
      </c>
      <c r="L17" s="72">
        <v>31.027999999999999</v>
      </c>
      <c r="M17" s="55">
        <v>32.01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34.700000000000003</v>
      </c>
      <c r="G18" s="94" t="str">
        <f>IF((F18/E18)-1&lt;0,"▲","")</f>
        <v/>
      </c>
      <c r="H18" s="95">
        <f t="shared" si="0"/>
        <v>0.44703919933277736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34.700000000000003</v>
      </c>
    </row>
    <row r="19" spans="2:13" ht="12" customHeight="1">
      <c r="B19" s="30"/>
      <c r="C19" s="23" t="s">
        <v>9</v>
      </c>
      <c r="D19" s="31">
        <v>17.87</v>
      </c>
      <c r="E19" s="32">
        <v>26.55</v>
      </c>
      <c r="F19" s="123">
        <v>22.84</v>
      </c>
      <c r="G19" s="94" t="str">
        <f>IF((F19/E19)-1&lt;0,"▲","")</f>
        <v>▲</v>
      </c>
      <c r="H19" s="95">
        <f t="shared" si="0"/>
        <v>0.13973634651600753</v>
      </c>
      <c r="I19" s="33" t="str">
        <f>IF(F19="NA","",IF(M19=0,"",IF((F19-M19)&lt;0,"▲","")))</f>
        <v>▲</v>
      </c>
      <c r="J19" s="63">
        <f>IF(F19="NA","-",IF(M19=0,"-",ABS(F19-M19)))</f>
        <v>0.10000000000000142</v>
      </c>
      <c r="K19" s="60">
        <v>12.750500000000001</v>
      </c>
      <c r="L19" s="72">
        <v>10.234</v>
      </c>
      <c r="M19" s="55">
        <v>22.94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0.48399999999999999</v>
      </c>
      <c r="F20" s="69">
        <f>ROUND(F19/(F17+F18),3)</f>
        <v>0.34200000000000003</v>
      </c>
      <c r="G20" s="104" t="str">
        <f>IF((F20/E20)-1&lt;0,"▲","")</f>
        <v>▲</v>
      </c>
      <c r="H20" s="98">
        <f>ABS(+F20-E20)*100</f>
        <v>14.199999999999996</v>
      </c>
      <c r="I20" s="105" t="str">
        <f>IF(F20="NA","",IF(M20=0,"",IF((F20-M20)&lt;0,"▲","")))</f>
        <v>▲</v>
      </c>
      <c r="J20" s="63">
        <f>IF(F20="NA","-",IF(M20=0,"-",ABS(F20-M20)*100))</f>
        <v>0.19999999999999463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0.34399999999999997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348.76</v>
      </c>
      <c r="F22" s="123">
        <v>330.23</v>
      </c>
      <c r="G22" s="94" t="str">
        <f>IF((F22/E22)-1&lt;0,"▲","")</f>
        <v>▲</v>
      </c>
      <c r="H22" s="95">
        <f>ABS((+F22/E22)-1)</f>
        <v>5.3131093015253983E-2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330.23</v>
      </c>
    </row>
    <row r="23" spans="2:13" ht="12" customHeight="1">
      <c r="B23" s="30"/>
      <c r="C23" s="23" t="s">
        <v>8</v>
      </c>
      <c r="D23" s="31">
        <v>275.98</v>
      </c>
      <c r="E23" s="32">
        <v>295.16000000000003</v>
      </c>
      <c r="F23" s="123">
        <v>306.41000000000003</v>
      </c>
      <c r="G23" s="94" t="str">
        <f>IF((F23/E23)-1&lt;0,"▲","")</f>
        <v/>
      </c>
      <c r="H23" s="95">
        <f t="shared" si="0"/>
        <v>3.8114920720965006E-2</v>
      </c>
      <c r="I23" s="33" t="str">
        <f>IF(F23="NA","",IF(M23=0,"",IF((F23-M23)&lt;0,"▲","")))</f>
        <v/>
      </c>
      <c r="J23" s="63">
        <f>IF(F23="NA","-",IF(M23=0,"-",ABS(F23-M23)))</f>
        <v>0.20000000000004547</v>
      </c>
      <c r="K23" s="60">
        <v>157.39250000000001</v>
      </c>
      <c r="L23" s="72">
        <v>180.72300000000001</v>
      </c>
      <c r="M23" s="55">
        <v>306.20999999999998</v>
      </c>
    </row>
    <row r="24" spans="2:13" ht="12" customHeight="1">
      <c r="B24" s="30"/>
      <c r="C24" s="23" t="s">
        <v>79</v>
      </c>
      <c r="D24" s="31">
        <v>50.94</v>
      </c>
      <c r="E24" s="32">
        <v>54.84</v>
      </c>
      <c r="F24" s="123">
        <v>53.31</v>
      </c>
      <c r="G24" s="94" t="str">
        <f>IF((F24/E24)-1&lt;0,"▲","")</f>
        <v>▲</v>
      </c>
      <c r="H24" s="95">
        <f t="shared" si="0"/>
        <v>2.7899343544857791E-2</v>
      </c>
      <c r="I24" s="33" t="str">
        <f>IF(F24="NA","",IF(M24=0,"",IF((F24-M24)&lt;0,"▲","")))</f>
        <v>▲</v>
      </c>
      <c r="J24" s="63">
        <f>IF(F24="NA","-",IF(M24=0,"-",ABS(F24-M24)))</f>
        <v>0.25999999999999801</v>
      </c>
      <c r="K24" s="60">
        <v>39.707999999999998</v>
      </c>
      <c r="L24" s="72">
        <v>63.003999999999998</v>
      </c>
      <c r="M24" s="55">
        <v>53.57</v>
      </c>
    </row>
    <row r="25" spans="2:13" ht="12" customHeight="1">
      <c r="B25" s="30"/>
      <c r="C25" s="23" t="s">
        <v>9</v>
      </c>
      <c r="D25" s="31">
        <v>47.06</v>
      </c>
      <c r="E25" s="32">
        <v>48.13</v>
      </c>
      <c r="F25" s="123">
        <v>20.94</v>
      </c>
      <c r="G25" s="94" t="str">
        <f>IF((F25/E25)-1&lt;0,"▲","")</f>
        <v>▲</v>
      </c>
      <c r="H25" s="95">
        <f t="shared" si="0"/>
        <v>0.56492831913567421</v>
      </c>
      <c r="I25" s="33" t="str">
        <f>IF(F25="NA","",IF(M25=0,"",IF((F25-M25)&lt;0,"▲","")))</f>
        <v/>
      </c>
      <c r="J25" s="63">
        <f>IF(F25="NA","-",IF(M25=0,"-",ABS(F25-M25)))</f>
        <v>0.14000000000000057</v>
      </c>
      <c r="K25" s="60">
        <v>26.788499999999999</v>
      </c>
      <c r="L25" s="72">
        <v>14.439</v>
      </c>
      <c r="M25" s="55">
        <v>20.8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0.13800000000000001</v>
      </c>
      <c r="F26" s="69">
        <f>ROUND(F25/(F23+F24),3)</f>
        <v>5.8000000000000003E-2</v>
      </c>
      <c r="G26" s="104" t="str">
        <f>IF((F26/E26)-1&lt;0,"▲","")</f>
        <v>▲</v>
      </c>
      <c r="H26" s="98">
        <f>ABS(+F26-E26)*100</f>
        <v>8.0000000000000018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5.8000000000000003E-2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332.55</v>
      </c>
      <c r="F28" s="123">
        <v>316.17</v>
      </c>
      <c r="G28" s="94" t="str">
        <f>IF((F28/E28)-1&lt;0,"▲","")</f>
        <v>▲</v>
      </c>
      <c r="H28" s="95">
        <f>ABS((+F28/E28)-1)</f>
        <v>4.9255751014884996E-2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316.17</v>
      </c>
    </row>
    <row r="29" spans="2:13" ht="12" customHeight="1">
      <c r="B29" s="41"/>
      <c r="C29" s="23" t="s">
        <v>8</v>
      </c>
      <c r="D29" s="31">
        <v>259.27</v>
      </c>
      <c r="E29" s="32">
        <v>281.42</v>
      </c>
      <c r="F29" s="123">
        <v>293.38</v>
      </c>
      <c r="G29" s="94" t="str">
        <f>IF((F29/E29)-1&lt;0,"▲","")</f>
        <v/>
      </c>
      <c r="H29" s="95">
        <f t="shared" si="0"/>
        <v>4.2498756307298713E-2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293.38</v>
      </c>
    </row>
    <row r="30" spans="2:13" ht="12" customHeight="1">
      <c r="B30" s="41"/>
      <c r="C30" s="23" t="s">
        <v>79</v>
      </c>
      <c r="D30" s="31">
        <v>46.97</v>
      </c>
      <c r="E30" s="32">
        <v>50.46</v>
      </c>
      <c r="F30" s="123">
        <v>49.53</v>
      </c>
      <c r="G30" s="94" t="str">
        <f>IF((F30/E30)-1&lt;0,"▲","")</f>
        <v>▲</v>
      </c>
      <c r="H30" s="95">
        <f t="shared" si="0"/>
        <v>1.8430439952437538E-2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42.5</v>
      </c>
      <c r="E31" s="32">
        <v>43.38</v>
      </c>
      <c r="F31" s="123">
        <v>17.14</v>
      </c>
      <c r="G31" s="94" t="str">
        <f>IF((F31/E31)-1&lt;0,"▲","")</f>
        <v>▲</v>
      </c>
      <c r="H31" s="95">
        <f t="shared" si="0"/>
        <v>0.60488704472106969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17.14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0.13100000000000001</v>
      </c>
      <c r="F32" s="69">
        <f>ROUND(F31/(F29+F30),3)</f>
        <v>0.05</v>
      </c>
      <c r="G32" s="104" t="str">
        <f>IF((F32/E32)-1&lt;0,"▲","")</f>
        <v>▲</v>
      </c>
      <c r="H32" s="98">
        <f>ABS(+F32-E32)*100</f>
        <v>8.1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0.05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7.47</v>
      </c>
      <c r="G34" s="94" t="str">
        <f>IF((F34/E34)-1&lt;0,"▲","")</f>
        <v/>
      </c>
      <c r="H34" s="95">
        <f>ABS((+F34/E34)-1)</f>
        <v>7.9479768786127059E-2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7.47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3.95</v>
      </c>
      <c r="G35" s="94" t="str">
        <f>IF((F35/E35)-1&lt;0,"▲","")</f>
        <v/>
      </c>
      <c r="H35" s="95">
        <f t="shared" si="0"/>
        <v>2.3316062176165886E-2</v>
      </c>
      <c r="I35" s="33" t="str">
        <f>IF(F35="NA","",IF(M35=0,"",IF((F35-M35)&lt;0,"▲","")))</f>
        <v>▲</v>
      </c>
      <c r="J35" s="63">
        <f>IF(F35="NA","-",IF(M35=0,"-",ABS(F35-M35)))</f>
        <v>5.9999999999999609E-2</v>
      </c>
      <c r="K35" s="60">
        <v>1.3365</v>
      </c>
      <c r="L35" s="72">
        <v>3.39</v>
      </c>
      <c r="M35" s="55">
        <v>4.01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3.57</v>
      </c>
      <c r="G36" s="94" t="str">
        <f>IF((F36/E36)-1&lt;0,"▲","")</f>
        <v/>
      </c>
      <c r="H36" s="95">
        <f t="shared" si="0"/>
        <v>2.8818443804034422E-2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3.57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1.68</v>
      </c>
      <c r="G37" s="94" t="str">
        <f>IF((F37/E37)-1&lt;0,"▲","")</f>
        <v/>
      </c>
      <c r="H37" s="95">
        <f t="shared" si="0"/>
        <v>0.46086956521739131</v>
      </c>
      <c r="I37" s="33" t="str">
        <f>IF(F37="NA","",IF(M37=0,"",IF((F37-M37)&lt;0,"▲","")))</f>
        <v/>
      </c>
      <c r="J37" s="63">
        <f>IF(F37="NA","-",IF(M37=0,"-",ABS(F37-M37)))</f>
        <v>5.9999999999999831E-2</v>
      </c>
      <c r="K37" s="60">
        <v>0.21099999999999999</v>
      </c>
      <c r="L37" s="72">
        <v>0.81</v>
      </c>
      <c r="M37" s="55">
        <v>1.62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0.223</v>
      </c>
      <c r="G38" s="107" t="str">
        <f>IF((F38/E38)-1&lt;0,"▲","")</f>
        <v/>
      </c>
      <c r="H38" s="108">
        <f>ABS(+F38-E38)*100</f>
        <v>6.6000000000000005</v>
      </c>
      <c r="I38" s="109" t="str">
        <f>IF(F38="NA","",IF(M38=0,"",IF((F38-M38)&lt;0,"▲","")))</f>
        <v/>
      </c>
      <c r="J38" s="64">
        <f>IF(F38="NA","-",IF(M38=0,"-",ABS(F38-M38)*100))</f>
        <v>0.9000000000000008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0.214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364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365</v>
      </c>
      <c r="G42" s="457" t="s">
        <v>366</v>
      </c>
      <c r="H42" s="437"/>
      <c r="I42" s="440" t="s">
        <v>367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90.61</v>
      </c>
      <c r="G44" s="113" t="str">
        <f>IF((F44/E44)-1&lt;0,"▲","")</f>
        <v>▲</v>
      </c>
      <c r="H44" s="95">
        <f>ABS((+F44/E44)-1)</f>
        <v>8.8602056442791399E-3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90.61</v>
      </c>
    </row>
    <row r="45" spans="2:13" ht="12" customHeight="1">
      <c r="B45" s="30"/>
      <c r="C45" s="23" t="s">
        <v>8</v>
      </c>
      <c r="D45" s="111">
        <v>48.11</v>
      </c>
      <c r="E45" s="112">
        <v>50.62</v>
      </c>
      <c r="F45" s="125">
        <v>48.31</v>
      </c>
      <c r="G45" s="114" t="str">
        <f>IF((F45/E45)-1&lt;0,"▲","")</f>
        <v>▲</v>
      </c>
      <c r="H45" s="95">
        <f>ABS((+F45/E45)-1)</f>
        <v>4.5634136704859607E-2</v>
      </c>
      <c r="I45" s="33" t="str">
        <f>IF(F45="NA","",IF(M45=0,"",IF((F45-M45)&lt;0,"▲","")))</f>
        <v/>
      </c>
      <c r="J45" s="63">
        <f>IF(F45="NA","-",IF(M45=0,"-",ABS(F45-M45)))</f>
        <v>0.28000000000000114</v>
      </c>
      <c r="K45" s="60">
        <v>23.144500000000001</v>
      </c>
      <c r="L45" s="79">
        <v>44.6</v>
      </c>
      <c r="M45" s="55">
        <v>48.03</v>
      </c>
    </row>
    <row r="46" spans="2:13" ht="12" customHeight="1">
      <c r="B46" s="30"/>
      <c r="C46" s="23" t="s">
        <v>79</v>
      </c>
      <c r="D46" s="111">
        <v>34.82</v>
      </c>
      <c r="E46" s="112">
        <v>40.85</v>
      </c>
      <c r="F46" s="125">
        <v>43</v>
      </c>
      <c r="G46" s="114" t="str">
        <f>IF((F46/E46)-1&lt;0,"▲","")</f>
        <v/>
      </c>
      <c r="H46" s="95">
        <f>ABS((+F46/E46)-1)</f>
        <v>5.2631578947368363E-2</v>
      </c>
      <c r="I46" s="33" t="str">
        <f>IF(F46="NA","",IF(M46=0,"",IF((F46-M46)&lt;0,"▲","")))</f>
        <v>▲</v>
      </c>
      <c r="J46" s="63">
        <f>IF(F46="NA","-",IF(M46=0,"-",ABS(F46-M46)))</f>
        <v>0.27000000000000313</v>
      </c>
      <c r="K46" s="60">
        <v>13.8605</v>
      </c>
      <c r="L46" s="79">
        <v>24.128</v>
      </c>
      <c r="M46" s="55">
        <v>43.27</v>
      </c>
    </row>
    <row r="47" spans="2:13" ht="12" customHeight="1">
      <c r="B47" s="30"/>
      <c r="C47" s="23" t="s">
        <v>9</v>
      </c>
      <c r="D47" s="111">
        <v>3.76</v>
      </c>
      <c r="E47" s="112">
        <v>4.1100000000000003</v>
      </c>
      <c r="F47" s="125">
        <v>3.81</v>
      </c>
      <c r="G47" s="114" t="str">
        <f>IF((F47/E47)-1&lt;0,"▲","")</f>
        <v>▲</v>
      </c>
      <c r="H47" s="95">
        <f>ABS((+F47/E47)-1)</f>
        <v>7.2992700729927029E-2</v>
      </c>
      <c r="I47" s="33" t="str">
        <f>IF(F47="NA","",IF(M47=0,"",IF((F47-M47)&lt;0,"▲","")))</f>
        <v>▲</v>
      </c>
      <c r="J47" s="63">
        <f>IF(F47="NA","-",IF(M47=0,"-",ABS(F47-M47)))</f>
        <v>9.9999999999997868E-3</v>
      </c>
      <c r="K47" s="60">
        <v>3.1349999999999998</v>
      </c>
      <c r="L47" s="79">
        <v>3.0590000000000002</v>
      </c>
      <c r="M47" s="55">
        <v>3.82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4.4999999999999998E-2</v>
      </c>
      <c r="F48" s="75">
        <f>ROUND(F47/(F45+F46),3)</f>
        <v>4.2000000000000003E-2</v>
      </c>
      <c r="G48" s="117" t="str">
        <f>IF(F48-D48&lt;0,"▲","")</f>
        <v>▲</v>
      </c>
      <c r="H48" s="108">
        <f>ABS(+F48-E48)*100</f>
        <v>0.2999999999999996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4.2000000000000003E-2</v>
      </c>
    </row>
    <row r="49" spans="1:13" ht="12" customHeight="1">
      <c r="B49" s="1" t="s">
        <v>376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368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369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370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371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372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373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374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375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9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19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416.04</v>
      </c>
      <c r="F10" s="123">
        <v>397.8</v>
      </c>
      <c r="G10" s="94" t="str">
        <f>IF((F10/E10)-1&lt;0,"▲","")</f>
        <v>▲</v>
      </c>
      <c r="H10" s="95">
        <f>ABS((+F10/E10)-1)</f>
        <v>4.3841938275165915E-2</v>
      </c>
      <c r="I10" s="33" t="str">
        <f>IF(F10="NA","",IF(M10=0,"",IF((F10-M10)&lt;0,"▲","")))</f>
        <v/>
      </c>
      <c r="J10" s="63">
        <f>IF(F10="NA","-",IF(M10=0,"-",ABS(F10-M10)))</f>
        <v>2.0000000000038654E-2</v>
      </c>
      <c r="K10" s="60">
        <v>231.6465</v>
      </c>
      <c r="L10" s="72">
        <v>275.07</v>
      </c>
      <c r="M10" s="55">
        <v>397.78</v>
      </c>
    </row>
    <row r="11" spans="2:13" ht="12" customHeight="1">
      <c r="B11" s="30"/>
      <c r="C11" s="23" t="s">
        <v>8</v>
      </c>
      <c r="D11" s="31">
        <v>314.24</v>
      </c>
      <c r="E11" s="32">
        <v>329.95</v>
      </c>
      <c r="F11" s="123">
        <v>342.23</v>
      </c>
      <c r="G11" s="94" t="str">
        <f>IF((F11/E11)-1&lt;0,"▲","")</f>
        <v/>
      </c>
      <c r="H11" s="95">
        <f>ABS((+F11/E11)-1)</f>
        <v>3.7217760266707201E-2</v>
      </c>
      <c r="I11" s="33" t="str">
        <f>IF(F11="NA","",IF(M11=0,"",IF((F11-M11)&lt;0,"▲","")))</f>
        <v/>
      </c>
      <c r="J11" s="63">
        <f>IF(F11="NA","-",IF(M11=0,"-",ABS(F11-M11)))</f>
        <v>9.9999999999909051E-3</v>
      </c>
      <c r="K11" s="60">
        <v>180.13</v>
      </c>
      <c r="L11" s="72">
        <v>215.14099999999999</v>
      </c>
      <c r="M11" s="55">
        <v>342.22</v>
      </c>
    </row>
    <row r="12" spans="2:13" ht="12" customHeight="1">
      <c r="B12" s="30"/>
      <c r="C12" s="23" t="s">
        <v>79</v>
      </c>
      <c r="D12" s="31">
        <v>81.58</v>
      </c>
      <c r="E12" s="32">
        <v>82.28</v>
      </c>
      <c r="F12" s="123">
        <v>91.83</v>
      </c>
      <c r="G12" s="94" t="str">
        <f>IF((F12/E12)-1&lt;0,"▲","")</f>
        <v/>
      </c>
      <c r="H12" s="95">
        <f>ABS((+F12/E12)-1)</f>
        <v>0.11606708799222165</v>
      </c>
      <c r="I12" s="33" t="str">
        <f>IF(F12="NA","",IF(M12=0,"",IF((F12-M12)&lt;0,"▲","")))</f>
        <v>▲</v>
      </c>
      <c r="J12" s="63">
        <f>IF(F12="NA","-",IF(M12=0,"-",ABS(F12-M12)))</f>
        <v>0.71000000000000796</v>
      </c>
      <c r="K12" s="60">
        <v>73.123999999999995</v>
      </c>
      <c r="L12" s="72">
        <v>99.475999999999999</v>
      </c>
      <c r="M12" s="55">
        <v>92.54</v>
      </c>
    </row>
    <row r="13" spans="2:13" ht="12" customHeight="1">
      <c r="B13" s="30"/>
      <c r="C13" s="23" t="s">
        <v>9</v>
      </c>
      <c r="D13" s="31">
        <v>65.89</v>
      </c>
      <c r="E13" s="32">
        <v>75.84</v>
      </c>
      <c r="F13" s="123">
        <v>45.37</v>
      </c>
      <c r="G13" s="94" t="str">
        <f>IF((F13/E13)-1&lt;0,"▲","")</f>
        <v>▲</v>
      </c>
      <c r="H13" s="95">
        <f>ABS((+F13/E13)-1)</f>
        <v>0.40176687763713081</v>
      </c>
      <c r="I13" s="33" t="str">
        <f>IF(F13="NA","",IF(M13=0,"",IF((F13-M13)&lt;0,"▲","")))</f>
        <v/>
      </c>
      <c r="J13" s="63">
        <f>IF(F13="NA","-",IF(M13=0,"-",ABS(F13-M13)))</f>
        <v>0.72999999999999687</v>
      </c>
      <c r="K13" s="60">
        <v>39.75</v>
      </c>
      <c r="L13" s="72">
        <v>25.483000000000001</v>
      </c>
      <c r="M13" s="55">
        <v>44.64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0.105</v>
      </c>
      <c r="G14" s="94" t="str">
        <f>IF((F14/E14)-1&lt;0,"▲","")</f>
        <v>▲</v>
      </c>
      <c r="H14" s="98">
        <f>ABS(+F14-E14)*100</f>
        <v>7.9</v>
      </c>
      <c r="I14" s="33" t="str">
        <f>IF(F14="NA","",IF(M14=0,"",IF((F14-M14)&lt;0,"▲","")))</f>
        <v/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0.10299999999999999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60.37</v>
      </c>
      <c r="F16" s="123">
        <v>60.1</v>
      </c>
      <c r="G16" s="94" t="str">
        <f>IF((F16/E16)-1&lt;0,"▲","")</f>
        <v>▲</v>
      </c>
      <c r="H16" s="95">
        <f t="shared" ref="H16:H37" si="0">ABS((+F16/E16)-1)</f>
        <v>4.4724200761967481E-3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60.1</v>
      </c>
    </row>
    <row r="17" spans="2:13" ht="12" customHeight="1">
      <c r="B17" s="30"/>
      <c r="C17" s="23" t="s">
        <v>8</v>
      </c>
      <c r="D17" s="31">
        <v>34.29</v>
      </c>
      <c r="E17" s="32">
        <v>30.93</v>
      </c>
      <c r="F17" s="123">
        <v>32.01</v>
      </c>
      <c r="G17" s="94" t="str">
        <f>IF((F17/E17)-1&lt;0,"▲","")</f>
        <v/>
      </c>
      <c r="H17" s="95">
        <f t="shared" si="0"/>
        <v>3.4917555771095898E-2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32.01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34.700000000000003</v>
      </c>
      <c r="G18" s="94" t="str">
        <f>IF((F18/E18)-1&lt;0,"▲","")</f>
        <v/>
      </c>
      <c r="H18" s="95">
        <f t="shared" si="0"/>
        <v>0.44703919933277736</v>
      </c>
      <c r="I18" s="33" t="str">
        <f>IF(F18="NA","",IF(M18=0,"",IF((F18-M18)&lt;0,"▲","")))</f>
        <v>▲</v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35.380000000000003</v>
      </c>
    </row>
    <row r="19" spans="2:13" ht="12" customHeight="1">
      <c r="B19" s="30"/>
      <c r="C19" s="23" t="s">
        <v>9</v>
      </c>
      <c r="D19" s="31">
        <v>17.87</v>
      </c>
      <c r="E19" s="32">
        <v>26.55</v>
      </c>
      <c r="F19" s="123">
        <v>22.94</v>
      </c>
      <c r="G19" s="94" t="str">
        <f>IF((F19/E19)-1&lt;0,"▲","")</f>
        <v>▲</v>
      </c>
      <c r="H19" s="95">
        <f t="shared" si="0"/>
        <v>0.13596986817325796</v>
      </c>
      <c r="I19" s="33" t="str">
        <f>IF(F19="NA","",IF(M19=0,"",IF((F19-M19)&lt;0,"▲","")))</f>
        <v/>
      </c>
      <c r="J19" s="63">
        <f>IF(F19="NA","-",IF(M19=0,"-",ABS(F19-M19)))</f>
        <v>0.67999999999999972</v>
      </c>
      <c r="K19" s="60">
        <v>12.750500000000001</v>
      </c>
      <c r="L19" s="72">
        <v>10.234</v>
      </c>
      <c r="M19" s="55">
        <v>22.26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0.48399999999999999</v>
      </c>
      <c r="F20" s="69">
        <f>ROUND(F19/(F17+F18),3)</f>
        <v>0.34399999999999997</v>
      </c>
      <c r="G20" s="104" t="str">
        <f>IF((F20/E20)-1&lt;0,"▲","")</f>
        <v>▲</v>
      </c>
      <c r="H20" s="98">
        <f>ABS(+F20-E20)*100</f>
        <v>14.000000000000002</v>
      </c>
      <c r="I20" s="105" t="str">
        <f>IF(F20="NA","",IF(M20=0,"",IF((F20-M20)&lt;0,"▲","")))</f>
        <v/>
      </c>
      <c r="J20" s="63">
        <f>IF(F20="NA","-",IF(M20=0,"-",ABS(F20-M20)*100))</f>
        <v>1.3999999999999957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0.33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348.76</v>
      </c>
      <c r="F22" s="123">
        <v>330.23</v>
      </c>
      <c r="G22" s="94" t="str">
        <f>IF((F22/E22)-1&lt;0,"▲","")</f>
        <v>▲</v>
      </c>
      <c r="H22" s="95">
        <f>ABS((+F22/E22)-1)</f>
        <v>5.3131093015253983E-2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330.23</v>
      </c>
    </row>
    <row r="23" spans="2:13" ht="12" customHeight="1">
      <c r="B23" s="30"/>
      <c r="C23" s="23" t="s">
        <v>8</v>
      </c>
      <c r="D23" s="31">
        <v>275.98</v>
      </c>
      <c r="E23" s="32">
        <v>295.16000000000003</v>
      </c>
      <c r="F23" s="123">
        <v>306.20999999999998</v>
      </c>
      <c r="G23" s="94" t="str">
        <f>IF((F23/E23)-1&lt;0,"▲","")</f>
        <v/>
      </c>
      <c r="H23" s="95">
        <f t="shared" si="0"/>
        <v>3.7437322130369877E-2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306.20999999999998</v>
      </c>
    </row>
    <row r="24" spans="2:13" ht="12" customHeight="1">
      <c r="B24" s="30"/>
      <c r="C24" s="23" t="s">
        <v>79</v>
      </c>
      <c r="D24" s="31">
        <v>50.94</v>
      </c>
      <c r="E24" s="32">
        <v>54.84</v>
      </c>
      <c r="F24" s="123">
        <v>53.57</v>
      </c>
      <c r="G24" s="94" t="str">
        <f>IF((F24/E24)-1&lt;0,"▲","")</f>
        <v>▲</v>
      </c>
      <c r="H24" s="95">
        <f t="shared" si="0"/>
        <v>2.3158278628738205E-2</v>
      </c>
      <c r="I24" s="33" t="str">
        <f>IF(F24="NA","",IF(M24=0,"",IF((F24-M24)&lt;0,"▲","")))</f>
        <v>▲</v>
      </c>
      <c r="J24" s="63">
        <f>IF(F24="NA","-",IF(M24=0,"-",ABS(F24-M24)))</f>
        <v>3.9999999999999147E-2</v>
      </c>
      <c r="K24" s="60">
        <v>39.707999999999998</v>
      </c>
      <c r="L24" s="72">
        <v>63.003999999999998</v>
      </c>
      <c r="M24" s="55">
        <v>53.61</v>
      </c>
    </row>
    <row r="25" spans="2:13" ht="12" customHeight="1">
      <c r="B25" s="30"/>
      <c r="C25" s="23" t="s">
        <v>9</v>
      </c>
      <c r="D25" s="31">
        <v>47.06</v>
      </c>
      <c r="E25" s="32">
        <v>48.13</v>
      </c>
      <c r="F25" s="123">
        <v>20.8</v>
      </c>
      <c r="G25" s="94" t="str">
        <f>IF((F25/E25)-1&lt;0,"▲","")</f>
        <v>▲</v>
      </c>
      <c r="H25" s="95">
        <f t="shared" si="0"/>
        <v>0.56783710783295249</v>
      </c>
      <c r="I25" s="33" t="str">
        <f>IF(F25="NA","",IF(M25=0,"",IF((F25-M25)&lt;0,"▲","")))</f>
        <v/>
      </c>
      <c r="J25" s="63">
        <f>IF(F25="NA","-",IF(M25=0,"-",ABS(F25-M25)))</f>
        <v>3.9999999999999147E-2</v>
      </c>
      <c r="K25" s="60">
        <v>26.788499999999999</v>
      </c>
      <c r="L25" s="72">
        <v>14.439</v>
      </c>
      <c r="M25" s="55">
        <v>20.76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0.13800000000000001</v>
      </c>
      <c r="F26" s="69">
        <f>ROUND(F25/(F23+F24),3)</f>
        <v>5.8000000000000003E-2</v>
      </c>
      <c r="G26" s="104" t="str">
        <f>IF((F26/E26)-1&lt;0,"▲","")</f>
        <v>▲</v>
      </c>
      <c r="H26" s="98">
        <f>ABS(+F26-E26)*100</f>
        <v>8.0000000000000018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5.8000000000000003E-2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332.55</v>
      </c>
      <c r="F28" s="123">
        <v>316.17</v>
      </c>
      <c r="G28" s="94" t="str">
        <f>IF((F28/E28)-1&lt;0,"▲","")</f>
        <v>▲</v>
      </c>
      <c r="H28" s="95">
        <f>ABS((+F28/E28)-1)</f>
        <v>4.9255751014884996E-2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316.17</v>
      </c>
    </row>
    <row r="29" spans="2:13" ht="12" customHeight="1">
      <c r="B29" s="41"/>
      <c r="C29" s="23" t="s">
        <v>8</v>
      </c>
      <c r="D29" s="31">
        <v>259.27</v>
      </c>
      <c r="E29" s="32">
        <v>281.42</v>
      </c>
      <c r="F29" s="123">
        <v>293.38</v>
      </c>
      <c r="G29" s="94" t="str">
        <f>IF((F29/E29)-1&lt;0,"▲","")</f>
        <v/>
      </c>
      <c r="H29" s="95">
        <f t="shared" si="0"/>
        <v>4.2498756307298713E-2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293.38</v>
      </c>
    </row>
    <row r="30" spans="2:13" ht="12" customHeight="1">
      <c r="B30" s="41"/>
      <c r="C30" s="23" t="s">
        <v>79</v>
      </c>
      <c r="D30" s="31">
        <v>46.97</v>
      </c>
      <c r="E30" s="32">
        <v>50.46</v>
      </c>
      <c r="F30" s="123">
        <v>49.53</v>
      </c>
      <c r="G30" s="94" t="str">
        <f>IF((F30/E30)-1&lt;0,"▲","")</f>
        <v>▲</v>
      </c>
      <c r="H30" s="95">
        <f t="shared" si="0"/>
        <v>1.8430439952437538E-2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42.5</v>
      </c>
      <c r="E31" s="32">
        <v>43.38</v>
      </c>
      <c r="F31" s="123">
        <v>17.14</v>
      </c>
      <c r="G31" s="94" t="str">
        <f>IF((F31/E31)-1&lt;0,"▲","")</f>
        <v>▲</v>
      </c>
      <c r="H31" s="95">
        <f t="shared" si="0"/>
        <v>0.60488704472106969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17.14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0.13100000000000001</v>
      </c>
      <c r="F32" s="69">
        <f>ROUND(F31/(F29+F30),3)</f>
        <v>0.05</v>
      </c>
      <c r="G32" s="104" t="str">
        <f>IF((F32/E32)-1&lt;0,"▲","")</f>
        <v>▲</v>
      </c>
      <c r="H32" s="98">
        <f>ABS(+F32-E32)*100</f>
        <v>8.1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0.05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7.47</v>
      </c>
      <c r="G34" s="94" t="str">
        <f>IF((F34/E34)-1&lt;0,"▲","")</f>
        <v/>
      </c>
      <c r="H34" s="95">
        <f>ABS((+F34/E34)-1)</f>
        <v>7.9479768786127059E-2</v>
      </c>
      <c r="I34" s="33" t="str">
        <f>IF(F34="NA","",IF(M34=0,"",IF((F34-M34)&lt;0,"▲","")))</f>
        <v/>
      </c>
      <c r="J34" s="63">
        <f>IF(F34="NA","-",IF(M34=0,"-",ABS(F34-M34)))</f>
        <v>2.9999999999999361E-2</v>
      </c>
      <c r="K34" s="60">
        <v>2.931</v>
      </c>
      <c r="L34" s="72">
        <v>5.6280000000000001</v>
      </c>
      <c r="M34" s="55">
        <v>7.44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4.01</v>
      </c>
      <c r="G35" s="94" t="str">
        <f>IF((F35/E35)-1&lt;0,"▲","")</f>
        <v/>
      </c>
      <c r="H35" s="95">
        <f t="shared" si="0"/>
        <v>3.8860103626942921E-2</v>
      </c>
      <c r="I35" s="33" t="str">
        <f>IF(F35="NA","",IF(M35=0,"",IF((F35-M35)&lt;0,"▲","")))</f>
        <v/>
      </c>
      <c r="J35" s="63">
        <f>IF(F35="NA","-",IF(M35=0,"-",ABS(F35-M35)))</f>
        <v>9.9999999999997868E-3</v>
      </c>
      <c r="K35" s="60">
        <v>1.3365</v>
      </c>
      <c r="L35" s="72">
        <v>3.39</v>
      </c>
      <c r="M35" s="55">
        <v>4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3.57</v>
      </c>
      <c r="G36" s="94" t="str">
        <f>IF((F36/E36)-1&lt;0,"▲","")</f>
        <v/>
      </c>
      <c r="H36" s="95">
        <f t="shared" si="0"/>
        <v>2.8818443804034422E-2</v>
      </c>
      <c r="I36" s="33" t="str">
        <f>IF(F36="NA","",IF(M36=0,"",IF((F36-M36)&lt;0,"▲","")))</f>
        <v/>
      </c>
      <c r="J36" s="63">
        <f>IF(F36="NA","-",IF(M36=0,"-",ABS(F36-M36)))</f>
        <v>2.0000000000000018E-2</v>
      </c>
      <c r="K36" s="60">
        <v>1.665</v>
      </c>
      <c r="L36" s="72">
        <v>2.694</v>
      </c>
      <c r="M36" s="55">
        <v>3.55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1.62</v>
      </c>
      <c r="G37" s="94" t="str">
        <f>IF((F37/E37)-1&lt;0,"▲","")</f>
        <v/>
      </c>
      <c r="H37" s="95">
        <f t="shared" si="0"/>
        <v>0.40869565217391335</v>
      </c>
      <c r="I37" s="33" t="str">
        <f>IF(F37="NA","",IF(M37=0,"",IF((F37-M37)&lt;0,"▲","")))</f>
        <v/>
      </c>
      <c r="J37" s="63">
        <f>IF(F37="NA","-",IF(M37=0,"-",ABS(F37-M37)))</f>
        <v>0</v>
      </c>
      <c r="K37" s="60">
        <v>0.21099999999999999</v>
      </c>
      <c r="L37" s="72">
        <v>0.81</v>
      </c>
      <c r="M37" s="55">
        <v>1.62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0.214</v>
      </c>
      <c r="G38" s="107" t="str">
        <f>IF((F38/E38)-1&lt;0,"▲","")</f>
        <v/>
      </c>
      <c r="H38" s="108">
        <f>ABS(+F38-E38)*100</f>
        <v>5.6999999999999993</v>
      </c>
      <c r="I38" s="109" t="str">
        <f>IF(F38="NA","",IF(M38=0,"",IF((F38-M38)&lt;0,"▲","")))</f>
        <v>▲</v>
      </c>
      <c r="J38" s="64">
        <f>IF(F38="NA","-",IF(M38=0,"-",ABS(F38-M38)*100))</f>
        <v>0.10000000000000009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0.215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229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90.61</v>
      </c>
      <c r="G44" s="113" t="str">
        <f>IF((F44/E44)-1&lt;0,"▲","")</f>
        <v>▲</v>
      </c>
      <c r="H44" s="95">
        <f>ABS((+F44/E44)-1)</f>
        <v>8.8602056442791399E-3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90.61</v>
      </c>
    </row>
    <row r="45" spans="2:13" ht="12" customHeight="1">
      <c r="B45" s="30"/>
      <c r="C45" s="23" t="s">
        <v>8</v>
      </c>
      <c r="D45" s="111">
        <v>48.11</v>
      </c>
      <c r="E45" s="112">
        <v>50.62</v>
      </c>
      <c r="F45" s="125">
        <v>48.03</v>
      </c>
      <c r="G45" s="114" t="str">
        <f>IF((F45/E45)-1&lt;0,"▲","")</f>
        <v>▲</v>
      </c>
      <c r="H45" s="95">
        <f>ABS((+F45/E45)-1)</f>
        <v>5.1165547214539586E-2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44.6</v>
      </c>
      <c r="M45" s="55">
        <v>48.03</v>
      </c>
    </row>
    <row r="46" spans="2:13" ht="12" customHeight="1">
      <c r="B46" s="30"/>
      <c r="C46" s="23" t="s">
        <v>79</v>
      </c>
      <c r="D46" s="111">
        <v>34.82</v>
      </c>
      <c r="E46" s="112">
        <v>40.85</v>
      </c>
      <c r="F46" s="125">
        <v>43.27</v>
      </c>
      <c r="G46" s="114" t="str">
        <f>IF((F46/E46)-1&lt;0,"▲","")</f>
        <v/>
      </c>
      <c r="H46" s="95">
        <f>ABS((+F46/E46)-1)</f>
        <v>5.9241126070991523E-2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24.128</v>
      </c>
      <c r="M46" s="55">
        <v>43.27</v>
      </c>
    </row>
    <row r="47" spans="2:13" ht="12" customHeight="1">
      <c r="B47" s="30"/>
      <c r="C47" s="23" t="s">
        <v>9</v>
      </c>
      <c r="D47" s="111">
        <v>3.76</v>
      </c>
      <c r="E47" s="112">
        <v>4.1100000000000003</v>
      </c>
      <c r="F47" s="125">
        <v>3.82</v>
      </c>
      <c r="G47" s="114" t="str">
        <f>IF((F47/E47)-1&lt;0,"▲","")</f>
        <v>▲</v>
      </c>
      <c r="H47" s="95">
        <f>ABS((+F47/E47)-1)</f>
        <v>7.0559610705596243E-2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3.0590000000000002</v>
      </c>
      <c r="M47" s="55">
        <v>3.82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4.4999999999999998E-2</v>
      </c>
      <c r="F48" s="75">
        <f>ROUND(F47/(F45+F46),3)</f>
        <v>4.2000000000000003E-2</v>
      </c>
      <c r="G48" s="117" t="str">
        <f>IF(F48-D48&lt;0,"▲","")</f>
        <v>▲</v>
      </c>
      <c r="H48" s="108">
        <f>ABS(+F48-E48)*100</f>
        <v>0.2999999999999996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4.2000000000000003E-2</v>
      </c>
    </row>
    <row r="49" spans="1:13" ht="12" customHeight="1">
      <c r="B49" s="1" t="s">
        <v>358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322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0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356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215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416.04</v>
      </c>
      <c r="F10" s="123">
        <v>397.78</v>
      </c>
      <c r="G10" s="94" t="str">
        <f>IF((F10/E10)-1&lt;0,"▲","")</f>
        <v>▲</v>
      </c>
      <c r="H10" s="95">
        <f>ABS((+F10/E10)-1)</f>
        <v>4.3890010575906246E-2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397.78</v>
      </c>
    </row>
    <row r="11" spans="2:13" ht="12" customHeight="1">
      <c r="B11" s="30"/>
      <c r="C11" s="23" t="s">
        <v>8</v>
      </c>
      <c r="D11" s="31">
        <v>314.24</v>
      </c>
      <c r="E11" s="32">
        <v>329.95</v>
      </c>
      <c r="F11" s="123">
        <v>342.22</v>
      </c>
      <c r="G11" s="94" t="str">
        <f>IF((F11/E11)-1&lt;0,"▲","")</f>
        <v/>
      </c>
      <c r="H11" s="95">
        <f>ABS((+F11/E11)-1)</f>
        <v>3.7187452644340091E-2</v>
      </c>
      <c r="I11" s="33" t="str">
        <f>IF(F11="NA","",IF(M11=0,"",IF((F11-M11)&lt;0,"▲","")))</f>
        <v/>
      </c>
      <c r="J11" s="63">
        <f>IF(F11="NA","-",IF(M11=0,"-",ABS(F11-M11)))</f>
        <v>1.7800000000000296</v>
      </c>
      <c r="K11" s="60">
        <v>180.13</v>
      </c>
      <c r="L11" s="72">
        <v>215.14099999999999</v>
      </c>
      <c r="M11" s="55">
        <v>340.44</v>
      </c>
    </row>
    <row r="12" spans="2:13" ht="12" customHeight="1">
      <c r="B12" s="30"/>
      <c r="C12" s="23" t="s">
        <v>79</v>
      </c>
      <c r="D12" s="31">
        <v>81.58</v>
      </c>
      <c r="E12" s="32">
        <v>82.28</v>
      </c>
      <c r="F12" s="123">
        <v>92.54</v>
      </c>
      <c r="G12" s="94" t="str">
        <f>IF((F12/E12)-1&lt;0,"▲","")</f>
        <v/>
      </c>
      <c r="H12" s="95">
        <f>ABS((+F12/E12)-1)</f>
        <v>0.12469615945551782</v>
      </c>
      <c r="I12" s="33" t="str">
        <f>IF(F12="NA","",IF(M12=0,"",IF((F12-M12)&lt;0,"▲","")))</f>
        <v>▲</v>
      </c>
      <c r="J12" s="63">
        <f>IF(F12="NA","-",IF(M12=0,"-",ABS(F12-M12)))</f>
        <v>2.9999999999986926E-2</v>
      </c>
      <c r="K12" s="60">
        <v>73.123999999999995</v>
      </c>
      <c r="L12" s="72">
        <v>99.475999999999999</v>
      </c>
      <c r="M12" s="55">
        <v>92.57</v>
      </c>
    </row>
    <row r="13" spans="2:13" ht="12" customHeight="1">
      <c r="B13" s="30"/>
      <c r="C13" s="23" t="s">
        <v>9</v>
      </c>
      <c r="D13" s="31">
        <v>65.89</v>
      </c>
      <c r="E13" s="32">
        <v>75.84</v>
      </c>
      <c r="F13" s="123">
        <v>44.64</v>
      </c>
      <c r="G13" s="94" t="str">
        <f>IF((F13/E13)-1&lt;0,"▲","")</f>
        <v>▲</v>
      </c>
      <c r="H13" s="95">
        <f>ABS((+F13/E13)-1)</f>
        <v>0.41139240506329111</v>
      </c>
      <c r="I13" s="33" t="str">
        <f>IF(F13="NA","",IF(M13=0,"",IF((F13-M13)&lt;0,"▲","")))</f>
        <v>▲</v>
      </c>
      <c r="J13" s="63">
        <f>IF(F13="NA","-",IF(M13=0,"-",ABS(F13-M13)))</f>
        <v>1.75</v>
      </c>
      <c r="K13" s="60">
        <v>39.75</v>
      </c>
      <c r="L13" s="72">
        <v>25.483000000000001</v>
      </c>
      <c r="M13" s="55">
        <v>46.39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0.10299999999999999</v>
      </c>
      <c r="G14" s="94" t="str">
        <f>IF((F14/E14)-1&lt;0,"▲","")</f>
        <v>▲</v>
      </c>
      <c r="H14" s="98">
        <f>ABS(+F14-E14)*100</f>
        <v>8.1</v>
      </c>
      <c r="I14" s="33" t="str">
        <f>IF(F14="NA","",IF(M14=0,"",IF((F14-M14)&lt;0,"▲","")))</f>
        <v>▲</v>
      </c>
      <c r="J14" s="63">
        <f>IF(F14="NA","-",IF(M14=0,"-",ABS(F14-M14)*100))</f>
        <v>0.40000000000000036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0.107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60.37</v>
      </c>
      <c r="F16" s="123">
        <v>60.1</v>
      </c>
      <c r="G16" s="94" t="str">
        <f>IF((F16/E16)-1&lt;0,"▲","")</f>
        <v>▲</v>
      </c>
      <c r="H16" s="95">
        <f t="shared" ref="H16:H37" si="0">ABS((+F16/E16)-1)</f>
        <v>4.4724200761967481E-3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60.1</v>
      </c>
    </row>
    <row r="17" spans="2:13" ht="12" customHeight="1">
      <c r="B17" s="30"/>
      <c r="C17" s="23" t="s">
        <v>8</v>
      </c>
      <c r="D17" s="31">
        <v>34.29</v>
      </c>
      <c r="E17" s="32">
        <v>30.93</v>
      </c>
      <c r="F17" s="123">
        <v>32.01</v>
      </c>
      <c r="G17" s="94" t="str">
        <f>IF((F17/E17)-1&lt;0,"▲","")</f>
        <v/>
      </c>
      <c r="H17" s="95">
        <f t="shared" si="0"/>
        <v>3.4917555771095898E-2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32.01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35.380000000000003</v>
      </c>
      <c r="G18" s="94" t="str">
        <f>IF((F18/E18)-1&lt;0,"▲","")</f>
        <v/>
      </c>
      <c r="H18" s="95">
        <f t="shared" si="0"/>
        <v>0.47539616346955804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35.380000000000003</v>
      </c>
    </row>
    <row r="19" spans="2:13" ht="12" customHeight="1">
      <c r="B19" s="30"/>
      <c r="C19" s="23" t="s">
        <v>9</v>
      </c>
      <c r="D19" s="31">
        <v>17.87</v>
      </c>
      <c r="E19" s="32">
        <v>26.55</v>
      </c>
      <c r="F19" s="123">
        <v>22.26</v>
      </c>
      <c r="G19" s="94" t="str">
        <f>IF((F19/E19)-1&lt;0,"▲","")</f>
        <v>▲</v>
      </c>
      <c r="H19" s="95">
        <f t="shared" si="0"/>
        <v>0.16158192090395473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22.26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0.48399999999999999</v>
      </c>
      <c r="F20" s="69">
        <f>ROUND(F19/(F17+F18),3)</f>
        <v>0.33</v>
      </c>
      <c r="G20" s="104" t="str">
        <f>IF((F20/E20)-1&lt;0,"▲","")</f>
        <v>▲</v>
      </c>
      <c r="H20" s="98">
        <f>ABS(+F20-E20)*100</f>
        <v>15.399999999999997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0.33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348.76</v>
      </c>
      <c r="F22" s="123">
        <v>330.23</v>
      </c>
      <c r="G22" s="94" t="str">
        <f>IF((F22/E22)-1&lt;0,"▲","")</f>
        <v>▲</v>
      </c>
      <c r="H22" s="95">
        <f>ABS((+F22/E22)-1)</f>
        <v>5.3131093015253983E-2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330.23</v>
      </c>
    </row>
    <row r="23" spans="2:13" ht="12" customHeight="1">
      <c r="B23" s="30"/>
      <c r="C23" s="23" t="s">
        <v>8</v>
      </c>
      <c r="D23" s="31">
        <v>275.98</v>
      </c>
      <c r="E23" s="32">
        <v>295.16000000000003</v>
      </c>
      <c r="F23" s="123">
        <v>306.20999999999998</v>
      </c>
      <c r="G23" s="94" t="str">
        <f>IF((F23/E23)-1&lt;0,"▲","")</f>
        <v/>
      </c>
      <c r="H23" s="95">
        <f t="shared" si="0"/>
        <v>3.7437322130369877E-2</v>
      </c>
      <c r="I23" s="33" t="str">
        <f>IF(F23="NA","",IF(M23=0,"",IF((F23-M23)&lt;0,"▲","")))</f>
        <v/>
      </c>
      <c r="J23" s="63">
        <f>IF(F23="NA","-",IF(M23=0,"-",ABS(F23-M23)))</f>
        <v>1.7699999999999818</v>
      </c>
      <c r="K23" s="60">
        <v>157.39250000000001</v>
      </c>
      <c r="L23" s="72">
        <v>180.72300000000001</v>
      </c>
      <c r="M23" s="55">
        <v>304.44</v>
      </c>
    </row>
    <row r="24" spans="2:13" ht="12" customHeight="1">
      <c r="B24" s="30"/>
      <c r="C24" s="23" t="s">
        <v>79</v>
      </c>
      <c r="D24" s="31">
        <v>50.94</v>
      </c>
      <c r="E24" s="32">
        <v>54.84</v>
      </c>
      <c r="F24" s="123">
        <v>53.61</v>
      </c>
      <c r="G24" s="94" t="str">
        <f>IF((F24/E24)-1&lt;0,"▲","")</f>
        <v>▲</v>
      </c>
      <c r="H24" s="95">
        <f t="shared" si="0"/>
        <v>2.2428884026258311E-2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53.61</v>
      </c>
    </row>
    <row r="25" spans="2:13" ht="12" customHeight="1">
      <c r="B25" s="30"/>
      <c r="C25" s="23" t="s">
        <v>9</v>
      </c>
      <c r="D25" s="31">
        <v>47.06</v>
      </c>
      <c r="E25" s="32">
        <v>48.13</v>
      </c>
      <c r="F25" s="123">
        <v>20.76</v>
      </c>
      <c r="G25" s="94" t="str">
        <f>IF((F25/E25)-1&lt;0,"▲","")</f>
        <v>▲</v>
      </c>
      <c r="H25" s="95">
        <f t="shared" si="0"/>
        <v>0.56866819031788907</v>
      </c>
      <c r="I25" s="33" t="str">
        <f>IF(F25="NA","",IF(M25=0,"",IF((F25-M25)&lt;0,"▲","")))</f>
        <v>▲</v>
      </c>
      <c r="J25" s="63">
        <f>IF(F25="NA","-",IF(M25=0,"-",ABS(F25-M25)))</f>
        <v>1.7799999999999976</v>
      </c>
      <c r="K25" s="60">
        <v>26.788499999999999</v>
      </c>
      <c r="L25" s="72">
        <v>14.439</v>
      </c>
      <c r="M25" s="55">
        <v>22.54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0.13800000000000001</v>
      </c>
      <c r="F26" s="69">
        <f>ROUND(F25/(F23+F24),3)</f>
        <v>5.8000000000000003E-2</v>
      </c>
      <c r="G26" s="104" t="str">
        <f>IF((F26/E26)-1&lt;0,"▲","")</f>
        <v>▲</v>
      </c>
      <c r="H26" s="98">
        <f>ABS(+F26-E26)*100</f>
        <v>8.0000000000000018</v>
      </c>
      <c r="I26" s="105" t="str">
        <f>IF(F26="NA","",IF(M26=0,"",IF((F26-M26)&lt;0,"▲","")))</f>
        <v>▲</v>
      </c>
      <c r="J26" s="63">
        <f>IF(F26="NA","-",IF(M26=0,"-",ABS(F26-M26)*100))</f>
        <v>0.49999999999999978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6.3E-2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332.55</v>
      </c>
      <c r="F28" s="123">
        <v>316.17</v>
      </c>
      <c r="G28" s="94" t="str">
        <f>IF((F28/E28)-1&lt;0,"▲","")</f>
        <v>▲</v>
      </c>
      <c r="H28" s="95">
        <f>ABS((+F28/E28)-1)</f>
        <v>4.9255751014884996E-2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316.17</v>
      </c>
    </row>
    <row r="29" spans="2:13" ht="12" customHeight="1">
      <c r="B29" s="41"/>
      <c r="C29" s="23" t="s">
        <v>8</v>
      </c>
      <c r="D29" s="31">
        <v>259.27</v>
      </c>
      <c r="E29" s="32">
        <v>281.42</v>
      </c>
      <c r="F29" s="123">
        <v>293.38</v>
      </c>
      <c r="G29" s="94" t="str">
        <f>IF((F29/E29)-1&lt;0,"▲","")</f>
        <v/>
      </c>
      <c r="H29" s="95">
        <f t="shared" si="0"/>
        <v>4.2498756307298713E-2</v>
      </c>
      <c r="I29" s="33" t="str">
        <f>IF(F29="NA","",IF(M29=0,"",IF((F29-M29)&lt;0,"▲","")))</f>
        <v/>
      </c>
      <c r="J29" s="63">
        <f>IF(F29="NA","-",IF(M29=0,"-",ABS(F29-M29)))</f>
        <v>1.7699999999999818</v>
      </c>
      <c r="K29" s="60">
        <v>119.678</v>
      </c>
      <c r="L29" s="72">
        <v>160.55199999999999</v>
      </c>
      <c r="M29" s="55">
        <v>291.61</v>
      </c>
    </row>
    <row r="30" spans="2:13" ht="12" customHeight="1">
      <c r="B30" s="41"/>
      <c r="C30" s="23" t="s">
        <v>79</v>
      </c>
      <c r="D30" s="31">
        <v>46.97</v>
      </c>
      <c r="E30" s="32">
        <v>50.46</v>
      </c>
      <c r="F30" s="123">
        <v>49.53</v>
      </c>
      <c r="G30" s="94" t="str">
        <f>IF((F30/E30)-1&lt;0,"▲","")</f>
        <v>▲</v>
      </c>
      <c r="H30" s="95">
        <f t="shared" si="0"/>
        <v>1.8430439952437538E-2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42.5</v>
      </c>
      <c r="E31" s="32">
        <v>43.38</v>
      </c>
      <c r="F31" s="123">
        <v>17.14</v>
      </c>
      <c r="G31" s="94" t="str">
        <f>IF((F31/E31)-1&lt;0,"▲","")</f>
        <v>▲</v>
      </c>
      <c r="H31" s="95">
        <f t="shared" si="0"/>
        <v>0.60488704472106969</v>
      </c>
      <c r="I31" s="33" t="str">
        <f>IF(F31="NA","",IF(M31=0,"",IF((F31-M31)&lt;0,"▲","")))</f>
        <v>▲</v>
      </c>
      <c r="J31" s="63">
        <f>IF(F31="NA","-",IF(M31=0,"-",ABS(F31-M31)))</f>
        <v>1.7800000000000011</v>
      </c>
      <c r="K31" s="60">
        <v>15.137</v>
      </c>
      <c r="L31" s="72">
        <v>10.819000000000001</v>
      </c>
      <c r="M31" s="55">
        <v>18.920000000000002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0.13100000000000001</v>
      </c>
      <c r="F32" s="69">
        <f>ROUND(F31/(F29+F30),3)</f>
        <v>0.05</v>
      </c>
      <c r="G32" s="104" t="str">
        <f>IF((F32/E32)-1&lt;0,"▲","")</f>
        <v>▲</v>
      </c>
      <c r="H32" s="98">
        <f>ABS(+F32-E32)*100</f>
        <v>8.1</v>
      </c>
      <c r="I32" s="105" t="str">
        <f>IF(F32="NA","",IF(M32=0,"",IF((F32-M32)&lt;0,"▲","")))</f>
        <v>▲</v>
      </c>
      <c r="J32" s="63">
        <f>IF(F32="NA","-",IF(M32=0,"-",ABS(F32-M32)*100))</f>
        <v>0.49999999999999978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5.5E-2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7.44</v>
      </c>
      <c r="G34" s="94" t="str">
        <f>IF((F34/E34)-1&lt;0,"▲","")</f>
        <v/>
      </c>
      <c r="H34" s="95">
        <f>ABS((+F34/E34)-1)</f>
        <v>7.5144508670520249E-2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7.44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4</v>
      </c>
      <c r="G35" s="94" t="str">
        <f>IF((F35/E35)-1&lt;0,"▲","")</f>
        <v/>
      </c>
      <c r="H35" s="95">
        <f t="shared" si="0"/>
        <v>3.62694300518136E-2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3.55</v>
      </c>
      <c r="G36" s="94" t="str">
        <f>IF((F36/E36)-1&lt;0,"▲","")</f>
        <v/>
      </c>
      <c r="H36" s="95">
        <f t="shared" si="0"/>
        <v>2.3054755043227626E-2</v>
      </c>
      <c r="I36" s="33" t="str">
        <f>IF(F36="NA","",IF(M36=0,"",IF((F36-M36)&lt;0,"▲","")))</f>
        <v>▲</v>
      </c>
      <c r="J36" s="63">
        <f>IF(F36="NA","-",IF(M36=0,"-",ABS(F36-M36)))</f>
        <v>3.0000000000000249E-2</v>
      </c>
      <c r="K36" s="60">
        <v>1.665</v>
      </c>
      <c r="L36" s="72">
        <v>2.694</v>
      </c>
      <c r="M36" s="55">
        <v>3.58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1.62</v>
      </c>
      <c r="G37" s="94" t="str">
        <f>IF((F37/E37)-1&lt;0,"▲","")</f>
        <v/>
      </c>
      <c r="H37" s="95">
        <f t="shared" si="0"/>
        <v>0.40869565217391335</v>
      </c>
      <c r="I37" s="33" t="str">
        <f>IF(F37="NA","",IF(M37=0,"",IF((F37-M37)&lt;0,"▲","")))</f>
        <v/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1.59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0.215</v>
      </c>
      <c r="G38" s="107" t="str">
        <f>IF((F38/E38)-1&lt;0,"▲","")</f>
        <v/>
      </c>
      <c r="H38" s="108">
        <f>ABS(+F38-E38)*100</f>
        <v>5.8</v>
      </c>
      <c r="I38" s="109" t="str">
        <f>IF(F38="NA","",IF(M38=0,"",IF((F38-M38)&lt;0,"▲","")))</f>
        <v/>
      </c>
      <c r="J38" s="64">
        <f>IF(F38="NA","-",IF(M38=0,"-",ABS(F38-M38)*100))</f>
        <v>0.50000000000000044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229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90.61</v>
      </c>
      <c r="G44" s="113" t="str">
        <f>IF((F44/E44)-1&lt;0,"▲","")</f>
        <v>▲</v>
      </c>
      <c r="H44" s="95">
        <f>ABS((+F44/E44)-1)</f>
        <v>8.8602056442791399E-3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90.61</v>
      </c>
    </row>
    <row r="45" spans="2:13" ht="12" customHeight="1">
      <c r="B45" s="30"/>
      <c r="C45" s="23" t="s">
        <v>8</v>
      </c>
      <c r="D45" s="111">
        <v>48.11</v>
      </c>
      <c r="E45" s="112">
        <v>50.62</v>
      </c>
      <c r="F45" s="125">
        <v>48.03</v>
      </c>
      <c r="G45" s="114" t="str">
        <f>IF((F45/E45)-1&lt;0,"▲","")</f>
        <v>▲</v>
      </c>
      <c r="H45" s="95">
        <f>ABS((+F45/E45)-1)</f>
        <v>5.1165547214539586E-2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44.6</v>
      </c>
      <c r="M45" s="55">
        <v>48.03</v>
      </c>
    </row>
    <row r="46" spans="2:13" ht="12" customHeight="1">
      <c r="B46" s="30"/>
      <c r="C46" s="23" t="s">
        <v>79</v>
      </c>
      <c r="D46" s="111">
        <v>34.82</v>
      </c>
      <c r="E46" s="112">
        <v>40.85</v>
      </c>
      <c r="F46" s="125">
        <v>43.27</v>
      </c>
      <c r="G46" s="114" t="str">
        <f>IF((F46/E46)-1&lt;0,"▲","")</f>
        <v/>
      </c>
      <c r="H46" s="95">
        <f>ABS((+F46/E46)-1)</f>
        <v>5.9241126070991523E-2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24.128</v>
      </c>
      <c r="M46" s="55">
        <v>43.27</v>
      </c>
    </row>
    <row r="47" spans="2:13" ht="12" customHeight="1">
      <c r="B47" s="30"/>
      <c r="C47" s="23" t="s">
        <v>9</v>
      </c>
      <c r="D47" s="111">
        <v>3.76</v>
      </c>
      <c r="E47" s="112">
        <v>4.1100000000000003</v>
      </c>
      <c r="F47" s="125">
        <v>3.82</v>
      </c>
      <c r="G47" s="114" t="str">
        <f>IF((F47/E47)-1&lt;0,"▲","")</f>
        <v>▲</v>
      </c>
      <c r="H47" s="95">
        <f>ABS((+F47/E47)-1)</f>
        <v>7.0559610705596243E-2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3.0590000000000002</v>
      </c>
      <c r="M47" s="55">
        <v>3.82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4.4999999999999998E-2</v>
      </c>
      <c r="F48" s="75">
        <f>ROUND(F47/(F45+F46),3)</f>
        <v>4.2000000000000003E-2</v>
      </c>
      <c r="G48" s="117" t="str">
        <f>IF(F48-D48&lt;0,"▲","")</f>
        <v>▲</v>
      </c>
      <c r="H48" s="108">
        <f>ABS(+F48-E48)*100</f>
        <v>0.2999999999999996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4.2000000000000003E-2</v>
      </c>
    </row>
    <row r="49" spans="1:13" ht="12" customHeight="1">
      <c r="B49" s="1" t="s">
        <v>357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334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303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335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336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6" colorId="22" zoomScaleNormal="100" workbookViewId="0">
      <selection activeCell="P38" sqref="P3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891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408.09</v>
      </c>
      <c r="F10" s="198">
        <v>456.55</v>
      </c>
      <c r="G10" s="271"/>
      <c r="H10" s="94" t="s">
        <v>52</v>
      </c>
      <c r="I10" s="234">
        <v>0.11874831532260055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360.73</v>
      </c>
      <c r="E11" s="187">
        <v>352.26</v>
      </c>
      <c r="F11" s="198">
        <v>360.64</v>
      </c>
      <c r="G11" s="271"/>
      <c r="H11" s="94" t="s">
        <v>52</v>
      </c>
      <c r="I11" s="234">
        <v>2.3789246579231316E-2</v>
      </c>
      <c r="J11" s="267"/>
      <c r="K11" s="163"/>
      <c r="L11" s="312">
        <v>0.02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67.73</v>
      </c>
      <c r="F12" s="198">
        <v>81.489999999999995</v>
      </c>
      <c r="G12" s="271"/>
      <c r="H12" s="94" t="s">
        <v>52</v>
      </c>
      <c r="I12" s="234">
        <v>0.20315960431123559</v>
      </c>
      <c r="J12" s="267"/>
      <c r="L12" s="312">
        <v>1.31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53.78</v>
      </c>
      <c r="F13" s="198">
        <v>76.13</v>
      </c>
      <c r="G13" s="271"/>
      <c r="H13" s="94" t="s">
        <v>52</v>
      </c>
      <c r="I13" s="234">
        <v>0.41558200074377072</v>
      </c>
      <c r="J13" s="267"/>
      <c r="K13" s="163"/>
      <c r="L13" s="312">
        <v>-1.28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0.12698935352870158</v>
      </c>
      <c r="E14" s="191">
        <v>0.12805066787304459</v>
      </c>
      <c r="F14" s="199">
        <v>0.17218917512948678</v>
      </c>
      <c r="G14" s="272"/>
      <c r="H14" s="275" t="s">
        <v>52</v>
      </c>
      <c r="I14" s="240">
        <v>4.4138507256442194</v>
      </c>
      <c r="J14" s="268"/>
      <c r="K14" s="163"/>
      <c r="L14" s="313">
        <v>-0.34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49.31</v>
      </c>
      <c r="G16" s="271"/>
      <c r="H16" s="94" t="s">
        <v>52</v>
      </c>
      <c r="I16" s="234">
        <v>9.8218262806236245E-2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29.76</v>
      </c>
      <c r="E17" s="187">
        <v>30.75</v>
      </c>
      <c r="F17" s="198">
        <v>31.43</v>
      </c>
      <c r="G17" s="271"/>
      <c r="H17" s="94" t="s">
        <v>52</v>
      </c>
      <c r="I17" s="234">
        <v>2.2113821138211476E-2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19.73</v>
      </c>
      <c r="G18" s="271"/>
      <c r="H18" s="94" t="s">
        <v>548</v>
      </c>
      <c r="I18" s="234">
        <v>4.4552058111380077E-2</v>
      </c>
      <c r="J18" s="267"/>
      <c r="K18" s="163"/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15.83</v>
      </c>
      <c r="F19" s="198">
        <v>17.920000000000002</v>
      </c>
      <c r="G19" s="271"/>
      <c r="H19" s="94" t="s">
        <v>52</v>
      </c>
      <c r="I19" s="234">
        <v>0.13202779532533171</v>
      </c>
      <c r="J19" s="267"/>
      <c r="K19" s="163"/>
      <c r="L19" s="312">
        <v>-0.68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0.36970050563982887</v>
      </c>
      <c r="E20" s="191">
        <v>0.30797665369649807</v>
      </c>
      <c r="F20" s="199">
        <v>0.35027365129007043</v>
      </c>
      <c r="G20" s="272"/>
      <c r="H20" s="275" t="s">
        <v>52</v>
      </c>
      <c r="I20" s="240">
        <v>4.2296997593572359</v>
      </c>
      <c r="J20" s="268"/>
      <c r="K20" s="163"/>
      <c r="L20" s="313">
        <v>-1.82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358.1</v>
      </c>
      <c r="F22" s="198">
        <v>400.26</v>
      </c>
      <c r="G22" s="271"/>
      <c r="H22" s="94" t="s">
        <v>52</v>
      </c>
      <c r="I22" s="234">
        <v>0.11773247696174249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326.22000000000003</v>
      </c>
      <c r="E23" s="187">
        <v>316.89999999999998</v>
      </c>
      <c r="F23" s="198">
        <v>324.06</v>
      </c>
      <c r="G23" s="271"/>
      <c r="H23" s="94" t="s">
        <v>52</v>
      </c>
      <c r="I23" s="234">
        <v>2.259387819501435E-2</v>
      </c>
      <c r="J23" s="267"/>
      <c r="K23" s="163"/>
      <c r="L23" s="312">
        <v>0.02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45.04</v>
      </c>
      <c r="F24" s="198">
        <v>59.03</v>
      </c>
      <c r="G24" s="271"/>
      <c r="H24" s="94" t="s">
        <v>52</v>
      </c>
      <c r="I24" s="234">
        <v>0.31061278863232689</v>
      </c>
      <c r="J24" s="267"/>
      <c r="K24" s="163"/>
      <c r="L24" s="312">
        <v>0.63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37</v>
      </c>
      <c r="F25" s="198">
        <v>56.88</v>
      </c>
      <c r="G25" s="271"/>
      <c r="H25" s="94" t="s">
        <v>52</v>
      </c>
      <c r="I25" s="234">
        <v>0.53729729729729736</v>
      </c>
      <c r="J25" s="267"/>
      <c r="K25" s="163"/>
      <c r="L25" s="312">
        <v>-0.63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9.4721984170993589E-2</v>
      </c>
      <c r="E26" s="191">
        <v>0.10222688843454716</v>
      </c>
      <c r="F26" s="199">
        <v>0.14847685922368112</v>
      </c>
      <c r="G26" s="272"/>
      <c r="H26" s="275" t="s">
        <v>52</v>
      </c>
      <c r="I26" s="240">
        <v>4.6249970789133954</v>
      </c>
      <c r="J26" s="268"/>
      <c r="K26" s="94"/>
      <c r="L26" s="313">
        <v>-0.19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348.37</v>
      </c>
      <c r="F28" s="200">
        <v>386.97</v>
      </c>
      <c r="G28" s="273">
        <v>11.942458537150131</v>
      </c>
      <c r="H28" s="94" t="s">
        <v>52</v>
      </c>
      <c r="I28" s="234">
        <v>0.11080173378878788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317.08999999999997</v>
      </c>
      <c r="E29" s="188">
        <v>307.55</v>
      </c>
      <c r="F29" s="200">
        <v>314.72000000000003</v>
      </c>
      <c r="G29" s="273">
        <v>5.2739015493759069</v>
      </c>
      <c r="H29" s="94" t="s">
        <v>52</v>
      </c>
      <c r="I29" s="234">
        <v>2.3313282393106816E-2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</v>
      </c>
      <c r="F30" s="200">
        <v>53.34</v>
      </c>
      <c r="G30" s="273">
        <v>17.261410788381752</v>
      </c>
      <c r="H30" s="94" t="s">
        <v>52</v>
      </c>
      <c r="I30" s="234">
        <v>0.26398104265402833</v>
      </c>
      <c r="J30" s="267"/>
      <c r="K30" s="163"/>
      <c r="L30" s="312">
        <v>0.63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34.58</v>
      </c>
      <c r="F31" s="200">
        <v>54.12</v>
      </c>
      <c r="G31" s="273">
        <v>38.309922972360653</v>
      </c>
      <c r="H31" s="94" t="s">
        <v>52</v>
      </c>
      <c r="I31" s="234">
        <v>0.56506651243493344</v>
      </c>
      <c r="J31" s="267"/>
      <c r="K31" s="163"/>
      <c r="L31" s="312">
        <v>-0.63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9.2079286109136849E-2</v>
      </c>
      <c r="E32" s="191">
        <v>9.8870621872766254E-2</v>
      </c>
      <c r="F32" s="199">
        <v>0.14704124327555287</v>
      </c>
      <c r="G32" s="272"/>
      <c r="H32" s="275" t="s">
        <v>52</v>
      </c>
      <c r="I32" s="240">
        <v>4.8170621402786624</v>
      </c>
      <c r="J32" s="268"/>
      <c r="K32" s="275"/>
      <c r="L32" s="313">
        <v>-0.2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6.98</v>
      </c>
      <c r="G34" s="271">
        <v>21.931260229132562</v>
      </c>
      <c r="H34" s="277" t="s">
        <v>52</v>
      </c>
      <c r="I34" s="234">
        <v>0.37131630648330072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4.76</v>
      </c>
      <c r="E35" s="187">
        <v>4.62</v>
      </c>
      <c r="F35" s="198">
        <v>5.14</v>
      </c>
      <c r="G35" s="271">
        <v>19.546742209631731</v>
      </c>
      <c r="H35" s="277" t="s">
        <v>52</v>
      </c>
      <c r="I35" s="234">
        <v>0.11255411255411252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2.73</v>
      </c>
      <c r="G36" s="271">
        <v>4.093567251461991</v>
      </c>
      <c r="H36" s="277" t="s">
        <v>52</v>
      </c>
      <c r="I36" s="234">
        <v>0.33823529411764697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1.33</v>
      </c>
      <c r="G37" s="271">
        <v>28.378378378378386</v>
      </c>
      <c r="H37" s="277" t="s">
        <v>52</v>
      </c>
      <c r="I37" s="234">
        <v>0.38541666666666674</v>
      </c>
      <c r="J37" s="267"/>
      <c r="K37" s="163"/>
      <c r="L37" s="312">
        <v>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0.14414414414414414</v>
      </c>
      <c r="F38" s="201">
        <v>0.16899618805590855</v>
      </c>
      <c r="G38" s="274"/>
      <c r="H38" s="278" t="s">
        <v>52</v>
      </c>
      <c r="I38" s="235">
        <v>2.4852043911764405</v>
      </c>
      <c r="J38" s="270"/>
      <c r="K38" s="323"/>
      <c r="L38" s="316">
        <v>0.38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116.22</v>
      </c>
      <c r="F44" s="223">
        <v>112.39</v>
      </c>
      <c r="G44" s="279"/>
      <c r="H44" s="280" t="s">
        <v>548</v>
      </c>
      <c r="I44" s="233">
        <v>3.295474100843232E-2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62.92</v>
      </c>
      <c r="E45" s="226">
        <v>62.84</v>
      </c>
      <c r="F45" s="198">
        <v>66.06</v>
      </c>
      <c r="G45" s="271"/>
      <c r="H45" s="281" t="s">
        <v>52</v>
      </c>
      <c r="I45" s="234">
        <v>5.1241247612985319E-2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54.21</v>
      </c>
      <c r="F46" s="198">
        <v>47.76</v>
      </c>
      <c r="G46" s="271"/>
      <c r="H46" s="281" t="s">
        <v>548</v>
      </c>
      <c r="I46" s="234">
        <v>0.11898173768677367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7.3</v>
      </c>
      <c r="F47" s="198">
        <v>6.68</v>
      </c>
      <c r="G47" s="271"/>
      <c r="H47" s="281" t="s">
        <v>548</v>
      </c>
      <c r="I47" s="234">
        <v>8.4931506849315053E-2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6.2366510038445101E-2</v>
      </c>
      <c r="F48" s="201">
        <v>5.868915832015463E-2</v>
      </c>
      <c r="G48" s="274"/>
      <c r="H48" s="282" t="s">
        <v>548</v>
      </c>
      <c r="I48" s="235">
        <v>0.36773517182904714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892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56"/>
    </row>
    <row r="56" spans="2:15" ht="12" customHeight="1">
      <c r="B56" s="355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1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354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215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216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217</v>
      </c>
      <c r="G7" s="457" t="s">
        <v>218</v>
      </c>
      <c r="H7" s="437"/>
      <c r="I7" s="440" t="s">
        <v>219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416.04</v>
      </c>
      <c r="F10" s="123">
        <v>397.78</v>
      </c>
      <c r="G10" s="94" t="str">
        <f>IF((F10/E10)-1&lt;0,"▲","")</f>
        <v>▲</v>
      </c>
      <c r="H10" s="95">
        <f>ABS((+F10/E10)-1)</f>
        <v>4.3890010575906246E-2</v>
      </c>
      <c r="I10" s="33" t="str">
        <f>IF(F10="NA","",IF(M10=0,"",IF((F10-M10)&lt;0,"▲","")))</f>
        <v>▲</v>
      </c>
      <c r="J10" s="63">
        <f>IF(F10="NA","-",IF(M10=0,"-",ABS(F10-M10)))</f>
        <v>2.1100000000000136</v>
      </c>
      <c r="K10" s="60">
        <v>231.6465</v>
      </c>
      <c r="L10" s="72">
        <v>275.07</v>
      </c>
      <c r="M10" s="55">
        <v>399.89</v>
      </c>
    </row>
    <row r="11" spans="2:13" ht="12" customHeight="1">
      <c r="B11" s="30"/>
      <c r="C11" s="23" t="s">
        <v>8</v>
      </c>
      <c r="D11" s="31">
        <v>314.24</v>
      </c>
      <c r="E11" s="32">
        <v>329.95</v>
      </c>
      <c r="F11" s="123">
        <v>340.44</v>
      </c>
      <c r="G11" s="94" t="str">
        <f>IF((F11/E11)-1&lt;0,"▲","")</f>
        <v/>
      </c>
      <c r="H11" s="95">
        <f>ABS((+F11/E11)-1)</f>
        <v>3.1792695863009479E-2</v>
      </c>
      <c r="I11" s="33" t="str">
        <f>IF(F11="NA","",IF(M11=0,"",IF((F11-M11)&lt;0,"▲","")))</f>
        <v/>
      </c>
      <c r="J11" s="63">
        <f>IF(F11="NA","-",IF(M11=0,"-",ABS(F11-M11)))</f>
        <v>0.12000000000000455</v>
      </c>
      <c r="K11" s="60">
        <v>180.13</v>
      </c>
      <c r="L11" s="72">
        <v>215.14099999999999</v>
      </c>
      <c r="M11" s="55">
        <v>340.32</v>
      </c>
    </row>
    <row r="12" spans="2:13" ht="12" customHeight="1">
      <c r="B12" s="30"/>
      <c r="C12" s="23" t="s">
        <v>79</v>
      </c>
      <c r="D12" s="31">
        <v>81.58</v>
      </c>
      <c r="E12" s="32">
        <v>82.28</v>
      </c>
      <c r="F12" s="123">
        <v>92.57</v>
      </c>
      <c r="G12" s="94" t="str">
        <f>IF((F12/E12)-1&lt;0,"▲","")</f>
        <v/>
      </c>
      <c r="H12" s="95">
        <f>ABS((+F12/E12)-1)</f>
        <v>0.12506076810889644</v>
      </c>
      <c r="I12" s="33" t="str">
        <f>IF(F12="NA","",IF(M12=0,"",IF((F12-M12)&lt;0,"▲","")))</f>
        <v/>
      </c>
      <c r="J12" s="63">
        <f>IF(F12="NA","-",IF(M12=0,"-",ABS(F12-M12)))</f>
        <v>1.039999999999992</v>
      </c>
      <c r="K12" s="60">
        <v>73.123999999999995</v>
      </c>
      <c r="L12" s="72">
        <v>99.475999999999999</v>
      </c>
      <c r="M12" s="55">
        <v>91.53</v>
      </c>
    </row>
    <row r="13" spans="2:13" ht="12" customHeight="1">
      <c r="B13" s="30"/>
      <c r="C13" s="23" t="s">
        <v>9</v>
      </c>
      <c r="D13" s="31">
        <v>65.89</v>
      </c>
      <c r="E13" s="32">
        <v>75.84</v>
      </c>
      <c r="F13" s="123">
        <v>46.39</v>
      </c>
      <c r="G13" s="94" t="str">
        <f>IF((F13/E13)-1&lt;0,"▲","")</f>
        <v>▲</v>
      </c>
      <c r="H13" s="95">
        <f>ABS((+F13/E13)-1)</f>
        <v>0.38831751054852326</v>
      </c>
      <c r="I13" s="33" t="str">
        <f>IF(F13="NA","",IF(M13=0,"",IF((F13-M13)&lt;0,"▲","")))</f>
        <v>▲</v>
      </c>
      <c r="J13" s="63">
        <f>IF(F13="NA","-",IF(M13=0,"-",ABS(F13-M13)))</f>
        <v>3.1899999999999977</v>
      </c>
      <c r="K13" s="60">
        <v>39.75</v>
      </c>
      <c r="L13" s="72">
        <v>25.483000000000001</v>
      </c>
      <c r="M13" s="55">
        <v>49.58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0.107</v>
      </c>
      <c r="G14" s="94" t="str">
        <f>IF((F14/E14)-1&lt;0,"▲","")</f>
        <v>▲</v>
      </c>
      <c r="H14" s="98">
        <f>ABS(+F14-E14)*100</f>
        <v>7.7</v>
      </c>
      <c r="I14" s="33" t="str">
        <f>IF(F14="NA","",IF(M14=0,"",IF((F14-M14)&lt;0,"▲","")))</f>
        <v>▲</v>
      </c>
      <c r="J14" s="63">
        <f>IF(F14="NA","-",IF(M14=0,"-",ABS(F14-M14)*100))</f>
        <v>0.80000000000000071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0.115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60.37</v>
      </c>
      <c r="F16" s="123">
        <v>60.1</v>
      </c>
      <c r="G16" s="94" t="str">
        <f>IF((F16/E16)-1&lt;0,"▲","")</f>
        <v>▲</v>
      </c>
      <c r="H16" s="95">
        <f t="shared" ref="H16:H37" si="0">ABS((+F16/E16)-1)</f>
        <v>4.4724200761967481E-3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60.1</v>
      </c>
    </row>
    <row r="17" spans="2:13" ht="12" customHeight="1">
      <c r="B17" s="30"/>
      <c r="C17" s="23" t="s">
        <v>8</v>
      </c>
      <c r="D17" s="31">
        <v>34.29</v>
      </c>
      <c r="E17" s="32">
        <v>30.93</v>
      </c>
      <c r="F17" s="123">
        <v>32.01</v>
      </c>
      <c r="G17" s="94" t="str">
        <f>IF((F17/E17)-1&lt;0,"▲","")</f>
        <v/>
      </c>
      <c r="H17" s="95">
        <f t="shared" si="0"/>
        <v>3.4917555771095898E-2</v>
      </c>
      <c r="I17" s="33" t="str">
        <f>IF(F17="NA","",IF(M17=0,"",IF((F17-M17)&lt;0,"▲","")))</f>
        <v>▲</v>
      </c>
      <c r="J17" s="63">
        <f>IF(F17="NA","-",IF(M17=0,"-",ABS(F17-M17)))</f>
        <v>0.27000000000000313</v>
      </c>
      <c r="K17" s="60">
        <v>21.401</v>
      </c>
      <c r="L17" s="72">
        <v>31.027999999999999</v>
      </c>
      <c r="M17" s="55">
        <v>32.28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35.380000000000003</v>
      </c>
      <c r="G18" s="94" t="str">
        <f>IF((F18/E18)-1&lt;0,"▲","")</f>
        <v/>
      </c>
      <c r="H18" s="95">
        <f t="shared" si="0"/>
        <v>0.47539616346955804</v>
      </c>
      <c r="I18" s="33" t="str">
        <f>IF(F18="NA","",IF(M18=0,"",IF((F18-M18)&lt;0,"▲","")))</f>
        <v/>
      </c>
      <c r="J18" s="63">
        <f>IF(F18="NA","-",IF(M18=0,"-",ABS(F18-M18)))</f>
        <v>1.3599999999999994</v>
      </c>
      <c r="K18" s="60">
        <v>31.751000000000001</v>
      </c>
      <c r="L18" s="72">
        <v>33.777999999999999</v>
      </c>
      <c r="M18" s="55">
        <v>34.020000000000003</v>
      </c>
    </row>
    <row r="19" spans="2:13" ht="12" customHeight="1">
      <c r="B19" s="30"/>
      <c r="C19" s="23" t="s">
        <v>9</v>
      </c>
      <c r="D19" s="31">
        <v>17.87</v>
      </c>
      <c r="E19" s="32">
        <v>26.55</v>
      </c>
      <c r="F19" s="123">
        <v>22.26</v>
      </c>
      <c r="G19" s="94" t="str">
        <f>IF((F19/E19)-1&lt;0,"▲","")</f>
        <v>▲</v>
      </c>
      <c r="H19" s="95">
        <f t="shared" si="0"/>
        <v>0.16158192090395473</v>
      </c>
      <c r="I19" s="33" t="str">
        <f>IF(F19="NA","",IF(M19=0,"",IF((F19-M19)&lt;0,"▲","")))</f>
        <v>▲</v>
      </c>
      <c r="J19" s="63">
        <f>IF(F19="NA","-",IF(M19=0,"-",ABS(F19-M19)))</f>
        <v>1.0899999999999999</v>
      </c>
      <c r="K19" s="60">
        <v>12.750500000000001</v>
      </c>
      <c r="L19" s="72">
        <v>10.234</v>
      </c>
      <c r="M19" s="55">
        <v>23.35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0.48399999999999999</v>
      </c>
      <c r="F20" s="69">
        <f>ROUND(F19/(F17+F18),3)</f>
        <v>0.33</v>
      </c>
      <c r="G20" s="104" t="str">
        <f>IF((F20/E20)-1&lt;0,"▲","")</f>
        <v>▲</v>
      </c>
      <c r="H20" s="98">
        <f>ABS(+F20-E20)*100</f>
        <v>15.399999999999997</v>
      </c>
      <c r="I20" s="105" t="str">
        <f>IF(F20="NA","",IF(M20=0,"",IF((F20-M20)&lt;0,"▲","")))</f>
        <v>▲</v>
      </c>
      <c r="J20" s="63">
        <f>IF(F20="NA","-",IF(M20=0,"-",ABS(F20-M20)*100))</f>
        <v>2.1999999999999966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0.35199999999999998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348.76</v>
      </c>
      <c r="F22" s="123">
        <v>330.23</v>
      </c>
      <c r="G22" s="94" t="str">
        <f>IF((F22/E22)-1&lt;0,"▲","")</f>
        <v>▲</v>
      </c>
      <c r="H22" s="95">
        <f>ABS((+F22/E22)-1)</f>
        <v>5.3131093015253983E-2</v>
      </c>
      <c r="I22" s="33" t="str">
        <f>IF(F22="NA","",IF(M22=0,"",IF((F22-M22)&lt;0,"▲","")))</f>
        <v>▲</v>
      </c>
      <c r="J22" s="63">
        <f>IF(F22="NA","-",IF(M22=0,"-",ABS(F22-M22)))</f>
        <v>2.1599999999999682</v>
      </c>
      <c r="K22" s="60">
        <v>184.39500000000001</v>
      </c>
      <c r="L22" s="72">
        <v>210.03800000000001</v>
      </c>
      <c r="M22" s="55">
        <v>332.39</v>
      </c>
    </row>
    <row r="23" spans="2:13" ht="12" customHeight="1">
      <c r="B23" s="30"/>
      <c r="C23" s="23" t="s">
        <v>8</v>
      </c>
      <c r="D23" s="31">
        <v>275.98</v>
      </c>
      <c r="E23" s="32">
        <v>295.16000000000003</v>
      </c>
      <c r="F23" s="123">
        <v>304.44</v>
      </c>
      <c r="G23" s="94" t="str">
        <f>IF((F23/E23)-1&lt;0,"▲","")</f>
        <v/>
      </c>
      <c r="H23" s="95">
        <f t="shared" si="0"/>
        <v>3.1440574603604832E-2</v>
      </c>
      <c r="I23" s="33" t="str">
        <f>IF(F23="NA","",IF(M23=0,"",IF((F23-M23)&lt;0,"▲","")))</f>
        <v/>
      </c>
      <c r="J23" s="63">
        <f>IF(F23="NA","-",IF(M23=0,"-",ABS(F23-M23)))</f>
        <v>0.39999999999997726</v>
      </c>
      <c r="K23" s="60">
        <v>157.39250000000001</v>
      </c>
      <c r="L23" s="72">
        <v>180.72300000000001</v>
      </c>
      <c r="M23" s="55">
        <v>304.04000000000002</v>
      </c>
    </row>
    <row r="24" spans="2:13" ht="12" customHeight="1">
      <c r="B24" s="30"/>
      <c r="C24" s="23" t="s">
        <v>79</v>
      </c>
      <c r="D24" s="31">
        <v>50.94</v>
      </c>
      <c r="E24" s="32">
        <v>54.84</v>
      </c>
      <c r="F24" s="123">
        <v>53.61</v>
      </c>
      <c r="G24" s="94" t="str">
        <f>IF((F24/E24)-1&lt;0,"▲","")</f>
        <v>▲</v>
      </c>
      <c r="H24" s="95">
        <f t="shared" si="0"/>
        <v>2.2428884026258311E-2</v>
      </c>
      <c r="I24" s="33" t="str">
        <f>IF(F24="NA","",IF(M24=0,"",IF((F24-M24)&lt;0,"▲","")))</f>
        <v>▲</v>
      </c>
      <c r="J24" s="63">
        <f>IF(F24="NA","-",IF(M24=0,"-",ABS(F24-M24)))</f>
        <v>0.25</v>
      </c>
      <c r="K24" s="60">
        <v>39.707999999999998</v>
      </c>
      <c r="L24" s="72">
        <v>63.003999999999998</v>
      </c>
      <c r="M24" s="55">
        <v>53.86</v>
      </c>
    </row>
    <row r="25" spans="2:13" ht="12" customHeight="1">
      <c r="B25" s="30"/>
      <c r="C25" s="23" t="s">
        <v>9</v>
      </c>
      <c r="D25" s="31">
        <v>47.06</v>
      </c>
      <c r="E25" s="32">
        <v>48.13</v>
      </c>
      <c r="F25" s="123">
        <v>22.54</v>
      </c>
      <c r="G25" s="94" t="str">
        <f>IF((F25/E25)-1&lt;0,"▲","")</f>
        <v>▲</v>
      </c>
      <c r="H25" s="95">
        <f t="shared" si="0"/>
        <v>0.53168501973820903</v>
      </c>
      <c r="I25" s="33" t="str">
        <f>IF(F25="NA","",IF(M25=0,"",IF((F25-M25)&lt;0,"▲","")))</f>
        <v>▲</v>
      </c>
      <c r="J25" s="63">
        <f>IF(F25="NA","-",IF(M25=0,"-",ABS(F25-M25)))</f>
        <v>2.1700000000000017</v>
      </c>
      <c r="K25" s="60">
        <v>26.788499999999999</v>
      </c>
      <c r="L25" s="72">
        <v>14.439</v>
      </c>
      <c r="M25" s="55">
        <v>24.71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0.13800000000000001</v>
      </c>
      <c r="F26" s="69">
        <f>ROUND(F25/(F23+F24),3)</f>
        <v>6.3E-2</v>
      </c>
      <c r="G26" s="104" t="str">
        <f>IF((F26/E26)-1&lt;0,"▲","")</f>
        <v>▲</v>
      </c>
      <c r="H26" s="98">
        <f>ABS(+F26-E26)*100</f>
        <v>7.5000000000000009</v>
      </c>
      <c r="I26" s="105" t="str">
        <f>IF(F26="NA","",IF(M26=0,"",IF((F26-M26)&lt;0,"▲","")))</f>
        <v>▲</v>
      </c>
      <c r="J26" s="63">
        <f>IF(F26="NA","-",IF(M26=0,"-",ABS(F26-M26)*100))</f>
        <v>0.60000000000000053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6.9000000000000006E-2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332.55</v>
      </c>
      <c r="F28" s="123">
        <v>316.17</v>
      </c>
      <c r="G28" s="94" t="str">
        <f>IF((F28/E28)-1&lt;0,"▲","")</f>
        <v>▲</v>
      </c>
      <c r="H28" s="95">
        <f>ABS((+F28/E28)-1)</f>
        <v>4.9255751014884996E-2</v>
      </c>
      <c r="I28" s="33" t="str">
        <f>IF(F28="NA","",IF(M28=0,"",IF((F28-M28)&lt;0,"▲","")))</f>
        <v>▲</v>
      </c>
      <c r="J28" s="63">
        <f>IF(F28="NA","-",IF(M28=0,"-",ABS(F28-M28)))</f>
        <v>2.3499999999999659</v>
      </c>
      <c r="K28" s="60">
        <v>142.88849999999999</v>
      </c>
      <c r="L28" s="72">
        <v>187.97</v>
      </c>
      <c r="M28" s="55">
        <v>318.52</v>
      </c>
    </row>
    <row r="29" spans="2:13" ht="12" customHeight="1">
      <c r="B29" s="41"/>
      <c r="C29" s="23" t="s">
        <v>8</v>
      </c>
      <c r="D29" s="31">
        <v>259.27</v>
      </c>
      <c r="E29" s="32">
        <v>281.42</v>
      </c>
      <c r="F29" s="123">
        <v>291.61</v>
      </c>
      <c r="G29" s="94" t="str">
        <f>IF((F29/E29)-1&lt;0,"▲","")</f>
        <v/>
      </c>
      <c r="H29" s="95">
        <f t="shared" si="0"/>
        <v>3.6209224646435834E-2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291.61</v>
      </c>
    </row>
    <row r="30" spans="2:13" ht="12" customHeight="1">
      <c r="B30" s="41"/>
      <c r="C30" s="23" t="s">
        <v>79</v>
      </c>
      <c r="D30" s="31">
        <v>46.97</v>
      </c>
      <c r="E30" s="32">
        <v>50.46</v>
      </c>
      <c r="F30" s="123">
        <v>49.53</v>
      </c>
      <c r="G30" s="94" t="str">
        <f>IF((F30/E30)-1&lt;0,"▲","")</f>
        <v>▲</v>
      </c>
      <c r="H30" s="95">
        <f t="shared" si="0"/>
        <v>1.8430439952437538E-2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42.5</v>
      </c>
      <c r="E31" s="32">
        <v>43.38</v>
      </c>
      <c r="F31" s="123">
        <v>18.920000000000002</v>
      </c>
      <c r="G31" s="94" t="str">
        <f>IF((F31/E31)-1&lt;0,"▲","")</f>
        <v>▲</v>
      </c>
      <c r="H31" s="95">
        <f t="shared" si="0"/>
        <v>0.56385431074227754</v>
      </c>
      <c r="I31" s="33" t="str">
        <f>IF(F31="NA","",IF(M31=0,"",IF((F31-M31)&lt;0,"▲","")))</f>
        <v>▲</v>
      </c>
      <c r="J31" s="63">
        <f>IF(F31="NA","-",IF(M31=0,"-",ABS(F31-M31)))</f>
        <v>2.2199999999999989</v>
      </c>
      <c r="K31" s="60">
        <v>15.137</v>
      </c>
      <c r="L31" s="72">
        <v>10.819000000000001</v>
      </c>
      <c r="M31" s="55">
        <v>21.14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0.13100000000000001</v>
      </c>
      <c r="F32" s="69">
        <f>ROUND(F31/(F29+F30),3)</f>
        <v>5.5E-2</v>
      </c>
      <c r="G32" s="104" t="str">
        <f>IF((F32/E32)-1&lt;0,"▲","")</f>
        <v>▲</v>
      </c>
      <c r="H32" s="98">
        <f>ABS(+F32-E32)*100</f>
        <v>7.6000000000000014</v>
      </c>
      <c r="I32" s="105" t="str">
        <f>IF(F32="NA","",IF(M32=0,"",IF((F32-M32)&lt;0,"▲","")))</f>
        <v>▲</v>
      </c>
      <c r="J32" s="63">
        <f>IF(F32="NA","-",IF(M32=0,"-",ABS(F32-M32)*100))</f>
        <v>0.7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6.2E-2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7.44</v>
      </c>
      <c r="G34" s="94" t="str">
        <f>IF((F34/E34)-1&lt;0,"▲","")</f>
        <v/>
      </c>
      <c r="H34" s="95">
        <f>ABS((+F34/E34)-1)</f>
        <v>7.5144508670520249E-2</v>
      </c>
      <c r="I34" s="33" t="str">
        <f>IF(F34="NA","",IF(M34=0,"",IF((F34-M34)&lt;0,"▲","")))</f>
        <v/>
      </c>
      <c r="J34" s="63">
        <f>IF(F34="NA","-",IF(M34=0,"-",ABS(F34-M34)))</f>
        <v>4.0000000000000036E-2</v>
      </c>
      <c r="K34" s="60">
        <v>2.931</v>
      </c>
      <c r="L34" s="72">
        <v>5.6280000000000001</v>
      </c>
      <c r="M34" s="55">
        <v>7.4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4</v>
      </c>
      <c r="G35" s="94" t="str">
        <f>IF((F35/E35)-1&lt;0,"▲","")</f>
        <v/>
      </c>
      <c r="H35" s="95">
        <f t="shared" si="0"/>
        <v>3.62694300518136E-2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3.58</v>
      </c>
      <c r="G36" s="94" t="str">
        <f>IF((F36/E36)-1&lt;0,"▲","")</f>
        <v/>
      </c>
      <c r="H36" s="95">
        <f t="shared" si="0"/>
        <v>3.170028818443793E-2</v>
      </c>
      <c r="I36" s="33" t="str">
        <f>IF(F36="NA","",IF(M36=0,"",IF((F36-M36)&lt;0,"▲","")))</f>
        <v>▲</v>
      </c>
      <c r="J36" s="63">
        <f>IF(F36="NA","-",IF(M36=0,"-",ABS(F36-M36)))</f>
        <v>6.0000000000000053E-2</v>
      </c>
      <c r="K36" s="60">
        <v>1.665</v>
      </c>
      <c r="L36" s="72">
        <v>2.694</v>
      </c>
      <c r="M36" s="55">
        <v>3.64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1.59</v>
      </c>
      <c r="G37" s="94" t="str">
        <f>IF((F37/E37)-1&lt;0,"▲","")</f>
        <v/>
      </c>
      <c r="H37" s="95">
        <f t="shared" si="0"/>
        <v>0.38260869565217415</v>
      </c>
      <c r="I37" s="33" t="str">
        <f>IF(F37="NA","",IF(M37=0,"",IF((F37-M37)&lt;0,"▲","")))</f>
        <v/>
      </c>
      <c r="J37" s="63">
        <f>IF(F37="NA","-",IF(M37=0,"-",ABS(F37-M37)))</f>
        <v>6.0000000000000053E-2</v>
      </c>
      <c r="K37" s="60">
        <v>0.21099999999999999</v>
      </c>
      <c r="L37" s="72">
        <v>0.81</v>
      </c>
      <c r="M37" s="55">
        <v>1.53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0.21</v>
      </c>
      <c r="G38" s="107" t="str">
        <f>IF((F38/E38)-1&lt;0,"▲","")</f>
        <v/>
      </c>
      <c r="H38" s="108">
        <f>ABS(+F38-E38)*100</f>
        <v>5.2999999999999989</v>
      </c>
      <c r="I38" s="109" t="str">
        <f>IF(F38="NA","",IF(M38=0,"",IF((F38-M38)&lt;0,"▲","")))</f>
        <v/>
      </c>
      <c r="J38" s="64">
        <f>IF(F38="NA","-",IF(M38=0,"-",ABS(F38-M38)*100))</f>
        <v>0.99999999999999811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220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90.61</v>
      </c>
      <c r="G44" s="113" t="str">
        <f>IF((F44/E44)-1&lt;0,"▲","")</f>
        <v>▲</v>
      </c>
      <c r="H44" s="95">
        <f>ABS((+F44/E44)-1)</f>
        <v>8.8602056442791399E-3</v>
      </c>
      <c r="I44" s="54" t="str">
        <f>IF(F44="NA","",IF(M44=0,"",IF((F44-M44)&lt;0,"▲","")))</f>
        <v>▲</v>
      </c>
      <c r="J44" s="63">
        <f>IF(F44="NA","-",IF(M44=0,"-",ABS(F44-M44)))</f>
        <v>1.2399999999999949</v>
      </c>
      <c r="K44" s="60">
        <v>38.349499999999999</v>
      </c>
      <c r="L44" s="77">
        <v>66.783000000000001</v>
      </c>
      <c r="M44" s="78">
        <v>91.85</v>
      </c>
    </row>
    <row r="45" spans="2:13" ht="12" customHeight="1">
      <c r="B45" s="30"/>
      <c r="C45" s="23" t="s">
        <v>8</v>
      </c>
      <c r="D45" s="111">
        <v>48.11</v>
      </c>
      <c r="E45" s="112">
        <v>50.62</v>
      </c>
      <c r="F45" s="125">
        <v>48.03</v>
      </c>
      <c r="G45" s="114" t="str">
        <f>IF((F45/E45)-1&lt;0,"▲","")</f>
        <v>▲</v>
      </c>
      <c r="H45" s="95">
        <f>ABS((+F45/E45)-1)</f>
        <v>5.1165547214539586E-2</v>
      </c>
      <c r="I45" s="33" t="str">
        <f>IF(F45="NA","",IF(M45=0,"",IF((F45-M45)&lt;0,"▲","")))</f>
        <v>▲</v>
      </c>
      <c r="J45" s="63">
        <f>IF(F45="NA","-",IF(M45=0,"-",ABS(F45-M45)))</f>
        <v>0.44999999999999574</v>
      </c>
      <c r="K45" s="60">
        <v>23.144500000000001</v>
      </c>
      <c r="L45" s="79">
        <v>44.6</v>
      </c>
      <c r="M45" s="55">
        <v>48.48</v>
      </c>
    </row>
    <row r="46" spans="2:13" ht="12" customHeight="1">
      <c r="B46" s="30"/>
      <c r="C46" s="23" t="s">
        <v>79</v>
      </c>
      <c r="D46" s="111">
        <v>34.82</v>
      </c>
      <c r="E46" s="112">
        <v>40.85</v>
      </c>
      <c r="F46" s="125">
        <v>43.27</v>
      </c>
      <c r="G46" s="114" t="str">
        <f>IF((F46/E46)-1&lt;0,"▲","")</f>
        <v/>
      </c>
      <c r="H46" s="95">
        <f>ABS((+F46/E46)-1)</f>
        <v>5.9241126070991523E-2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24.128</v>
      </c>
      <c r="M46" s="55">
        <v>43.27</v>
      </c>
    </row>
    <row r="47" spans="2:13" ht="12" customHeight="1">
      <c r="B47" s="30"/>
      <c r="C47" s="23" t="s">
        <v>9</v>
      </c>
      <c r="D47" s="111">
        <v>3.76</v>
      </c>
      <c r="E47" s="112">
        <v>4.1100000000000003</v>
      </c>
      <c r="F47" s="125">
        <v>3.82</v>
      </c>
      <c r="G47" s="114" t="str">
        <f>IF((F47/E47)-1&lt;0,"▲","")</f>
        <v>▲</v>
      </c>
      <c r="H47" s="95">
        <f>ABS((+F47/E47)-1)</f>
        <v>7.0559610705596243E-2</v>
      </c>
      <c r="I47" s="33" t="str">
        <f>IF(F47="NA","",IF(M47=0,"",IF((F47-M47)&lt;0,"▲","")))</f>
        <v>▲</v>
      </c>
      <c r="J47" s="63">
        <f>IF(F47="NA","-",IF(M47=0,"-",ABS(F47-M47)))</f>
        <v>0.67000000000000037</v>
      </c>
      <c r="K47" s="60">
        <v>3.1349999999999998</v>
      </c>
      <c r="L47" s="79">
        <v>3.0590000000000002</v>
      </c>
      <c r="M47" s="55">
        <v>4.49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4.4999999999999998E-2</v>
      </c>
      <c r="F48" s="75">
        <f>ROUND(F47/(F45+F46),3)</f>
        <v>4.2000000000000003E-2</v>
      </c>
      <c r="G48" s="117" t="str">
        <f>IF(F48-D48&lt;0,"▲","")</f>
        <v>▲</v>
      </c>
      <c r="H48" s="108">
        <f>ABS(+F48-E48)*100</f>
        <v>0.2999999999999996</v>
      </c>
      <c r="I48" s="45" t="str">
        <f>IF(F48="NA","",IF(M48=0,"",IF((F48-M48)&lt;0,"▲","")))</f>
        <v>▲</v>
      </c>
      <c r="J48" s="64">
        <f>ABS(+F48-M48)*100</f>
        <v>0.7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4.9000000000000002E-2</v>
      </c>
    </row>
    <row r="49" spans="1:13" ht="12" customHeight="1">
      <c r="B49" s="1" t="s">
        <v>355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334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303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335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336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2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352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253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416.5</v>
      </c>
      <c r="F10" s="123">
        <v>399.89</v>
      </c>
      <c r="G10" s="94" t="str">
        <f>IF((F10/E10)-1&lt;0,"▲","")</f>
        <v>▲</v>
      </c>
      <c r="H10" s="95">
        <f>ABS((+F10/E10)-1)</f>
        <v>3.9879951980792305E-2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399.89</v>
      </c>
    </row>
    <row r="11" spans="2:13" ht="12" customHeight="1">
      <c r="B11" s="30"/>
      <c r="C11" s="23" t="s">
        <v>8</v>
      </c>
      <c r="D11" s="31">
        <v>314.24</v>
      </c>
      <c r="E11" s="32">
        <v>330.42</v>
      </c>
      <c r="F11" s="123">
        <v>340.32</v>
      </c>
      <c r="G11" s="94" t="str">
        <f>IF((F11/E11)-1&lt;0,"▲","")</f>
        <v/>
      </c>
      <c r="H11" s="95">
        <f>ABS((+F11/E11)-1)</f>
        <v>2.9961866715089824E-2</v>
      </c>
      <c r="I11" s="33" t="str">
        <f>IF(F11="NA","",IF(M11=0,"",IF((F11-M11)&lt;0,"▲","")))</f>
        <v>▲</v>
      </c>
      <c r="J11" s="63">
        <f>IF(F11="NA","-",IF(M11=0,"-",ABS(F11-M11)))</f>
        <v>0.37999999999999545</v>
      </c>
      <c r="K11" s="60">
        <v>180.13</v>
      </c>
      <c r="L11" s="72">
        <v>215.14099999999999</v>
      </c>
      <c r="M11" s="55">
        <v>340.7</v>
      </c>
    </row>
    <row r="12" spans="2:13" ht="12" customHeight="1">
      <c r="B12" s="30"/>
      <c r="C12" s="23" t="s">
        <v>79</v>
      </c>
      <c r="D12" s="31">
        <v>81.58</v>
      </c>
      <c r="E12" s="32">
        <v>82.28</v>
      </c>
      <c r="F12" s="123">
        <v>91.53</v>
      </c>
      <c r="G12" s="94" t="str">
        <f>IF((F12/E12)-1&lt;0,"▲","")</f>
        <v/>
      </c>
      <c r="H12" s="95">
        <f>ABS((+F12/E12)-1)</f>
        <v>0.11242100145843459</v>
      </c>
      <c r="I12" s="33" t="str">
        <f>IF(F12="NA","",IF(M12=0,"",IF((F12-M12)&lt;0,"▲","")))</f>
        <v/>
      </c>
      <c r="J12" s="63">
        <f>IF(F12="NA","-",IF(M12=0,"-",ABS(F12-M12)))</f>
        <v>0</v>
      </c>
      <c r="K12" s="60">
        <v>73.123999999999995</v>
      </c>
      <c r="L12" s="72">
        <v>99.475999999999999</v>
      </c>
      <c r="M12" s="55">
        <v>91.53</v>
      </c>
    </row>
    <row r="13" spans="2:13" ht="12" customHeight="1">
      <c r="B13" s="30"/>
      <c r="C13" s="23" t="s">
        <v>9</v>
      </c>
      <c r="D13" s="31">
        <v>65.89</v>
      </c>
      <c r="E13" s="32">
        <v>75.83</v>
      </c>
      <c r="F13" s="123">
        <v>49.58</v>
      </c>
      <c r="G13" s="94" t="str">
        <f>IF((F13/E13)-1&lt;0,"▲","")</f>
        <v>▲</v>
      </c>
      <c r="H13" s="95">
        <f>ABS((+F13/E13)-1)</f>
        <v>0.34616906237636824</v>
      </c>
      <c r="I13" s="33" t="str">
        <f>IF(F13="NA","",IF(M13=0,"",IF((F13-M13)&lt;0,"▲","")))</f>
        <v/>
      </c>
      <c r="J13" s="63">
        <f>IF(F13="NA","-",IF(M13=0,"-",ABS(F13-M13)))</f>
        <v>0.39000000000000057</v>
      </c>
      <c r="K13" s="60">
        <v>39.75</v>
      </c>
      <c r="L13" s="72">
        <v>25.483000000000001</v>
      </c>
      <c r="M13" s="55">
        <v>49.19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0.115</v>
      </c>
      <c r="G14" s="94" t="str">
        <f>IF((F14/E14)-1&lt;0,"▲","")</f>
        <v>▲</v>
      </c>
      <c r="H14" s="98">
        <f>ABS(+F14-E14)*100</f>
        <v>6.8999999999999995</v>
      </c>
      <c r="I14" s="33" t="str">
        <f>IF(F14="NA","",IF(M14=0,"",IF((F14-M14)&lt;0,"▲","")))</f>
        <v/>
      </c>
      <c r="J14" s="63">
        <f>IF(F14="NA","-",IF(M14=0,"-",ABS(F14-M14)*100))</f>
        <v>0.10000000000000009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0.114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60.37</v>
      </c>
      <c r="F16" s="123">
        <v>60.1</v>
      </c>
      <c r="G16" s="94" t="str">
        <f>IF((F16/E16)-1&lt;0,"▲","")</f>
        <v>▲</v>
      </c>
      <c r="H16" s="95">
        <f t="shared" ref="H16:H37" si="0">ABS((+F16/E16)-1)</f>
        <v>4.4724200761967481E-3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60.1</v>
      </c>
    </row>
    <row r="17" spans="2:13" ht="12" customHeight="1">
      <c r="B17" s="30"/>
      <c r="C17" s="23" t="s">
        <v>8</v>
      </c>
      <c r="D17" s="31">
        <v>34.29</v>
      </c>
      <c r="E17" s="32">
        <v>30.93</v>
      </c>
      <c r="F17" s="123">
        <v>32.28</v>
      </c>
      <c r="G17" s="94" t="str">
        <f>IF((F17/E17)-1&lt;0,"▲","")</f>
        <v/>
      </c>
      <c r="H17" s="95">
        <f t="shared" si="0"/>
        <v>4.3646944713870095E-2</v>
      </c>
      <c r="I17" s="33" t="str">
        <f>IF(F17="NA","",IF(M17=0,"",IF((F17-M17)&lt;0,"▲","")))</f>
        <v>▲</v>
      </c>
      <c r="J17" s="63">
        <f>IF(F17="NA","-",IF(M17=0,"-",ABS(F17-M17)))</f>
        <v>0.26999999999999602</v>
      </c>
      <c r="K17" s="60">
        <v>21.401</v>
      </c>
      <c r="L17" s="72">
        <v>31.027999999999999</v>
      </c>
      <c r="M17" s="55">
        <v>32.549999999999997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34.020000000000003</v>
      </c>
      <c r="G18" s="94" t="str">
        <f>IF((F18/E18)-1&lt;0,"▲","")</f>
        <v/>
      </c>
      <c r="H18" s="95">
        <f t="shared" si="0"/>
        <v>0.41868223519599668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34.020000000000003</v>
      </c>
    </row>
    <row r="19" spans="2:13" ht="12" customHeight="1">
      <c r="B19" s="30"/>
      <c r="C19" s="23" t="s">
        <v>9</v>
      </c>
      <c r="D19" s="31">
        <v>17.87</v>
      </c>
      <c r="E19" s="32">
        <v>26.55</v>
      </c>
      <c r="F19" s="123">
        <v>23.35</v>
      </c>
      <c r="G19" s="94" t="str">
        <f>IF((F19/E19)-1&lt;0,"▲","")</f>
        <v>▲</v>
      </c>
      <c r="H19" s="95">
        <f t="shared" si="0"/>
        <v>0.12052730696798486</v>
      </c>
      <c r="I19" s="33" t="str">
        <f>IF(F19="NA","",IF(M19=0,"",IF((F19-M19)&lt;0,"▲","")))</f>
        <v/>
      </c>
      <c r="J19" s="63">
        <f>IF(F19="NA","-",IF(M19=0,"-",ABS(F19-M19)))</f>
        <v>0.27000000000000313</v>
      </c>
      <c r="K19" s="60">
        <v>12.750500000000001</v>
      </c>
      <c r="L19" s="72">
        <v>10.234</v>
      </c>
      <c r="M19" s="55">
        <v>23.08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0.48399999999999999</v>
      </c>
      <c r="F20" s="69">
        <f>ROUND(F19/(F17+F18),3)</f>
        <v>0.35199999999999998</v>
      </c>
      <c r="G20" s="104" t="str">
        <f>IF((F20/E20)-1&lt;0,"▲","")</f>
        <v>▲</v>
      </c>
      <c r="H20" s="98">
        <f>ABS(+F20-E20)*100</f>
        <v>13.200000000000001</v>
      </c>
      <c r="I20" s="105" t="str">
        <f>IF(F20="NA","",IF(M20=0,"",IF((F20-M20)&lt;0,"▲","")))</f>
        <v/>
      </c>
      <c r="J20" s="63">
        <f>IF(F20="NA","-",IF(M20=0,"-",ABS(F20-M20)*100))</f>
        <v>0.50000000000000044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0.34699999999999998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332.39</v>
      </c>
      <c r="G22" s="94" t="str">
        <f>IF((F22/E22)-1&lt;0,"▲","")</f>
        <v>▲</v>
      </c>
      <c r="H22" s="95">
        <f>ABS((+F22/E22)-1)</f>
        <v>4.8193116087280385E-2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332.39</v>
      </c>
    </row>
    <row r="23" spans="2:13" ht="12" customHeight="1">
      <c r="B23" s="30"/>
      <c r="C23" s="23" t="s">
        <v>8</v>
      </c>
      <c r="D23" s="31">
        <v>275.98</v>
      </c>
      <c r="E23" s="32">
        <v>295.63</v>
      </c>
      <c r="F23" s="123">
        <v>304.04000000000002</v>
      </c>
      <c r="G23" s="94" t="str">
        <f>IF((F23/E23)-1&lt;0,"▲","")</f>
        <v/>
      </c>
      <c r="H23" s="95">
        <f t="shared" si="0"/>
        <v>2.8447721814430338E-2</v>
      </c>
      <c r="I23" s="33" t="str">
        <f>IF(F23="NA","",IF(M23=0,"",IF((F23-M23)&lt;0,"▲","")))</f>
        <v>▲</v>
      </c>
      <c r="J23" s="63">
        <f>IF(F23="NA","-",IF(M23=0,"-",ABS(F23-M23)))</f>
        <v>0.1099999999999568</v>
      </c>
      <c r="K23" s="60">
        <v>157.39250000000001</v>
      </c>
      <c r="L23" s="72">
        <v>180.72300000000001</v>
      </c>
      <c r="M23" s="55">
        <v>304.14999999999998</v>
      </c>
    </row>
    <row r="24" spans="2:13" ht="12" customHeight="1">
      <c r="B24" s="30"/>
      <c r="C24" s="23" t="s">
        <v>79</v>
      </c>
      <c r="D24" s="31">
        <v>50.94</v>
      </c>
      <c r="E24" s="32">
        <v>54.84</v>
      </c>
      <c r="F24" s="123">
        <v>53.86</v>
      </c>
      <c r="G24" s="94" t="str">
        <f>IF((F24/E24)-1&lt;0,"▲","")</f>
        <v>▲</v>
      </c>
      <c r="H24" s="95">
        <f t="shared" si="0"/>
        <v>1.7870167760758671E-2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53.86</v>
      </c>
    </row>
    <row r="25" spans="2:13" ht="12" customHeight="1">
      <c r="B25" s="30"/>
      <c r="C25" s="23" t="s">
        <v>9</v>
      </c>
      <c r="D25" s="31">
        <v>47.06</v>
      </c>
      <c r="E25" s="32">
        <v>48.13</v>
      </c>
      <c r="F25" s="123">
        <v>24.71</v>
      </c>
      <c r="G25" s="94" t="str">
        <f>IF((F25/E25)-1&lt;0,"▲","")</f>
        <v>▲</v>
      </c>
      <c r="H25" s="95">
        <f t="shared" si="0"/>
        <v>0.48659879493039682</v>
      </c>
      <c r="I25" s="33" t="str">
        <f>IF(F25="NA","",IF(M25=0,"",IF((F25-M25)&lt;0,"▲","")))</f>
        <v/>
      </c>
      <c r="J25" s="63">
        <f>IF(F25="NA","-",IF(M25=0,"-",ABS(F25-M25)))</f>
        <v>0.13000000000000256</v>
      </c>
      <c r="K25" s="60">
        <v>26.788499999999999</v>
      </c>
      <c r="L25" s="72">
        <v>14.439</v>
      </c>
      <c r="M25" s="55">
        <v>24.58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0.13700000000000001</v>
      </c>
      <c r="F26" s="69">
        <f>ROUND(F25/(F23+F24),3)</f>
        <v>6.9000000000000006E-2</v>
      </c>
      <c r="G26" s="104" t="str">
        <f>IF((F26/E26)-1&lt;0,"▲","")</f>
        <v>▲</v>
      </c>
      <c r="H26" s="98">
        <f>ABS(+F26-E26)*100</f>
        <v>6.8000000000000007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6.9000000000000006E-2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318.52</v>
      </c>
      <c r="G28" s="94" t="str">
        <f>IF((F28/E28)-1&lt;0,"▲","")</f>
        <v>▲</v>
      </c>
      <c r="H28" s="95">
        <f>ABS((+F28/E28)-1)</f>
        <v>4.3512206840635392E-2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318.52</v>
      </c>
    </row>
    <row r="29" spans="2:13" ht="12" customHeight="1">
      <c r="B29" s="41"/>
      <c r="C29" s="23" t="s">
        <v>8</v>
      </c>
      <c r="D29" s="31">
        <v>259.27</v>
      </c>
      <c r="E29" s="32">
        <v>281.89</v>
      </c>
      <c r="F29" s="123">
        <v>291.61</v>
      </c>
      <c r="G29" s="94" t="str">
        <f>IF((F29/E29)-1&lt;0,"▲","")</f>
        <v/>
      </c>
      <c r="H29" s="95">
        <f t="shared" si="0"/>
        <v>3.448153535066889E-2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291.61</v>
      </c>
    </row>
    <row r="30" spans="2:13" ht="12" customHeight="1">
      <c r="B30" s="41"/>
      <c r="C30" s="23" t="s">
        <v>79</v>
      </c>
      <c r="D30" s="31">
        <v>46.97</v>
      </c>
      <c r="E30" s="32">
        <v>50.46</v>
      </c>
      <c r="F30" s="123">
        <v>49.53</v>
      </c>
      <c r="G30" s="94" t="str">
        <f>IF((F30/E30)-1&lt;0,"▲","")</f>
        <v>▲</v>
      </c>
      <c r="H30" s="95">
        <f t="shared" si="0"/>
        <v>1.8430439952437538E-2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42.5</v>
      </c>
      <c r="E31" s="32">
        <v>43.37</v>
      </c>
      <c r="F31" s="123">
        <v>21.14</v>
      </c>
      <c r="G31" s="94" t="str">
        <f>IF((F31/E31)-1&lt;0,"▲","")</f>
        <v>▲</v>
      </c>
      <c r="H31" s="95">
        <f t="shared" si="0"/>
        <v>0.51256629006225496</v>
      </c>
      <c r="I31" s="33" t="str">
        <f>IF(F31="NA","",IF(M31=0,"",IF((F31-M31)&lt;0,"▲","")))</f>
        <v/>
      </c>
      <c r="J31" s="63">
        <f>IF(F31="NA","-",IF(M31=0,"-",ABS(F31-M31)))</f>
        <v>0.12999999999999901</v>
      </c>
      <c r="K31" s="60">
        <v>15.137</v>
      </c>
      <c r="L31" s="72">
        <v>10.819000000000001</v>
      </c>
      <c r="M31" s="55">
        <v>21.01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</v>
      </c>
      <c r="F32" s="69">
        <f>ROUND(F31/(F29+F30),3)</f>
        <v>6.2E-2</v>
      </c>
      <c r="G32" s="104" t="str">
        <f>IF((F32/E32)-1&lt;0,"▲","")</f>
        <v>▲</v>
      </c>
      <c r="H32" s="98">
        <f>ABS(+F32-E32)*100</f>
        <v>6.8000000000000007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6.2E-2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7.4</v>
      </c>
      <c r="G34" s="94" t="str">
        <f>IF((F34/E34)-1&lt;0,"▲","")</f>
        <v/>
      </c>
      <c r="H34" s="95">
        <f>ABS((+F34/E34)-1)</f>
        <v>6.9364161849710948E-2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7.4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4</v>
      </c>
      <c r="G35" s="94" t="str">
        <f>IF((F35/E35)-1&lt;0,"▲","")</f>
        <v/>
      </c>
      <c r="H35" s="95">
        <f t="shared" si="0"/>
        <v>3.62694300518136E-2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3.64</v>
      </c>
      <c r="G36" s="94" t="str">
        <f>IF((F36/E36)-1&lt;0,"▲","")</f>
        <v/>
      </c>
      <c r="H36" s="95">
        <f t="shared" si="0"/>
        <v>4.8991354466858761E-2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3.64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1.53</v>
      </c>
      <c r="G37" s="94" t="str">
        <f>IF((F37/E37)-1&lt;0,"▲","")</f>
        <v/>
      </c>
      <c r="H37" s="95">
        <f t="shared" si="0"/>
        <v>0.33043478260869574</v>
      </c>
      <c r="I37" s="33" t="str">
        <f>IF(F37="NA","",IF(M37=0,"",IF((F37-M37)&lt;0,"▲","")))</f>
        <v/>
      </c>
      <c r="J37" s="63">
        <f>IF(F37="NA","-",IF(M37=0,"-",ABS(F37-M37)))</f>
        <v>0</v>
      </c>
      <c r="K37" s="60">
        <v>0.21099999999999999</v>
      </c>
      <c r="L37" s="72">
        <v>0.81</v>
      </c>
      <c r="M37" s="55">
        <v>1.53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</v>
      </c>
      <c r="G38" s="107" t="str">
        <f>IF((F38/E38)-1&lt;0,"▲","")</f>
        <v/>
      </c>
      <c r="H38" s="108">
        <f>ABS(+F38-E38)*100</f>
        <v>4.3000000000000007</v>
      </c>
      <c r="I38" s="109" t="str">
        <f>IF(F38="NA","",IF(M38=0,"",IF((F38-M38)&lt;0,"▲","")))</f>
        <v/>
      </c>
      <c r="J38" s="64">
        <f>IF(F38="NA","-",IF(M38=0,"-",ABS(F38-M38)*100))</f>
        <v>0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229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91.85</v>
      </c>
      <c r="G44" s="113" t="str">
        <f>IF((F44/E44)-1&lt;0,"▲","")</f>
        <v/>
      </c>
      <c r="H44" s="95">
        <f>ABS((+F44/E44)-1)</f>
        <v>4.7035659593086532E-3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91.85</v>
      </c>
    </row>
    <row r="45" spans="2:13" ht="12" customHeight="1">
      <c r="B45" s="30"/>
      <c r="C45" s="23" t="s">
        <v>8</v>
      </c>
      <c r="D45" s="111">
        <v>48.11</v>
      </c>
      <c r="E45" s="112">
        <v>50.61</v>
      </c>
      <c r="F45" s="125">
        <v>48.48</v>
      </c>
      <c r="G45" s="114" t="str">
        <f>IF((F45/E45)-1&lt;0,"▲","")</f>
        <v>▲</v>
      </c>
      <c r="H45" s="95">
        <f>ABS((+F45/E45)-1)</f>
        <v>4.208654416123303E-2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44.6</v>
      </c>
      <c r="M45" s="55">
        <v>48.48</v>
      </c>
    </row>
    <row r="46" spans="2:13" ht="12" customHeight="1">
      <c r="B46" s="30"/>
      <c r="C46" s="23" t="s">
        <v>79</v>
      </c>
      <c r="D46" s="111">
        <v>34.82</v>
      </c>
      <c r="E46" s="112">
        <v>40.85</v>
      </c>
      <c r="F46" s="125">
        <v>43.27</v>
      </c>
      <c r="G46" s="114" t="str">
        <f>IF((F46/E46)-1&lt;0,"▲","")</f>
        <v/>
      </c>
      <c r="H46" s="95">
        <f>ABS((+F46/E46)-1)</f>
        <v>5.9241126070991523E-2</v>
      </c>
      <c r="I46" s="33" t="str">
        <f>IF(F46="NA","",IF(M46=0,"",IF((F46-M46)&lt;0,"▲","")))</f>
        <v/>
      </c>
      <c r="J46" s="63">
        <f>IF(F46="NA","-",IF(M46=0,"-",ABS(F46-M46)))</f>
        <v>0.54000000000000625</v>
      </c>
      <c r="K46" s="60">
        <v>13.8605</v>
      </c>
      <c r="L46" s="79">
        <v>24.128</v>
      </c>
      <c r="M46" s="55">
        <v>42.73</v>
      </c>
    </row>
    <row r="47" spans="2:13" ht="12" customHeight="1">
      <c r="B47" s="30"/>
      <c r="C47" s="23" t="s">
        <v>9</v>
      </c>
      <c r="D47" s="111">
        <v>3.76</v>
      </c>
      <c r="E47" s="112">
        <v>4.1100000000000003</v>
      </c>
      <c r="F47" s="125">
        <v>4.49</v>
      </c>
      <c r="G47" s="114" t="str">
        <f>IF((F47/E47)-1&lt;0,"▲","")</f>
        <v/>
      </c>
      <c r="H47" s="95">
        <f>ABS((+F47/E47)-1)</f>
        <v>9.2457420924574096E-2</v>
      </c>
      <c r="I47" s="33" t="str">
        <f>IF(F47="NA","",IF(M47=0,"",IF((F47-M47)&lt;0,"▲","")))</f>
        <v>▲</v>
      </c>
      <c r="J47" s="63">
        <f>IF(F47="NA","-",IF(M47=0,"-",ABS(F47-M47)))</f>
        <v>0.54</v>
      </c>
      <c r="K47" s="60">
        <v>3.1349999999999998</v>
      </c>
      <c r="L47" s="79">
        <v>3.0590000000000002</v>
      </c>
      <c r="M47" s="55">
        <v>5.03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4.4999999999999998E-2</v>
      </c>
      <c r="F48" s="75">
        <f>ROUND(F47/(F45+F46),3)</f>
        <v>4.9000000000000002E-2</v>
      </c>
      <c r="G48" s="117" t="str">
        <f>IF(F48-D48&lt;0,"▲","")</f>
        <v/>
      </c>
      <c r="H48" s="108">
        <f>ABS(+F48-E48)*100</f>
        <v>0.40000000000000036</v>
      </c>
      <c r="I48" s="45" t="str">
        <f>IF(F48="NA","",IF(M48=0,"",IF((F48-M48)&lt;0,"▲","")))</f>
        <v>▲</v>
      </c>
      <c r="J48" s="64">
        <f>ABS(+F48-M48)*100</f>
        <v>0.59999999999999987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5.5E-2</v>
      </c>
    </row>
    <row r="49" spans="1:13" ht="12" customHeight="1">
      <c r="B49" s="1" t="s">
        <v>353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285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286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287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288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341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342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343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3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350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416.5</v>
      </c>
      <c r="F10" s="123">
        <v>399.89</v>
      </c>
      <c r="G10" s="94" t="str">
        <f>IF((F10/E10)-1&lt;0,"▲","")</f>
        <v>▲</v>
      </c>
      <c r="H10" s="95">
        <f>ABS((+F10/E10)-1)</f>
        <v>3.9879951980792305E-2</v>
      </c>
      <c r="I10" s="33" t="str">
        <f>IF(F10="NA","",IF(M10=0,"",IF((F10-M10)&lt;0,"▲","")))</f>
        <v>▲</v>
      </c>
      <c r="J10" s="63">
        <f>IF(F10="NA","-",IF(M10=0,"-",ABS(F10-M10)))</f>
        <v>3.7700000000000387</v>
      </c>
      <c r="K10" s="60">
        <v>231.6465</v>
      </c>
      <c r="L10" s="72">
        <v>275.07</v>
      </c>
      <c r="M10" s="55">
        <v>403.66</v>
      </c>
    </row>
    <row r="11" spans="2:13" ht="12" customHeight="1">
      <c r="B11" s="30"/>
      <c r="C11" s="23" t="s">
        <v>8</v>
      </c>
      <c r="D11" s="31">
        <v>314.23</v>
      </c>
      <c r="E11" s="32">
        <v>330.42</v>
      </c>
      <c r="F11" s="123">
        <v>340.7</v>
      </c>
      <c r="G11" s="94" t="str">
        <f>IF((F11/E11)-1&lt;0,"▲","")</f>
        <v/>
      </c>
      <c r="H11" s="95">
        <f>ABS((+F11/E11)-1)</f>
        <v>3.1111918164759889E-2</v>
      </c>
      <c r="I11" s="33" t="str">
        <f>IF(F11="NA","",IF(M11=0,"",IF((F11-M11)&lt;0,"▲","")))</f>
        <v/>
      </c>
      <c r="J11" s="63">
        <f>IF(F11="NA","-",IF(M11=0,"-",ABS(F11-M11)))</f>
        <v>1.999999999998181E-2</v>
      </c>
      <c r="K11" s="60">
        <v>180.13</v>
      </c>
      <c r="L11" s="72">
        <v>215.14099999999999</v>
      </c>
      <c r="M11" s="55">
        <v>340.68</v>
      </c>
    </row>
    <row r="12" spans="2:13" ht="12" customHeight="1">
      <c r="B12" s="30"/>
      <c r="C12" s="23" t="s">
        <v>79</v>
      </c>
      <c r="D12" s="31">
        <v>81.58</v>
      </c>
      <c r="E12" s="32">
        <v>82.28</v>
      </c>
      <c r="F12" s="123">
        <v>91.53</v>
      </c>
      <c r="G12" s="94" t="str">
        <f>IF((F12/E12)-1&lt;0,"▲","")</f>
        <v/>
      </c>
      <c r="H12" s="95">
        <f>ABS((+F12/E12)-1)</f>
        <v>0.11242100145843459</v>
      </c>
      <c r="I12" s="33" t="str">
        <f>IF(F12="NA","",IF(M12=0,"",IF((F12-M12)&lt;0,"▲","")))</f>
        <v>▲</v>
      </c>
      <c r="J12" s="63">
        <f>IF(F12="NA","-",IF(M12=0,"-",ABS(F12-M12)))</f>
        <v>1.3400000000000034</v>
      </c>
      <c r="K12" s="60">
        <v>73.123999999999995</v>
      </c>
      <c r="L12" s="72">
        <v>99.475999999999999</v>
      </c>
      <c r="M12" s="55">
        <v>92.87</v>
      </c>
    </row>
    <row r="13" spans="2:13" ht="12" customHeight="1">
      <c r="B13" s="30"/>
      <c r="C13" s="23" t="s">
        <v>9</v>
      </c>
      <c r="D13" s="31">
        <v>65.89</v>
      </c>
      <c r="E13" s="32">
        <v>75.83</v>
      </c>
      <c r="F13" s="123">
        <v>49.19</v>
      </c>
      <c r="G13" s="94" t="str">
        <f>IF((F13/E13)-1&lt;0,"▲","")</f>
        <v>▲</v>
      </c>
      <c r="H13" s="95">
        <f>ABS((+F13/E13)-1)</f>
        <v>0.35131214558881707</v>
      </c>
      <c r="I13" s="33" t="str">
        <f>IF(F13="NA","",IF(M13=0,"",IF((F13-M13)&lt;0,"▲","")))</f>
        <v>▲</v>
      </c>
      <c r="J13" s="63">
        <f>IF(F13="NA","-",IF(M13=0,"-",ABS(F13-M13)))</f>
        <v>2.1700000000000017</v>
      </c>
      <c r="K13" s="60">
        <v>39.75</v>
      </c>
      <c r="L13" s="72">
        <v>25.483000000000001</v>
      </c>
      <c r="M13" s="55">
        <v>51.36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0.114</v>
      </c>
      <c r="G14" s="94" t="str">
        <f>IF((F14/E14)-1&lt;0,"▲","")</f>
        <v>▲</v>
      </c>
      <c r="H14" s="98">
        <f>ABS(+F14-E14)*100</f>
        <v>6.9999999999999991</v>
      </c>
      <c r="I14" s="33" t="str">
        <f>IF(F14="NA","",IF(M14=0,"",IF((F14-M14)&lt;0,"▲","")))</f>
        <v>▲</v>
      </c>
      <c r="J14" s="63">
        <f>IF(F14="NA","-",IF(M14=0,"-",ABS(F14-M14)*100))</f>
        <v>0.39999999999999897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0.11799999999999999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60.37</v>
      </c>
      <c r="F16" s="123">
        <v>60.1</v>
      </c>
      <c r="G16" s="94" t="str">
        <f>IF((F16/E16)-1&lt;0,"▲","")</f>
        <v>▲</v>
      </c>
      <c r="H16" s="95">
        <f t="shared" ref="H16:H37" si="0">ABS((+F16/E16)-1)</f>
        <v>4.4724200761967481E-3</v>
      </c>
      <c r="I16" s="33" t="str">
        <f>IF(F16="NA","",IF(M16=0,"",IF((F16-M16)&lt;0,"▲","")))</f>
        <v>▲</v>
      </c>
      <c r="J16" s="63">
        <f>IF(F16="NA","-",IF(M16=0,"-",ABS(F16-M16)))</f>
        <v>0.40999999999999659</v>
      </c>
      <c r="K16" s="60">
        <v>44.320500000000003</v>
      </c>
      <c r="L16" s="72">
        <v>59.404000000000003</v>
      </c>
      <c r="M16" s="55">
        <v>60.51</v>
      </c>
    </row>
    <row r="17" spans="2:13" ht="12" customHeight="1">
      <c r="B17" s="30"/>
      <c r="C17" s="23" t="s">
        <v>8</v>
      </c>
      <c r="D17" s="31">
        <v>34.29</v>
      </c>
      <c r="E17" s="32">
        <v>30.93</v>
      </c>
      <c r="F17" s="123">
        <v>32.549999999999997</v>
      </c>
      <c r="G17" s="94" t="str">
        <f>IF((F17/E17)-1&lt;0,"▲","")</f>
        <v/>
      </c>
      <c r="H17" s="95">
        <f t="shared" si="0"/>
        <v>5.2376333656643848E-2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32.549999999999997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34.020000000000003</v>
      </c>
      <c r="G18" s="94" t="str">
        <f>IF((F18/E18)-1&lt;0,"▲","")</f>
        <v/>
      </c>
      <c r="H18" s="95">
        <f t="shared" si="0"/>
        <v>0.41868223519599668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34.020000000000003</v>
      </c>
    </row>
    <row r="19" spans="2:13" ht="12" customHeight="1">
      <c r="B19" s="30"/>
      <c r="C19" s="23" t="s">
        <v>9</v>
      </c>
      <c r="D19" s="31">
        <v>17.87</v>
      </c>
      <c r="E19" s="32">
        <v>26.55</v>
      </c>
      <c r="F19" s="123">
        <v>23.08</v>
      </c>
      <c r="G19" s="94" t="str">
        <f>IF((F19/E19)-1&lt;0,"▲","")</f>
        <v>▲</v>
      </c>
      <c r="H19" s="95">
        <f t="shared" si="0"/>
        <v>0.13069679849340876</v>
      </c>
      <c r="I19" s="33" t="str">
        <f>IF(F19="NA","",IF(M19=0,"",IF((F19-M19)&lt;0,"▲","")))</f>
        <v>▲</v>
      </c>
      <c r="J19" s="63">
        <f>IF(F19="NA","-",IF(M19=0,"-",ABS(F19-M19)))</f>
        <v>0.14000000000000057</v>
      </c>
      <c r="K19" s="60">
        <v>12.750500000000001</v>
      </c>
      <c r="L19" s="72">
        <v>10.234</v>
      </c>
      <c r="M19" s="55">
        <v>23.22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0.48399999999999999</v>
      </c>
      <c r="F20" s="69">
        <f>ROUND(F19/(F17+F18),3)</f>
        <v>0.34699999999999998</v>
      </c>
      <c r="G20" s="104" t="str">
        <f>IF((F20/E20)-1&lt;0,"▲","")</f>
        <v>▲</v>
      </c>
      <c r="H20" s="98">
        <f>ABS(+F20-E20)*100</f>
        <v>13.700000000000001</v>
      </c>
      <c r="I20" s="105" t="str">
        <f>IF(F20="NA","",IF(M20=0,"",IF((F20-M20)&lt;0,"▲","")))</f>
        <v>▲</v>
      </c>
      <c r="J20" s="63">
        <f>IF(F20="NA","-",IF(M20=0,"-",ABS(F20-M20)*100))</f>
        <v>0.20000000000000018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0.34899999999999998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332.39</v>
      </c>
      <c r="G22" s="94" t="str">
        <f>IF((F22/E22)-1&lt;0,"▲","")</f>
        <v>▲</v>
      </c>
      <c r="H22" s="95">
        <f>ABS((+F22/E22)-1)</f>
        <v>4.8193116087280385E-2</v>
      </c>
      <c r="I22" s="33" t="str">
        <f>IF(F22="NA","",IF(M22=0,"",IF((F22-M22)&lt;0,"▲","")))</f>
        <v>▲</v>
      </c>
      <c r="J22" s="63">
        <f>IF(F22="NA","-",IF(M22=0,"-",ABS(F22-M22)))</f>
        <v>3.1899999999999977</v>
      </c>
      <c r="K22" s="60">
        <v>184.39500000000001</v>
      </c>
      <c r="L22" s="72">
        <v>210.03800000000001</v>
      </c>
      <c r="M22" s="55">
        <v>335.58</v>
      </c>
    </row>
    <row r="23" spans="2:13" ht="12" customHeight="1">
      <c r="B23" s="30"/>
      <c r="C23" s="23" t="s">
        <v>8</v>
      </c>
      <c r="D23" s="31">
        <v>275.98</v>
      </c>
      <c r="E23" s="32">
        <v>295.63</v>
      </c>
      <c r="F23" s="123">
        <v>304.14999999999998</v>
      </c>
      <c r="G23" s="94" t="str">
        <f>IF((F23/E23)-1&lt;0,"▲","")</f>
        <v/>
      </c>
      <c r="H23" s="95">
        <f t="shared" si="0"/>
        <v>2.8819808544464198E-2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304.14999999999998</v>
      </c>
    </row>
    <row r="24" spans="2:13" ht="12" customHeight="1">
      <c r="B24" s="30"/>
      <c r="C24" s="23" t="s">
        <v>79</v>
      </c>
      <c r="D24" s="31">
        <v>50.94</v>
      </c>
      <c r="E24" s="32">
        <v>54.84</v>
      </c>
      <c r="F24" s="123">
        <v>53.86</v>
      </c>
      <c r="G24" s="94" t="str">
        <f>IF((F24/E24)-1&lt;0,"▲","")</f>
        <v>▲</v>
      </c>
      <c r="H24" s="95">
        <f t="shared" si="0"/>
        <v>1.7870167760758671E-2</v>
      </c>
      <c r="I24" s="33" t="str">
        <f>IF(F24="NA","",IF(M24=0,"",IF((F24-M24)&lt;0,"▲","")))</f>
        <v>▲</v>
      </c>
      <c r="J24" s="63">
        <f>IF(F24="NA","-",IF(M24=0,"-",ABS(F24-M24)))</f>
        <v>1.2700000000000031</v>
      </c>
      <c r="K24" s="60">
        <v>39.707999999999998</v>
      </c>
      <c r="L24" s="72">
        <v>63.003999999999998</v>
      </c>
      <c r="M24" s="55">
        <v>55.13</v>
      </c>
    </row>
    <row r="25" spans="2:13" ht="12" customHeight="1">
      <c r="B25" s="30"/>
      <c r="C25" s="23" t="s">
        <v>9</v>
      </c>
      <c r="D25" s="31">
        <v>47.06</v>
      </c>
      <c r="E25" s="32">
        <v>48.13</v>
      </c>
      <c r="F25" s="123">
        <v>24.58</v>
      </c>
      <c r="G25" s="94" t="str">
        <f>IF((F25/E25)-1&lt;0,"▲","")</f>
        <v>▲</v>
      </c>
      <c r="H25" s="95">
        <f t="shared" si="0"/>
        <v>0.48929981300644099</v>
      </c>
      <c r="I25" s="33" t="str">
        <f>IF(F25="NA","",IF(M25=0,"",IF((F25-M25)&lt;0,"▲","")))</f>
        <v>▲</v>
      </c>
      <c r="J25" s="63">
        <f>IF(F25="NA","-",IF(M25=0,"-",ABS(F25-M25)))</f>
        <v>1.9200000000000017</v>
      </c>
      <c r="K25" s="60">
        <v>26.788499999999999</v>
      </c>
      <c r="L25" s="72">
        <v>14.439</v>
      </c>
      <c r="M25" s="55">
        <v>26.5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0.13700000000000001</v>
      </c>
      <c r="F26" s="69">
        <f>ROUND(F25/(F23+F24),3)</f>
        <v>6.9000000000000006E-2</v>
      </c>
      <c r="G26" s="104" t="str">
        <f>IF((F26/E26)-1&lt;0,"▲","")</f>
        <v>▲</v>
      </c>
      <c r="H26" s="98">
        <f>ABS(+F26-E26)*100</f>
        <v>6.8000000000000007</v>
      </c>
      <c r="I26" s="105" t="str">
        <f>IF(F26="NA","",IF(M26=0,"",IF((F26-M26)&lt;0,"▲","")))</f>
        <v>▲</v>
      </c>
      <c r="J26" s="63">
        <f>IF(F26="NA","-",IF(M26=0,"-",ABS(F26-M26)*100))</f>
        <v>0.49999999999999906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7.3999999999999996E-2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318.52</v>
      </c>
      <c r="G28" s="94" t="str">
        <f>IF((F28/E28)-1&lt;0,"▲","")</f>
        <v>▲</v>
      </c>
      <c r="H28" s="95">
        <f>ABS((+F28/E28)-1)</f>
        <v>4.3512206840635392E-2</v>
      </c>
      <c r="I28" s="33" t="str">
        <f>IF(F28="NA","",IF(M28=0,"",IF((F28-M28)&lt;0,"▲","")))</f>
        <v>▲</v>
      </c>
      <c r="J28" s="63">
        <f>IF(F28="NA","-",IF(M28=0,"-",ABS(F28-M28)))</f>
        <v>3.160000000000025</v>
      </c>
      <c r="K28" s="60">
        <v>142.88849999999999</v>
      </c>
      <c r="L28" s="72">
        <v>187.97</v>
      </c>
      <c r="M28" s="55">
        <v>321.68</v>
      </c>
    </row>
    <row r="29" spans="2:13" ht="12" customHeight="1">
      <c r="B29" s="41"/>
      <c r="C29" s="23" t="s">
        <v>8</v>
      </c>
      <c r="D29" s="31">
        <v>259.27</v>
      </c>
      <c r="E29" s="32">
        <v>281.89</v>
      </c>
      <c r="F29" s="123">
        <v>291.61</v>
      </c>
      <c r="G29" s="94" t="str">
        <f>IF((F29/E29)-1&lt;0,"▲","")</f>
        <v/>
      </c>
      <c r="H29" s="95">
        <f t="shared" si="0"/>
        <v>3.448153535066889E-2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291.61</v>
      </c>
    </row>
    <row r="30" spans="2:13" ht="12" customHeight="1">
      <c r="B30" s="41"/>
      <c r="C30" s="23" t="s">
        <v>79</v>
      </c>
      <c r="D30" s="31">
        <v>46.97</v>
      </c>
      <c r="E30" s="32">
        <v>50.46</v>
      </c>
      <c r="F30" s="123">
        <v>49.53</v>
      </c>
      <c r="G30" s="94" t="str">
        <f>IF((F30/E30)-1&lt;0,"▲","")</f>
        <v>▲</v>
      </c>
      <c r="H30" s="95">
        <f t="shared" si="0"/>
        <v>1.8430439952437538E-2</v>
      </c>
      <c r="I30" s="33" t="str">
        <f>IF(F30="NA","",IF(M30=0,"",IF((F30-M30)&lt;0,"▲","")))</f>
        <v>▲</v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42.5</v>
      </c>
      <c r="E31" s="32">
        <v>43.37</v>
      </c>
      <c r="F31" s="123">
        <v>21.01</v>
      </c>
      <c r="G31" s="94" t="str">
        <f>IF((F31/E31)-1&lt;0,"▲","")</f>
        <v>▲</v>
      </c>
      <c r="H31" s="95">
        <f t="shared" si="0"/>
        <v>0.51556375374682961</v>
      </c>
      <c r="I31" s="33" t="str">
        <f>IF(F31="NA","",IF(M31=0,"",IF((F31-M31)&lt;0,"▲","")))</f>
        <v>▲</v>
      </c>
      <c r="J31" s="63">
        <f>IF(F31="NA","-",IF(M31=0,"-",ABS(F31-M31)))</f>
        <v>1.889999999999997</v>
      </c>
      <c r="K31" s="60">
        <v>15.137</v>
      </c>
      <c r="L31" s="72">
        <v>10.819000000000001</v>
      </c>
      <c r="M31" s="55">
        <v>22.9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</v>
      </c>
      <c r="F32" s="69">
        <f>ROUND(F31/(F29+F30),3)</f>
        <v>6.2E-2</v>
      </c>
      <c r="G32" s="104" t="str">
        <f>IF((F32/E32)-1&lt;0,"▲","")</f>
        <v>▲</v>
      </c>
      <c r="H32" s="98">
        <f>ABS(+F32-E32)*100</f>
        <v>6.8000000000000007</v>
      </c>
      <c r="I32" s="105" t="str">
        <f>IF(F32="NA","",IF(M32=0,"",IF((F32-M32)&lt;0,"▲","")))</f>
        <v>▲</v>
      </c>
      <c r="J32" s="63">
        <f>IF(F32="NA","-",IF(M32=0,"-",ABS(F32-M32)*100))</f>
        <v>0.50000000000000044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6.7000000000000004E-2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7.4</v>
      </c>
      <c r="G34" s="94" t="str">
        <f>IF((F34/E34)-1&lt;0,"▲","")</f>
        <v/>
      </c>
      <c r="H34" s="95">
        <f>ABS((+F34/E34)-1)</f>
        <v>6.9364161849710948E-2</v>
      </c>
      <c r="I34" s="33" t="str">
        <f>IF(F34="NA","",IF(M34=0,"",IF((F34-M34)&lt;0,"▲","")))</f>
        <v>▲</v>
      </c>
      <c r="J34" s="63">
        <f>IF(F34="NA","-",IF(M34=0,"-",ABS(F34-M34)))</f>
        <v>0.16999999999999993</v>
      </c>
      <c r="K34" s="60">
        <v>2.931</v>
      </c>
      <c r="L34" s="72">
        <v>5.6280000000000001</v>
      </c>
      <c r="M34" s="55">
        <v>7.57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4</v>
      </c>
      <c r="G35" s="94" t="str">
        <f>IF((F35/E35)-1&lt;0,"▲","")</f>
        <v/>
      </c>
      <c r="H35" s="95">
        <f t="shared" si="0"/>
        <v>3.62694300518136E-2</v>
      </c>
      <c r="I35" s="33" t="str">
        <f>IF(F35="NA","",IF(M35=0,"",IF((F35-M35)&lt;0,"▲","")))</f>
        <v/>
      </c>
      <c r="J35" s="63">
        <f>IF(F35="NA","-",IF(M35=0,"-",ABS(F35-M35)))</f>
        <v>9.9999999999997868E-3</v>
      </c>
      <c r="K35" s="60">
        <v>1.3365</v>
      </c>
      <c r="L35" s="72">
        <v>3.39</v>
      </c>
      <c r="M35" s="55">
        <v>3.99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3.64</v>
      </c>
      <c r="G36" s="94" t="str">
        <f>IF((F36/E36)-1&lt;0,"▲","")</f>
        <v/>
      </c>
      <c r="H36" s="95">
        <f t="shared" si="0"/>
        <v>4.8991354466858761E-2</v>
      </c>
      <c r="I36" s="33" t="str">
        <f>IF(F36="NA","",IF(M36=0,"",IF((F36-M36)&lt;0,"▲","")))</f>
        <v>▲</v>
      </c>
      <c r="J36" s="63">
        <f>IF(F36="NA","-",IF(M36=0,"-",ABS(F36-M36)))</f>
        <v>8.0000000000000071E-2</v>
      </c>
      <c r="K36" s="60">
        <v>1.665</v>
      </c>
      <c r="L36" s="72">
        <v>2.694</v>
      </c>
      <c r="M36" s="55">
        <v>3.72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1.53</v>
      </c>
      <c r="G37" s="94" t="str">
        <f>IF((F37/E37)-1&lt;0,"▲","")</f>
        <v/>
      </c>
      <c r="H37" s="95">
        <f t="shared" si="0"/>
        <v>0.33043478260869574</v>
      </c>
      <c r="I37" s="33" t="str">
        <f>IF(F37="NA","",IF(M37=0,"",IF((F37-M37)&lt;0,"▲","")))</f>
        <v>▲</v>
      </c>
      <c r="J37" s="63">
        <f>IF(F37="NA","-",IF(M37=0,"-",ABS(F37-M37)))</f>
        <v>0.10999999999999988</v>
      </c>
      <c r="K37" s="60">
        <v>0.21099999999999999</v>
      </c>
      <c r="L37" s="72">
        <v>0.81</v>
      </c>
      <c r="M37" s="55">
        <v>1.64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</v>
      </c>
      <c r="G38" s="107" t="str">
        <f>IF((F38/E38)-1&lt;0,"▲","")</f>
        <v/>
      </c>
      <c r="H38" s="108">
        <f>ABS(+F38-E38)*100</f>
        <v>4.3000000000000007</v>
      </c>
      <c r="I38" s="109" t="str">
        <f>IF(F38="NA","",IF(M38=0,"",IF((F38-M38)&lt;0,"▲","")))</f>
        <v>▲</v>
      </c>
      <c r="J38" s="64">
        <f>IF(F38="NA","-",IF(M38=0,"-",ABS(F38-M38)*100))</f>
        <v>1.2999999999999985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0.21299999999999999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229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91.85</v>
      </c>
      <c r="G44" s="113" t="str">
        <f>IF((F44/E44)-1&lt;0,"▲","")</f>
        <v/>
      </c>
      <c r="H44" s="95">
        <f>ABS((+F44/E44)-1)</f>
        <v>4.7035659593086532E-3</v>
      </c>
      <c r="I44" s="54" t="str">
        <f>IF(F44="NA","",IF(M44=0,"",IF((F44-M44)&lt;0,"▲","")))</f>
        <v>▲</v>
      </c>
      <c r="J44" s="63">
        <f>IF(F44="NA","-",IF(M44=0,"-",ABS(F44-M44)))</f>
        <v>0.9100000000000108</v>
      </c>
      <c r="K44" s="60">
        <v>38.349499999999999</v>
      </c>
      <c r="L44" s="77">
        <v>66.783000000000001</v>
      </c>
      <c r="M44" s="78">
        <v>92.76</v>
      </c>
    </row>
    <row r="45" spans="2:13" ht="12" customHeight="1">
      <c r="B45" s="30"/>
      <c r="C45" s="23" t="s">
        <v>8</v>
      </c>
      <c r="D45" s="111">
        <v>48.11</v>
      </c>
      <c r="E45" s="112">
        <v>50.61</v>
      </c>
      <c r="F45" s="125">
        <v>48.48</v>
      </c>
      <c r="G45" s="114" t="str">
        <f>IF((F45/E45)-1&lt;0,"▲","")</f>
        <v>▲</v>
      </c>
      <c r="H45" s="95">
        <f>ABS((+F45/E45)-1)</f>
        <v>4.208654416123303E-2</v>
      </c>
      <c r="I45" s="33" t="str">
        <f>IF(F45="NA","",IF(M45=0,"",IF((F45-M45)&lt;0,"▲","")))</f>
        <v>▲</v>
      </c>
      <c r="J45" s="63">
        <f>IF(F45="NA","-",IF(M45=0,"-",ABS(F45-M45)))</f>
        <v>9.0000000000003411E-2</v>
      </c>
      <c r="K45" s="60">
        <v>23.144500000000001</v>
      </c>
      <c r="L45" s="79">
        <v>44.6</v>
      </c>
      <c r="M45" s="55">
        <v>48.57</v>
      </c>
    </row>
    <row r="46" spans="2:13" ht="12" customHeight="1">
      <c r="B46" s="30"/>
      <c r="C46" s="23" t="s">
        <v>79</v>
      </c>
      <c r="D46" s="111">
        <v>34.82</v>
      </c>
      <c r="E46" s="112">
        <v>40.85</v>
      </c>
      <c r="F46" s="125">
        <v>42.73</v>
      </c>
      <c r="G46" s="114" t="str">
        <f>IF((F46/E46)-1&lt;0,"▲","")</f>
        <v/>
      </c>
      <c r="H46" s="95">
        <f>ABS((+F46/E46)-1)</f>
        <v>4.6022031823745202E-2</v>
      </c>
      <c r="I46" s="33" t="str">
        <f>IF(F46="NA","",IF(M46=0,"",IF((F46-M46)&lt;0,"▲","")))</f>
        <v/>
      </c>
      <c r="J46" s="63">
        <f>IF(F46="NA","-",IF(M46=0,"-",ABS(F46-M46)))</f>
        <v>1.3599999999999994</v>
      </c>
      <c r="K46" s="60">
        <v>13.8605</v>
      </c>
      <c r="L46" s="79">
        <v>24.128</v>
      </c>
      <c r="M46" s="55">
        <v>41.37</v>
      </c>
    </row>
    <row r="47" spans="2:13" ht="12" customHeight="1">
      <c r="B47" s="30"/>
      <c r="C47" s="23" t="s">
        <v>9</v>
      </c>
      <c r="D47" s="111">
        <v>3.76</v>
      </c>
      <c r="E47" s="112">
        <v>4.1100000000000003</v>
      </c>
      <c r="F47" s="125">
        <v>5.03</v>
      </c>
      <c r="G47" s="114" t="str">
        <f>IF((F47/E47)-1&lt;0,"▲","")</f>
        <v/>
      </c>
      <c r="H47" s="95">
        <f>ABS((+F47/E47)-1)</f>
        <v>0.22384428223844277</v>
      </c>
      <c r="I47" s="33" t="str">
        <f>IF(F47="NA","",IF(M47=0,"",IF((F47-M47)&lt;0,"▲","")))</f>
        <v>▲</v>
      </c>
      <c r="J47" s="63">
        <f>IF(F47="NA","-",IF(M47=0,"-",ABS(F47-M47)))</f>
        <v>2.17</v>
      </c>
      <c r="K47" s="60">
        <v>3.1349999999999998</v>
      </c>
      <c r="L47" s="79">
        <v>3.0590000000000002</v>
      </c>
      <c r="M47" s="55">
        <v>7.2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4.4999999999999998E-2</v>
      </c>
      <c r="F48" s="75">
        <f>ROUND(F47/(F45+F46),3)</f>
        <v>5.5E-2</v>
      </c>
      <c r="G48" s="117" t="str">
        <f>IF(F48-D48&lt;0,"▲","")</f>
        <v/>
      </c>
      <c r="H48" s="108">
        <f>ABS(+F48-E48)*100</f>
        <v>1.0000000000000002</v>
      </c>
      <c r="I48" s="45" t="str">
        <f>IF(F48="NA","",IF(M48=0,"",IF((F48-M48)&lt;0,"▲","")))</f>
        <v>▲</v>
      </c>
      <c r="J48" s="64">
        <f>ABS(+F48-M48)*100</f>
        <v>2.5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0.08</v>
      </c>
    </row>
    <row r="49" spans="1:13" ht="12" customHeight="1">
      <c r="B49" s="1" t="s">
        <v>351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322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4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348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215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416.5</v>
      </c>
      <c r="F10" s="123">
        <v>403.66</v>
      </c>
      <c r="G10" s="94" t="str">
        <f>IF((F10/E10)-1&lt;0,"▲","")</f>
        <v>▲</v>
      </c>
      <c r="H10" s="95">
        <f>ABS((+F10/E10)-1)</f>
        <v>3.0828331332532932E-2</v>
      </c>
      <c r="I10" s="33" t="str">
        <f>IF(F10="NA","",IF(M10=0,"",IF((F10-M10)&lt;0,"▲","")))</f>
        <v>▲</v>
      </c>
      <c r="J10" s="63">
        <f>IF(F10="NA","-",IF(M10=0,"-",ABS(F10-M10)))</f>
        <v>15.239999999999952</v>
      </c>
      <c r="K10" s="60">
        <v>231.6465</v>
      </c>
      <c r="L10" s="72">
        <v>275.07</v>
      </c>
      <c r="M10" s="55">
        <v>418.9</v>
      </c>
    </row>
    <row r="11" spans="2:13" ht="12" customHeight="1">
      <c r="B11" s="30"/>
      <c r="C11" s="23" t="s">
        <v>8</v>
      </c>
      <c r="D11" s="31">
        <v>314.23</v>
      </c>
      <c r="E11" s="32">
        <v>330.41</v>
      </c>
      <c r="F11" s="123">
        <v>340.68</v>
      </c>
      <c r="G11" s="94" t="str">
        <f>IF((F11/E11)-1&lt;0,"▲","")</f>
        <v/>
      </c>
      <c r="H11" s="95">
        <f>ABS((+F11/E11)-1)</f>
        <v>3.1082594352471071E-2</v>
      </c>
      <c r="I11" s="33" t="str">
        <f>IF(F11="NA","",IF(M11=0,"",IF((F11-M11)&lt;0,"▲","")))</f>
        <v/>
      </c>
      <c r="J11" s="63">
        <f>IF(F11="NA","-",IF(M11=0,"-",ABS(F11-M11)))</f>
        <v>3.0799999999999841</v>
      </c>
      <c r="K11" s="60">
        <v>180.13</v>
      </c>
      <c r="L11" s="72">
        <v>215.14099999999999</v>
      </c>
      <c r="M11" s="55">
        <v>337.6</v>
      </c>
    </row>
    <row r="12" spans="2:13" ht="12" customHeight="1">
      <c r="B12" s="30"/>
      <c r="C12" s="23" t="s">
        <v>79</v>
      </c>
      <c r="D12" s="31">
        <v>81.58</v>
      </c>
      <c r="E12" s="32">
        <v>82.29</v>
      </c>
      <c r="F12" s="123">
        <v>92.87</v>
      </c>
      <c r="G12" s="94" t="str">
        <f>IF((F12/E12)-1&lt;0,"▲","")</f>
        <v/>
      </c>
      <c r="H12" s="95">
        <f>ABS((+F12/E12)-1)</f>
        <v>0.12856969255073514</v>
      </c>
      <c r="I12" s="33" t="str">
        <f>IF(F12="NA","",IF(M12=0,"",IF((F12-M12)&lt;0,"▲","")))</f>
        <v>▲</v>
      </c>
      <c r="J12" s="63">
        <f>IF(F12="NA","-",IF(M12=0,"-",ABS(F12-M12)))</f>
        <v>2.539999999999992</v>
      </c>
      <c r="K12" s="60">
        <v>73.123999999999995</v>
      </c>
      <c r="L12" s="72">
        <v>99.475999999999999</v>
      </c>
      <c r="M12" s="55">
        <v>95.41</v>
      </c>
    </row>
    <row r="13" spans="2:13" ht="12" customHeight="1">
      <c r="B13" s="30"/>
      <c r="C13" s="23" t="s">
        <v>9</v>
      </c>
      <c r="D13" s="31">
        <v>65.89</v>
      </c>
      <c r="E13" s="32">
        <v>75.83</v>
      </c>
      <c r="F13" s="123">
        <v>51.36</v>
      </c>
      <c r="G13" s="94" t="str">
        <f>IF((F13/E13)-1&lt;0,"▲","")</f>
        <v>▲</v>
      </c>
      <c r="H13" s="95">
        <f>ABS((+F13/E13)-1)</f>
        <v>0.32269550309903727</v>
      </c>
      <c r="I13" s="33" t="str">
        <f>IF(F13="NA","",IF(M13=0,"",IF((F13-M13)&lt;0,"▲","")))</f>
        <v>▲</v>
      </c>
      <c r="J13" s="63">
        <f>IF(F13="NA","-",IF(M13=0,"-",ABS(F13-M13)))</f>
        <v>7.2800000000000011</v>
      </c>
      <c r="K13" s="60">
        <v>39.75</v>
      </c>
      <c r="L13" s="72">
        <v>25.483000000000001</v>
      </c>
      <c r="M13" s="55">
        <v>58.64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0.11799999999999999</v>
      </c>
      <c r="G14" s="94" t="str">
        <f>IF((F14/E14)-1&lt;0,"▲","")</f>
        <v>▲</v>
      </c>
      <c r="H14" s="98">
        <f>ABS(+F14-E14)*100</f>
        <v>6.6000000000000005</v>
      </c>
      <c r="I14" s="33" t="str">
        <f>IF(F14="NA","",IF(M14=0,"",IF((F14-M14)&lt;0,"▲","")))</f>
        <v>▲</v>
      </c>
      <c r="J14" s="63">
        <f>IF(F14="NA","-",IF(M14=0,"-",ABS(F14-M14)*100))</f>
        <v>1.7000000000000015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0.13500000000000001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60.37</v>
      </c>
      <c r="F16" s="123">
        <v>60.51</v>
      </c>
      <c r="G16" s="94" t="str">
        <f>IF((F16/E16)-1&lt;0,"▲","")</f>
        <v/>
      </c>
      <c r="H16" s="95">
        <f t="shared" ref="H16:H37" si="0">ABS((+F16/E16)-1)</f>
        <v>2.3190326321020915E-3</v>
      </c>
      <c r="I16" s="33" t="str">
        <f>IF(F16="NA","",IF(M16=0,"",IF((F16-M16)&lt;0,"▲","")))</f>
        <v>▲</v>
      </c>
      <c r="J16" s="63">
        <f>IF(F16="NA","-",IF(M16=0,"-",ABS(F16-M16)))</f>
        <v>1.1300000000000026</v>
      </c>
      <c r="K16" s="60">
        <v>44.320500000000003</v>
      </c>
      <c r="L16" s="72">
        <v>59.404000000000003</v>
      </c>
      <c r="M16" s="55">
        <v>61.64</v>
      </c>
    </row>
    <row r="17" spans="2:13" ht="12" customHeight="1">
      <c r="B17" s="30"/>
      <c r="C17" s="23" t="s">
        <v>8</v>
      </c>
      <c r="D17" s="31">
        <v>34.29</v>
      </c>
      <c r="E17" s="32">
        <v>30.93</v>
      </c>
      <c r="F17" s="123">
        <v>32.549999999999997</v>
      </c>
      <c r="G17" s="94" t="str">
        <f>IF((F17/E17)-1&lt;0,"▲","")</f>
        <v/>
      </c>
      <c r="H17" s="95">
        <f t="shared" si="0"/>
        <v>5.2376333656643848E-2</v>
      </c>
      <c r="I17" s="33" t="str">
        <f>IF(F17="NA","",IF(M17=0,"",IF((F17-M17)&lt;0,"▲","")))</f>
        <v/>
      </c>
      <c r="J17" s="63">
        <f>IF(F17="NA","-",IF(M17=0,"-",ABS(F17-M17)))</f>
        <v>0.26999999999999602</v>
      </c>
      <c r="K17" s="60">
        <v>21.401</v>
      </c>
      <c r="L17" s="72">
        <v>31.027999999999999</v>
      </c>
      <c r="M17" s="55">
        <v>32.28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34.020000000000003</v>
      </c>
      <c r="G18" s="94" t="str">
        <f>IF((F18/E18)-1&lt;0,"▲","")</f>
        <v/>
      </c>
      <c r="H18" s="95">
        <f t="shared" si="0"/>
        <v>0.41868223519599668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34.020000000000003</v>
      </c>
    </row>
    <row r="19" spans="2:13" ht="12" customHeight="1">
      <c r="B19" s="30"/>
      <c r="C19" s="23" t="s">
        <v>9</v>
      </c>
      <c r="D19" s="31">
        <v>17.87</v>
      </c>
      <c r="E19" s="32">
        <v>26.55</v>
      </c>
      <c r="F19" s="123">
        <v>23.22</v>
      </c>
      <c r="G19" s="94" t="str">
        <f>IF((F19/E19)-1&lt;0,"▲","")</f>
        <v>▲</v>
      </c>
      <c r="H19" s="95">
        <f t="shared" si="0"/>
        <v>0.12542372881355934</v>
      </c>
      <c r="I19" s="33" t="str">
        <f>IF(F19="NA","",IF(M19=0,"",IF((F19-M19)&lt;0,"▲","")))</f>
        <v>▲</v>
      </c>
      <c r="J19" s="63">
        <f>IF(F19="NA","-",IF(M19=0,"-",ABS(F19-M19)))</f>
        <v>1.3399999999999999</v>
      </c>
      <c r="K19" s="60">
        <v>12.750500000000001</v>
      </c>
      <c r="L19" s="72">
        <v>10.234</v>
      </c>
      <c r="M19" s="55">
        <v>24.56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0.48399999999999999</v>
      </c>
      <c r="F20" s="69">
        <f>ROUND(F19/(F17+F18),3)</f>
        <v>0.34899999999999998</v>
      </c>
      <c r="G20" s="104" t="str">
        <f>IF((F20/E20)-1&lt;0,"▲","")</f>
        <v>▲</v>
      </c>
      <c r="H20" s="98">
        <f>ABS(+F20-E20)*100</f>
        <v>13.5</v>
      </c>
      <c r="I20" s="105" t="str">
        <f>IF(F20="NA","",IF(M20=0,"",IF((F20-M20)&lt;0,"▲","")))</f>
        <v>▲</v>
      </c>
      <c r="J20" s="63">
        <f>IF(F20="NA","-",IF(M20=0,"-",ABS(F20-M20)*100))</f>
        <v>2.1000000000000019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0.37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335.58</v>
      </c>
      <c r="G22" s="94" t="str">
        <f>IF((F22/E22)-1&lt;0,"▲","")</f>
        <v>▲</v>
      </c>
      <c r="H22" s="95">
        <f>ABS((+F22/E22)-1)</f>
        <v>3.9058473168776198E-2</v>
      </c>
      <c r="I22" s="33" t="str">
        <f>IF(F22="NA","",IF(M22=0,"",IF((F22-M22)&lt;0,"▲","")))</f>
        <v>▲</v>
      </c>
      <c r="J22" s="63">
        <f>IF(F22="NA","-",IF(M22=0,"-",ABS(F22-M22)))</f>
        <v>13.699999999999989</v>
      </c>
      <c r="K22" s="60">
        <v>184.39500000000001</v>
      </c>
      <c r="L22" s="72">
        <v>210.03800000000001</v>
      </c>
      <c r="M22" s="55">
        <v>349.28</v>
      </c>
    </row>
    <row r="23" spans="2:13" ht="12" customHeight="1">
      <c r="B23" s="30"/>
      <c r="C23" s="23" t="s">
        <v>8</v>
      </c>
      <c r="D23" s="31">
        <v>275.98</v>
      </c>
      <c r="E23" s="32">
        <v>295.62</v>
      </c>
      <c r="F23" s="123">
        <v>304.14999999999998</v>
      </c>
      <c r="G23" s="94" t="str">
        <f>IF((F23/E23)-1&lt;0,"▲","")</f>
        <v/>
      </c>
      <c r="H23" s="95">
        <f t="shared" si="0"/>
        <v>2.8854610648805901E-2</v>
      </c>
      <c r="I23" s="33" t="str">
        <f>IF(F23="NA","",IF(M23=0,"",IF((F23-M23)&lt;0,"▲","")))</f>
        <v/>
      </c>
      <c r="J23" s="63">
        <f>IF(F23="NA","-",IF(M23=0,"-",ABS(F23-M23)))</f>
        <v>2.8100000000000023</v>
      </c>
      <c r="K23" s="60">
        <v>157.39250000000001</v>
      </c>
      <c r="L23" s="72">
        <v>180.72300000000001</v>
      </c>
      <c r="M23" s="55">
        <v>301.33999999999997</v>
      </c>
    </row>
    <row r="24" spans="2:13" ht="12" customHeight="1">
      <c r="B24" s="30"/>
      <c r="C24" s="23" t="s">
        <v>79</v>
      </c>
      <c r="D24" s="31">
        <v>50.94</v>
      </c>
      <c r="E24" s="32">
        <v>54.85</v>
      </c>
      <c r="F24" s="123">
        <v>55.13</v>
      </c>
      <c r="G24" s="94" t="str">
        <f>IF((F24/E24)-1&lt;0,"▲","")</f>
        <v/>
      </c>
      <c r="H24" s="95">
        <f t="shared" si="0"/>
        <v>5.1048313582497951E-3</v>
      </c>
      <c r="I24" s="33" t="str">
        <f>IF(F24="NA","",IF(M24=0,"",IF((F24-M24)&lt;0,"▲","")))</f>
        <v>▲</v>
      </c>
      <c r="J24" s="63">
        <f>IF(F24="NA","-",IF(M24=0,"-",ABS(F24-M24)))</f>
        <v>2.5399999999999991</v>
      </c>
      <c r="K24" s="60">
        <v>39.707999999999998</v>
      </c>
      <c r="L24" s="72">
        <v>63.003999999999998</v>
      </c>
      <c r="M24" s="55">
        <v>57.67</v>
      </c>
    </row>
    <row r="25" spans="2:13" ht="12" customHeight="1">
      <c r="B25" s="30"/>
      <c r="C25" s="23" t="s">
        <v>9</v>
      </c>
      <c r="D25" s="31">
        <v>47.06</v>
      </c>
      <c r="E25" s="32">
        <v>48.13</v>
      </c>
      <c r="F25" s="123">
        <v>26.5</v>
      </c>
      <c r="G25" s="94" t="str">
        <f>IF((F25/E25)-1&lt;0,"▲","")</f>
        <v>▲</v>
      </c>
      <c r="H25" s="95">
        <f t="shared" si="0"/>
        <v>0.44940785372948266</v>
      </c>
      <c r="I25" s="33" t="str">
        <f>IF(F25="NA","",IF(M25=0,"",IF((F25-M25)&lt;0,"▲","")))</f>
        <v>▲</v>
      </c>
      <c r="J25" s="63">
        <f>IF(F25="NA","-",IF(M25=0,"-",ABS(F25-M25)))</f>
        <v>5.5300000000000011</v>
      </c>
      <c r="K25" s="60">
        <v>26.788499999999999</v>
      </c>
      <c r="L25" s="72">
        <v>14.439</v>
      </c>
      <c r="M25" s="55">
        <v>32.03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0.13700000000000001</v>
      </c>
      <c r="F26" s="69">
        <f>ROUND(F25/(F23+F24),3)</f>
        <v>7.3999999999999996E-2</v>
      </c>
      <c r="G26" s="104" t="str">
        <f>IF((F26/E26)-1&lt;0,"▲","")</f>
        <v>▲</v>
      </c>
      <c r="H26" s="98">
        <f>ABS(+F26-E26)*100</f>
        <v>6.3000000000000016</v>
      </c>
      <c r="I26" s="105" t="str">
        <f>IF(F26="NA","",IF(M26=0,"",IF((F26-M26)&lt;0,"▲","")))</f>
        <v>▲</v>
      </c>
      <c r="J26" s="63">
        <f>IF(F26="NA","-",IF(M26=0,"-",ABS(F26-M26)*100))</f>
        <v>1.5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8.8999999999999996E-2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321.68</v>
      </c>
      <c r="G28" s="94" t="str">
        <f>IF((F28/E28)-1&lt;0,"▲","")</f>
        <v>▲</v>
      </c>
      <c r="H28" s="95">
        <f>ABS((+F28/E28)-1)</f>
        <v>3.4023002312242867E-2</v>
      </c>
      <c r="I28" s="33" t="str">
        <f>IF(F28="NA","",IF(M28=0,"",IF((F28-M28)&lt;0,"▲","")))</f>
        <v>▲</v>
      </c>
      <c r="J28" s="63">
        <f>IF(F28="NA","-",IF(M28=0,"-",ABS(F28-M28)))</f>
        <v>12.589999999999975</v>
      </c>
      <c r="K28" s="60">
        <v>142.88849999999999</v>
      </c>
      <c r="L28" s="72">
        <v>187.97</v>
      </c>
      <c r="M28" s="55">
        <v>334.27</v>
      </c>
    </row>
    <row r="29" spans="2:13" ht="12" customHeight="1">
      <c r="B29" s="41"/>
      <c r="C29" s="23" t="s">
        <v>8</v>
      </c>
      <c r="D29" s="31">
        <v>259.27</v>
      </c>
      <c r="E29" s="32">
        <v>281.87</v>
      </c>
      <c r="F29" s="123">
        <v>291.61</v>
      </c>
      <c r="G29" s="94" t="str">
        <f>IF((F29/E29)-1&lt;0,"▲","")</f>
        <v/>
      </c>
      <c r="H29" s="95">
        <f t="shared" si="0"/>
        <v>3.45549366729343E-2</v>
      </c>
      <c r="I29" s="33" t="str">
        <f>IF(F29="NA","",IF(M29=0,"",IF((F29-M29)&lt;0,"▲","")))</f>
        <v/>
      </c>
      <c r="J29" s="63">
        <f>IF(F29="NA","-",IF(M29=0,"-",ABS(F29-M29)))</f>
        <v>3.5600000000000023</v>
      </c>
      <c r="K29" s="60">
        <v>119.678</v>
      </c>
      <c r="L29" s="72">
        <v>160.55199999999999</v>
      </c>
      <c r="M29" s="55">
        <v>288.05</v>
      </c>
    </row>
    <row r="30" spans="2:13" ht="12" customHeight="1">
      <c r="B30" s="41"/>
      <c r="C30" s="23" t="s">
        <v>79</v>
      </c>
      <c r="D30" s="31">
        <v>46.97</v>
      </c>
      <c r="E30" s="32">
        <v>50.47</v>
      </c>
      <c r="F30" s="123">
        <v>50.8</v>
      </c>
      <c r="G30" s="94" t="str">
        <f>IF((F30/E30)-1&lt;0,"▲","")</f>
        <v/>
      </c>
      <c r="H30" s="95">
        <f t="shared" si="0"/>
        <v>6.5385377451951943E-3</v>
      </c>
      <c r="I30" s="33" t="str">
        <f>IF(F30="NA","",IF(M30=0,"",IF((F30-M30)&lt;0,"▲","")))</f>
        <v>▲</v>
      </c>
      <c r="J30" s="63">
        <f>IF(F30="NA","-",IF(M30=0,"-",ABS(F30-M30)))</f>
        <v>2.5400000000000063</v>
      </c>
      <c r="K30" s="60">
        <v>31.388999999999999</v>
      </c>
      <c r="L30" s="72">
        <v>56.588999999999999</v>
      </c>
      <c r="M30" s="55">
        <v>53.34</v>
      </c>
    </row>
    <row r="31" spans="2:13" ht="12" customHeight="1">
      <c r="B31" s="41"/>
      <c r="C31" s="23" t="s">
        <v>9</v>
      </c>
      <c r="D31" s="31">
        <v>42.5</v>
      </c>
      <c r="E31" s="32">
        <v>43.37</v>
      </c>
      <c r="F31" s="123">
        <v>22.9</v>
      </c>
      <c r="G31" s="94" t="str">
        <f>IF((F31/E31)-1&lt;0,"▲","")</f>
        <v>▲</v>
      </c>
      <c r="H31" s="95">
        <f t="shared" si="0"/>
        <v>0.47198524325570668</v>
      </c>
      <c r="I31" s="33" t="str">
        <f>IF(F31="NA","",IF(M31=0,"",IF((F31-M31)&lt;0,"▲","")))</f>
        <v>▲</v>
      </c>
      <c r="J31" s="63">
        <f>IF(F31="NA","-",IF(M31=0,"-",ABS(F31-M31)))</f>
        <v>5.4500000000000028</v>
      </c>
      <c r="K31" s="60">
        <v>15.137</v>
      </c>
      <c r="L31" s="72">
        <v>10.819000000000001</v>
      </c>
      <c r="M31" s="55">
        <v>28.35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</v>
      </c>
      <c r="F32" s="69">
        <f>ROUND(F31/(F29+F30),3)</f>
        <v>6.7000000000000004E-2</v>
      </c>
      <c r="G32" s="104" t="str">
        <f>IF((F32/E32)-1&lt;0,"▲","")</f>
        <v>▲</v>
      </c>
      <c r="H32" s="98">
        <f>ABS(+F32-E32)*100</f>
        <v>6.3</v>
      </c>
      <c r="I32" s="105" t="str">
        <f>IF(F32="NA","",IF(M32=0,"",IF((F32-M32)&lt;0,"▲","")))</f>
        <v>▲</v>
      </c>
      <c r="J32" s="63">
        <f>IF(F32="NA","-",IF(M32=0,"-",ABS(F32-M32)*100))</f>
        <v>1.6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8.3000000000000004E-2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7.57</v>
      </c>
      <c r="G34" s="94" t="str">
        <f>IF((F34/E34)-1&lt;0,"▲","")</f>
        <v/>
      </c>
      <c r="H34" s="95">
        <f>ABS((+F34/E34)-1)</f>
        <v>9.3930635838150423E-2</v>
      </c>
      <c r="I34" s="33" t="str">
        <f>IF(F34="NA","",IF(M34=0,"",IF((F34-M34)&lt;0,"▲","")))</f>
        <v>▲</v>
      </c>
      <c r="J34" s="63">
        <f>IF(F34="NA","-",IF(M34=0,"-",ABS(F34-M34)))</f>
        <v>0.41000000000000014</v>
      </c>
      <c r="K34" s="60">
        <v>2.931</v>
      </c>
      <c r="L34" s="72">
        <v>5.6280000000000001</v>
      </c>
      <c r="M34" s="55">
        <v>7.98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3.99</v>
      </c>
      <c r="G35" s="94" t="str">
        <f>IF((F35/E35)-1&lt;0,"▲","")</f>
        <v/>
      </c>
      <c r="H35" s="95">
        <f t="shared" si="0"/>
        <v>3.3678756476684057E-2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3.99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3.72</v>
      </c>
      <c r="G36" s="94" t="str">
        <f>IF((F36/E36)-1&lt;0,"▲","")</f>
        <v/>
      </c>
      <c r="H36" s="95">
        <f t="shared" si="0"/>
        <v>7.2046109510086387E-2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3.72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1.64</v>
      </c>
      <c r="G37" s="94" t="str">
        <f>IF((F37/E37)-1&lt;0,"▲","")</f>
        <v/>
      </c>
      <c r="H37" s="95">
        <f t="shared" si="0"/>
        <v>0.42608695652173911</v>
      </c>
      <c r="I37" s="33" t="str">
        <f>IF(F37="NA","",IF(M37=0,"",IF((F37-M37)&lt;0,"▲","")))</f>
        <v>▲</v>
      </c>
      <c r="J37" s="63">
        <f>IF(F37="NA","-",IF(M37=0,"-",ABS(F37-M37)))</f>
        <v>0.40999999999999992</v>
      </c>
      <c r="K37" s="60">
        <v>0.21099999999999999</v>
      </c>
      <c r="L37" s="72">
        <v>0.81</v>
      </c>
      <c r="M37" s="55">
        <v>2.0499999999999998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0.21299999999999999</v>
      </c>
      <c r="G38" s="107" t="str">
        <f>IF((F38/E38)-1&lt;0,"▲","")</f>
        <v/>
      </c>
      <c r="H38" s="108">
        <f>ABS(+F38-E38)*100</f>
        <v>5.6</v>
      </c>
      <c r="I38" s="109" t="str">
        <f>IF(F38="NA","",IF(M38=0,"",IF((F38-M38)&lt;0,"▲","")))</f>
        <v>▲</v>
      </c>
      <c r="J38" s="64">
        <f>IF(F38="NA","-",IF(M38=0,"-",ABS(F38-M38)*100))</f>
        <v>5.3000000000000016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0.26600000000000001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220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92.76</v>
      </c>
      <c r="G44" s="113" t="str">
        <f>IF((F44/E44)-1&lt;0,"▲","")</f>
        <v/>
      </c>
      <c r="H44" s="95">
        <f>ABS((+F44/E44)-1)</f>
        <v>1.4657624152264237E-2</v>
      </c>
      <c r="I44" s="54" t="str">
        <f>IF(F44="NA","",IF(M44=0,"",IF((F44-M44)&lt;0,"▲","")))</f>
        <v>▲</v>
      </c>
      <c r="J44" s="63">
        <f>IF(F44="NA","-",IF(M44=0,"-",ABS(F44-M44)))</f>
        <v>2.0300000000000011</v>
      </c>
      <c r="K44" s="60">
        <v>38.349499999999999</v>
      </c>
      <c r="L44" s="77">
        <v>66.783000000000001</v>
      </c>
      <c r="M44" s="78">
        <v>94.79</v>
      </c>
    </row>
    <row r="45" spans="2:13" ht="12" customHeight="1">
      <c r="B45" s="30"/>
      <c r="C45" s="23" t="s">
        <v>8</v>
      </c>
      <c r="D45" s="111">
        <v>48.11</v>
      </c>
      <c r="E45" s="112">
        <v>50.71</v>
      </c>
      <c r="F45" s="125">
        <v>48.57</v>
      </c>
      <c r="G45" s="114" t="str">
        <f>IF((F45/E45)-1&lt;0,"▲","")</f>
        <v>▲</v>
      </c>
      <c r="H45" s="95">
        <f>ABS((+F45/E45)-1)</f>
        <v>4.2200749359100787E-2</v>
      </c>
      <c r="I45" s="33" t="str">
        <f>IF(F45="NA","",IF(M45=0,"",IF((F45-M45)&lt;0,"▲","")))</f>
        <v>▲</v>
      </c>
      <c r="J45" s="63">
        <f>IF(F45="NA","-",IF(M45=0,"-",ABS(F45-M45)))</f>
        <v>0.64000000000000057</v>
      </c>
      <c r="K45" s="60">
        <v>23.144500000000001</v>
      </c>
      <c r="L45" s="79">
        <v>44.6</v>
      </c>
      <c r="M45" s="55">
        <v>49.21</v>
      </c>
    </row>
    <row r="46" spans="2:13" ht="12" customHeight="1">
      <c r="B46" s="30"/>
      <c r="C46" s="23" t="s">
        <v>79</v>
      </c>
      <c r="D46" s="111">
        <v>34.82</v>
      </c>
      <c r="E46" s="112">
        <v>40.770000000000003</v>
      </c>
      <c r="F46" s="125">
        <v>41.37</v>
      </c>
      <c r="G46" s="114" t="str">
        <f>IF((F46/E46)-1&lt;0,"▲","")</f>
        <v/>
      </c>
      <c r="H46" s="95">
        <f>ABS((+F46/E46)-1)</f>
        <v>1.471670345842524E-2</v>
      </c>
      <c r="I46" s="33" t="str">
        <f>IF(F46="NA","",IF(M46=0,"",IF((F46-M46)&lt;0,"▲","")))</f>
        <v/>
      </c>
      <c r="J46" s="63">
        <f>IF(F46="NA","-",IF(M46=0,"-",ABS(F46-M46)))</f>
        <v>0.94999999999999574</v>
      </c>
      <c r="K46" s="60">
        <v>13.8605</v>
      </c>
      <c r="L46" s="79">
        <v>24.128</v>
      </c>
      <c r="M46" s="55">
        <v>40.42</v>
      </c>
    </row>
    <row r="47" spans="2:13" ht="12" customHeight="1">
      <c r="B47" s="30"/>
      <c r="C47" s="23" t="s">
        <v>9</v>
      </c>
      <c r="D47" s="111">
        <v>3.76</v>
      </c>
      <c r="E47" s="112">
        <v>4.1100000000000003</v>
      </c>
      <c r="F47" s="125">
        <v>7.2</v>
      </c>
      <c r="G47" s="114" t="str">
        <f>IF((F47/E47)-1&lt;0,"▲","")</f>
        <v/>
      </c>
      <c r="H47" s="95">
        <f>ABS((+F47/E47)-1)</f>
        <v>0.75182481751824803</v>
      </c>
      <c r="I47" s="33" t="str">
        <f>IF(F47="NA","",IF(M47=0,"",IF((F47-M47)&lt;0,"▲","")))</f>
        <v>▲</v>
      </c>
      <c r="J47" s="63">
        <f>IF(F47="NA","-",IF(M47=0,"-",ABS(F47-M47)))</f>
        <v>2.3099999999999996</v>
      </c>
      <c r="K47" s="60">
        <v>3.1349999999999998</v>
      </c>
      <c r="L47" s="79">
        <v>3.0590000000000002</v>
      </c>
      <c r="M47" s="55">
        <v>9.51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4.4999999999999998E-2</v>
      </c>
      <c r="F48" s="75">
        <f>ROUND(F47/(F45+F46),3)</f>
        <v>0.08</v>
      </c>
      <c r="G48" s="117" t="str">
        <f>IF(F48-D48&lt;0,"▲","")</f>
        <v/>
      </c>
      <c r="H48" s="108">
        <f>ABS(+F48-E48)*100</f>
        <v>3.5000000000000004</v>
      </c>
      <c r="I48" s="45" t="str">
        <f>IF(F48="NA","",IF(M48=0,"",IF((F48-M48)&lt;0,"▲","")))</f>
        <v>▲</v>
      </c>
      <c r="J48" s="64">
        <f>ABS(+F48-M48)*100</f>
        <v>2.5999999999999996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0.106</v>
      </c>
    </row>
    <row r="49" spans="1:13" ht="12" customHeight="1">
      <c r="B49" s="1" t="s">
        <v>349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285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286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287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288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341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342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343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5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346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253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216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217</v>
      </c>
      <c r="G7" s="457" t="s">
        <v>218</v>
      </c>
      <c r="H7" s="437"/>
      <c r="I7" s="440" t="s">
        <v>219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416.45</v>
      </c>
      <c r="F10" s="123">
        <v>418.9</v>
      </c>
      <c r="G10" s="94" t="str">
        <f>IF((F10/E10)-1&lt;0,"▲","")</f>
        <v/>
      </c>
      <c r="H10" s="95">
        <f>ABS((+F10/E10)-1)</f>
        <v>5.8830591907792495E-3</v>
      </c>
      <c r="I10" s="33" t="str">
        <f>IF(F10="NA","",IF(M10=0,"",IF((F10-M10)&lt;0,"▲","")))</f>
        <v>▲</v>
      </c>
      <c r="J10" s="63">
        <f>IF(F10="NA","-",IF(M10=0,"-",ABS(F10-M10)))</f>
        <v>5.1000000000000227</v>
      </c>
      <c r="K10" s="60">
        <v>231.6465</v>
      </c>
      <c r="L10" s="72">
        <v>275.07</v>
      </c>
      <c r="M10" s="55">
        <v>424</v>
      </c>
    </row>
    <row r="11" spans="2:13" ht="12" customHeight="1">
      <c r="B11" s="30"/>
      <c r="C11" s="23" t="s">
        <v>8</v>
      </c>
      <c r="D11" s="31">
        <v>314.23</v>
      </c>
      <c r="E11" s="32">
        <v>339</v>
      </c>
      <c r="F11" s="123">
        <v>337.6</v>
      </c>
      <c r="G11" s="94" t="str">
        <f>IF((F11/E11)-1&lt;0,"▲","")</f>
        <v>▲</v>
      </c>
      <c r="H11" s="95">
        <f>ABS((+F11/E11)-1)</f>
        <v>4.1297935103243866E-3</v>
      </c>
      <c r="I11" s="33" t="str">
        <f>IF(F11="NA","",IF(M11=0,"",IF((F11-M11)&lt;0,"▲","")))</f>
        <v>▲</v>
      </c>
      <c r="J11" s="63">
        <f>IF(F11="NA","-",IF(M11=0,"-",ABS(F11-M11)))</f>
        <v>2.8899999999999864</v>
      </c>
      <c r="K11" s="60">
        <v>180.13</v>
      </c>
      <c r="L11" s="72">
        <v>215.14099999999999</v>
      </c>
      <c r="M11" s="55">
        <v>340.49</v>
      </c>
    </row>
    <row r="12" spans="2:13" ht="12" customHeight="1">
      <c r="B12" s="30"/>
      <c r="C12" s="23" t="s">
        <v>79</v>
      </c>
      <c r="D12" s="31">
        <v>81.58</v>
      </c>
      <c r="E12" s="32">
        <v>82.14</v>
      </c>
      <c r="F12" s="123">
        <v>95.41</v>
      </c>
      <c r="G12" s="94" t="str">
        <f>IF((F12/E12)-1&lt;0,"▲","")</f>
        <v/>
      </c>
      <c r="H12" s="95">
        <f>ABS((+F12/E12)-1)</f>
        <v>0.16155344533722915</v>
      </c>
      <c r="I12" s="33" t="str">
        <f>IF(F12="NA","",IF(M12=0,"",IF((F12-M12)&lt;0,"▲","")))</f>
        <v/>
      </c>
      <c r="J12" s="63">
        <f>IF(F12="NA","-",IF(M12=0,"-",ABS(F12-M12)))</f>
        <v>3.039999999999992</v>
      </c>
      <c r="K12" s="60">
        <v>73.123999999999995</v>
      </c>
      <c r="L12" s="72">
        <v>99.475999999999999</v>
      </c>
      <c r="M12" s="55">
        <v>92.37</v>
      </c>
    </row>
    <row r="13" spans="2:13" ht="12" customHeight="1">
      <c r="B13" s="30"/>
      <c r="C13" s="23" t="s">
        <v>9</v>
      </c>
      <c r="D13" s="31">
        <v>65.89</v>
      </c>
      <c r="E13" s="32">
        <v>67.34</v>
      </c>
      <c r="F13" s="123">
        <v>58.64</v>
      </c>
      <c r="G13" s="94" t="str">
        <f>IF((F13/E13)-1&lt;0,"▲","")</f>
        <v>▲</v>
      </c>
      <c r="H13" s="95">
        <f>ABS((+F13/E13)-1)</f>
        <v>0.12919512919512921</v>
      </c>
      <c r="I13" s="33" t="str">
        <f>IF(F13="NA","",IF(M13=0,"",IF((F13-M13)&lt;0,"▲","")))</f>
        <v>▲</v>
      </c>
      <c r="J13" s="63">
        <f>IF(F13="NA","-",IF(M13=0,"-",ABS(F13-M13)))</f>
        <v>6.2999999999999972</v>
      </c>
      <c r="K13" s="60">
        <v>39.75</v>
      </c>
      <c r="L13" s="72">
        <v>25.483000000000001</v>
      </c>
      <c r="M13" s="55">
        <v>64.94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0.16</v>
      </c>
      <c r="F14" s="69">
        <f>ROUND(F13/(F11+F12),3)</f>
        <v>0.13500000000000001</v>
      </c>
      <c r="G14" s="94" t="str">
        <f>IF((F14/E14)-1&lt;0,"▲","")</f>
        <v>▲</v>
      </c>
      <c r="H14" s="98">
        <f>ABS(+F14-E14)*100</f>
        <v>2.4999999999999996</v>
      </c>
      <c r="I14" s="33" t="str">
        <f>IF(F14="NA","",IF(M14=0,"",IF((F14-M14)&lt;0,"▲","")))</f>
        <v>▲</v>
      </c>
      <c r="J14" s="63">
        <f>IF(F14="NA","-",IF(M14=0,"-",ABS(F14-M14)*100))</f>
        <v>1.4999999999999987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0.15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60.31</v>
      </c>
      <c r="F16" s="123">
        <v>61.64</v>
      </c>
      <c r="G16" s="94" t="str">
        <f>IF((F16/E16)-1&lt;0,"▲","")</f>
        <v/>
      </c>
      <c r="H16" s="95">
        <f t="shared" ref="H16:H37" si="0">ABS((+F16/E16)-1)</f>
        <v>2.205272757419996E-2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61.64</v>
      </c>
    </row>
    <row r="17" spans="2:13" ht="12" customHeight="1">
      <c r="B17" s="30"/>
      <c r="C17" s="23" t="s">
        <v>8</v>
      </c>
      <c r="D17" s="31">
        <v>34.29</v>
      </c>
      <c r="E17" s="32">
        <v>30.94</v>
      </c>
      <c r="F17" s="123">
        <v>32.28</v>
      </c>
      <c r="G17" s="94" t="str">
        <f>IF((F17/E17)-1&lt;0,"▲","")</f>
        <v/>
      </c>
      <c r="H17" s="95">
        <f t="shared" si="0"/>
        <v>4.3309631544925731E-2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32.28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34.020000000000003</v>
      </c>
      <c r="G18" s="94" t="str">
        <f>IF((F18/E18)-1&lt;0,"▲","")</f>
        <v/>
      </c>
      <c r="H18" s="95">
        <f t="shared" si="0"/>
        <v>0.41868223519599668</v>
      </c>
      <c r="I18" s="33" t="str">
        <f>IF(F18="NA","",IF(M18=0,"",IF((F18-M18)&lt;0,"▲","")))</f>
        <v/>
      </c>
      <c r="J18" s="63">
        <f>IF(F18="NA","-",IF(M18=0,"-",ABS(F18-M18)))</f>
        <v>1.3600000000000065</v>
      </c>
      <c r="K18" s="60">
        <v>31.751000000000001</v>
      </c>
      <c r="L18" s="72">
        <v>33.777999999999999</v>
      </c>
      <c r="M18" s="55">
        <v>32.659999999999997</v>
      </c>
    </row>
    <row r="19" spans="2:13" ht="12" customHeight="1">
      <c r="B19" s="30"/>
      <c r="C19" s="23" t="s">
        <v>9</v>
      </c>
      <c r="D19" s="31">
        <v>17.87</v>
      </c>
      <c r="E19" s="32">
        <v>26.49</v>
      </c>
      <c r="F19" s="123">
        <v>24.56</v>
      </c>
      <c r="G19" s="94" t="str">
        <f>IF((F19/E19)-1&lt;0,"▲","")</f>
        <v>▲</v>
      </c>
      <c r="H19" s="95">
        <f t="shared" si="0"/>
        <v>7.2857682144205405E-2</v>
      </c>
      <c r="I19" s="33" t="str">
        <f>IF(F19="NA","",IF(M19=0,"",IF((F19-M19)&lt;0,"▲","")))</f>
        <v>▲</v>
      </c>
      <c r="J19" s="63">
        <f>IF(F19="NA","-",IF(M19=0,"-",ABS(F19-M19)))</f>
        <v>1.360000000000003</v>
      </c>
      <c r="K19" s="60">
        <v>12.750500000000001</v>
      </c>
      <c r="L19" s="72">
        <v>10.234</v>
      </c>
      <c r="M19" s="55">
        <v>25.92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0.48199999999999998</v>
      </c>
      <c r="F20" s="69">
        <f>ROUND(F19/(F17+F18),3)</f>
        <v>0.37</v>
      </c>
      <c r="G20" s="104" t="str">
        <f>IF((F20/E20)-1&lt;0,"▲","")</f>
        <v>▲</v>
      </c>
      <c r="H20" s="98">
        <f>ABS(+F20-E20)*100</f>
        <v>11.2</v>
      </c>
      <c r="I20" s="105" t="str">
        <f>IF(F20="NA","",IF(M20=0,"",IF((F20-M20)&lt;0,"▲","")))</f>
        <v>▲</v>
      </c>
      <c r="J20" s="63">
        <f>IF(F20="NA","-",IF(M20=0,"-",ABS(F20-M20)*100))</f>
        <v>2.9000000000000026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0.39900000000000002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349.28</v>
      </c>
      <c r="G22" s="94" t="str">
        <f>IF((F22/E22)-1&lt;0,"▲","")</f>
        <v/>
      </c>
      <c r="H22" s="95">
        <f>ABS((+F22/E22)-1)</f>
        <v>1.7181146555156346E-4</v>
      </c>
      <c r="I22" s="33" t="str">
        <f>IF(F22="NA","",IF(M22=0,"",IF((F22-M22)&lt;0,"▲","")))</f>
        <v>▲</v>
      </c>
      <c r="J22" s="63">
        <f>IF(F22="NA","-",IF(M22=0,"-",ABS(F22-M22)))</f>
        <v>5.4000000000000341</v>
      </c>
      <c r="K22" s="60">
        <v>184.39500000000001</v>
      </c>
      <c r="L22" s="72">
        <v>210.03800000000001</v>
      </c>
      <c r="M22" s="55">
        <v>354.68</v>
      </c>
    </row>
    <row r="23" spans="2:13" ht="12" customHeight="1">
      <c r="B23" s="30"/>
      <c r="C23" s="23" t="s">
        <v>8</v>
      </c>
      <c r="D23" s="31">
        <v>275.98</v>
      </c>
      <c r="E23" s="32">
        <v>304.2</v>
      </c>
      <c r="F23" s="123">
        <v>301.33999999999997</v>
      </c>
      <c r="G23" s="94" t="str">
        <f>IF((F23/E23)-1&lt;0,"▲","")</f>
        <v>▲</v>
      </c>
      <c r="H23" s="95">
        <f t="shared" si="0"/>
        <v>9.4017094017094793E-3</v>
      </c>
      <c r="I23" s="33" t="str">
        <f>IF(F23="NA","",IF(M23=0,"",IF((F23-M23)&lt;0,"▲","")))</f>
        <v>▲</v>
      </c>
      <c r="J23" s="63">
        <f>IF(F23="NA","-",IF(M23=0,"-",ABS(F23-M23)))</f>
        <v>2.82000000000005</v>
      </c>
      <c r="K23" s="60">
        <v>157.39250000000001</v>
      </c>
      <c r="L23" s="72">
        <v>180.72300000000001</v>
      </c>
      <c r="M23" s="55">
        <v>304.16000000000003</v>
      </c>
    </row>
    <row r="24" spans="2:13" ht="12" customHeight="1">
      <c r="B24" s="30"/>
      <c r="C24" s="23" t="s">
        <v>79</v>
      </c>
      <c r="D24" s="31">
        <v>50.94</v>
      </c>
      <c r="E24" s="32">
        <v>54.69</v>
      </c>
      <c r="F24" s="123">
        <v>57.67</v>
      </c>
      <c r="G24" s="94" t="str">
        <f>IF((F24/E24)-1&lt;0,"▲","")</f>
        <v/>
      </c>
      <c r="H24" s="95">
        <f t="shared" si="0"/>
        <v>5.4488937648564661E-2</v>
      </c>
      <c r="I24" s="33" t="str">
        <f>IF(F24="NA","",IF(M24=0,"",IF((F24-M24)&lt;0,"▲","")))</f>
        <v/>
      </c>
      <c r="J24" s="63">
        <f>IF(F24="NA","-",IF(M24=0,"-",ABS(F24-M24)))</f>
        <v>1.5200000000000031</v>
      </c>
      <c r="K24" s="60">
        <v>39.707999999999998</v>
      </c>
      <c r="L24" s="72">
        <v>63.003999999999998</v>
      </c>
      <c r="M24" s="55">
        <v>56.15</v>
      </c>
    </row>
    <row r="25" spans="2:13" ht="12" customHeight="1">
      <c r="B25" s="30"/>
      <c r="C25" s="23" t="s">
        <v>9</v>
      </c>
      <c r="D25" s="31">
        <v>47.06</v>
      </c>
      <c r="E25" s="32">
        <v>39.69</v>
      </c>
      <c r="F25" s="123">
        <v>32.03</v>
      </c>
      <c r="G25" s="94" t="str">
        <f>IF((F25/E25)-1&lt;0,"▲","")</f>
        <v>▲</v>
      </c>
      <c r="H25" s="95">
        <f t="shared" si="0"/>
        <v>0.19299571680524052</v>
      </c>
      <c r="I25" s="33" t="str">
        <f>IF(F25="NA","",IF(M25=0,"",IF((F25-M25)&lt;0,"▲","")))</f>
        <v>▲</v>
      </c>
      <c r="J25" s="63">
        <f>IF(F25="NA","-",IF(M25=0,"-",ABS(F25-M25)))</f>
        <v>5.2199999999999989</v>
      </c>
      <c r="K25" s="60">
        <v>26.788499999999999</v>
      </c>
      <c r="L25" s="72">
        <v>14.439</v>
      </c>
      <c r="M25" s="55">
        <v>37.25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0.111</v>
      </c>
      <c r="F26" s="69">
        <f>ROUND(F25/(F23+F24),3)</f>
        <v>8.8999999999999996E-2</v>
      </c>
      <c r="G26" s="104" t="str">
        <f>IF((F26/E26)-1&lt;0,"▲","")</f>
        <v>▲</v>
      </c>
      <c r="H26" s="98">
        <f>ABS(+F26-E26)*100</f>
        <v>2.2000000000000006</v>
      </c>
      <c r="I26" s="105" t="str">
        <f>IF(F26="NA","",IF(M26=0,"",IF((F26-M26)&lt;0,"▲","")))</f>
        <v>▲</v>
      </c>
      <c r="J26" s="63">
        <f>IF(F26="NA","-",IF(M26=0,"-",ABS(F26-M26)*100))</f>
        <v>1.4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0.10299999999999999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334.27</v>
      </c>
      <c r="G28" s="94" t="str">
        <f>IF((F28/E28)-1&lt;0,"▲","")</f>
        <v/>
      </c>
      <c r="H28" s="95">
        <f>ABS((+F28/E28)-1)</f>
        <v>3.7836701600553191E-3</v>
      </c>
      <c r="I28" s="33" t="str">
        <f>IF(F28="NA","",IF(M28=0,"",IF((F28-M28)&lt;0,"▲","")))</f>
        <v>▲</v>
      </c>
      <c r="J28" s="63">
        <f>IF(F28="NA","-",IF(M28=0,"-",ABS(F28-M28)))</f>
        <v>5.2200000000000273</v>
      </c>
      <c r="K28" s="60">
        <v>142.88849999999999</v>
      </c>
      <c r="L28" s="72">
        <v>187.97</v>
      </c>
      <c r="M28" s="55">
        <v>339.49</v>
      </c>
    </row>
    <row r="29" spans="2:13" ht="12" customHeight="1">
      <c r="B29" s="41"/>
      <c r="C29" s="23" t="s">
        <v>8</v>
      </c>
      <c r="D29" s="31">
        <v>259.27</v>
      </c>
      <c r="E29" s="32">
        <v>290.20999999999998</v>
      </c>
      <c r="F29" s="123">
        <v>288.05</v>
      </c>
      <c r="G29" s="94" t="str">
        <f>IF((F29/E29)-1&lt;0,"▲","")</f>
        <v>▲</v>
      </c>
      <c r="H29" s="95">
        <f t="shared" si="0"/>
        <v>7.442886185865305E-3</v>
      </c>
      <c r="I29" s="33" t="str">
        <f>IF(F29="NA","",IF(M29=0,"",IF((F29-M29)&lt;0,"▲","")))</f>
        <v>▲</v>
      </c>
      <c r="J29" s="63">
        <f>IF(F29="NA","-",IF(M29=0,"-",ABS(F29-M29)))</f>
        <v>2.5399999999999636</v>
      </c>
      <c r="K29" s="60">
        <v>119.678</v>
      </c>
      <c r="L29" s="72">
        <v>160.55199999999999</v>
      </c>
      <c r="M29" s="55">
        <v>290.58999999999997</v>
      </c>
    </row>
    <row r="30" spans="2:13" ht="12" customHeight="1">
      <c r="B30" s="41"/>
      <c r="C30" s="23" t="s">
        <v>79</v>
      </c>
      <c r="D30" s="31">
        <v>46.97</v>
      </c>
      <c r="E30" s="32">
        <v>50.29</v>
      </c>
      <c r="F30" s="123">
        <v>53.34</v>
      </c>
      <c r="G30" s="94" t="str">
        <f>IF((F30/E30)-1&lt;0,"▲","")</f>
        <v/>
      </c>
      <c r="H30" s="95">
        <f t="shared" si="0"/>
        <v>6.0648240206800708E-2</v>
      </c>
      <c r="I30" s="33" t="str">
        <f>IF(F30="NA","",IF(M30=0,"",IF((F30-M30)&lt;0,"▲","")))</f>
        <v/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52.07</v>
      </c>
    </row>
    <row r="31" spans="2:13" ht="12" customHeight="1">
      <c r="B31" s="41"/>
      <c r="C31" s="23" t="s">
        <v>9</v>
      </c>
      <c r="D31" s="31">
        <v>42.5</v>
      </c>
      <c r="E31" s="32">
        <v>35.22</v>
      </c>
      <c r="F31" s="123">
        <v>28.35</v>
      </c>
      <c r="G31" s="94" t="str">
        <f>IF((F31/E31)-1&lt;0,"▲","")</f>
        <v>▲</v>
      </c>
      <c r="H31" s="95">
        <f t="shared" si="0"/>
        <v>0.19505962521294717</v>
      </c>
      <c r="I31" s="33" t="str">
        <f>IF(F31="NA","",IF(M31=0,"",IF((F31-M31)&lt;0,"▲","")))</f>
        <v>▲</v>
      </c>
      <c r="J31" s="63">
        <f>IF(F31="NA","-",IF(M31=0,"-",ABS(F31-M31)))</f>
        <v>4.9699999999999989</v>
      </c>
      <c r="K31" s="60">
        <v>15.137</v>
      </c>
      <c r="L31" s="72">
        <v>10.819000000000001</v>
      </c>
      <c r="M31" s="55">
        <v>33.32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0.10299999999999999</v>
      </c>
      <c r="F32" s="69">
        <f>ROUND(F31/(F29+F30),3)</f>
        <v>8.3000000000000004E-2</v>
      </c>
      <c r="G32" s="104" t="str">
        <f>IF((F32/E32)-1&lt;0,"▲","")</f>
        <v>▲</v>
      </c>
      <c r="H32" s="98">
        <f>ABS(+F32-E32)*100</f>
        <v>1.9999999999999991</v>
      </c>
      <c r="I32" s="105" t="str">
        <f>IF(F32="NA","",IF(M32=0,"",IF((F32-M32)&lt;0,"▲","")))</f>
        <v>▲</v>
      </c>
      <c r="J32" s="63">
        <f>IF(F32="NA","-",IF(M32=0,"-",ABS(F32-M32)*100))</f>
        <v>1.4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9.7000000000000003E-2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7.98</v>
      </c>
      <c r="G34" s="94" t="str">
        <f>IF((F34/E34)-1&lt;0,"▲","")</f>
        <v/>
      </c>
      <c r="H34" s="95">
        <f>ABS((+F34/E34)-1)</f>
        <v>0.15317919075144526</v>
      </c>
      <c r="I34" s="33" t="str">
        <f>IF(F34="NA","",IF(M34=0,"",IF((F34-M34)&lt;0,"▲","")))</f>
        <v/>
      </c>
      <c r="J34" s="63">
        <f>IF(F34="NA","-",IF(M34=0,"-",ABS(F34-M34)))</f>
        <v>0.30000000000000071</v>
      </c>
      <c r="K34" s="60">
        <v>2.931</v>
      </c>
      <c r="L34" s="72">
        <v>5.6280000000000001</v>
      </c>
      <c r="M34" s="55">
        <v>7.68</v>
      </c>
    </row>
    <row r="35" spans="2:13" ht="12" customHeight="1">
      <c r="B35" s="30"/>
      <c r="C35" s="23" t="s">
        <v>8</v>
      </c>
      <c r="D35" s="31">
        <v>3.96</v>
      </c>
      <c r="E35" s="32">
        <v>3.86</v>
      </c>
      <c r="F35" s="123">
        <v>3.99</v>
      </c>
      <c r="G35" s="94" t="str">
        <f>IF((F35/E35)-1&lt;0,"▲","")</f>
        <v/>
      </c>
      <c r="H35" s="95">
        <f t="shared" si="0"/>
        <v>3.3678756476684057E-2</v>
      </c>
      <c r="I35" s="33" t="str">
        <f>IF(F35="NA","",IF(M35=0,"",IF((F35-M35)&lt;0,"▲","")))</f>
        <v>▲</v>
      </c>
      <c r="J35" s="63">
        <f>IF(F35="NA","-",IF(M35=0,"-",ABS(F35-M35)))</f>
        <v>5.9999999999999609E-2</v>
      </c>
      <c r="K35" s="60">
        <v>1.3365</v>
      </c>
      <c r="L35" s="72">
        <v>3.39</v>
      </c>
      <c r="M35" s="55">
        <v>4.05</v>
      </c>
    </row>
    <row r="36" spans="2:13" ht="12" customHeight="1">
      <c r="B36" s="30"/>
      <c r="C36" s="23" t="s">
        <v>79</v>
      </c>
      <c r="D36" s="31">
        <v>3</v>
      </c>
      <c r="E36" s="32">
        <v>3.47</v>
      </c>
      <c r="F36" s="123">
        <v>3.72</v>
      </c>
      <c r="G36" s="94" t="str">
        <f>IF((F36/E36)-1&lt;0,"▲","")</f>
        <v/>
      </c>
      <c r="H36" s="95">
        <f t="shared" si="0"/>
        <v>7.2046109510086387E-2</v>
      </c>
      <c r="I36" s="33" t="str">
        <f>IF(F36="NA","",IF(M36=0,"",IF((F36-M36)&lt;0,"▲","")))</f>
        <v/>
      </c>
      <c r="J36" s="63">
        <f>IF(F36="NA","-",IF(M36=0,"-",ABS(F36-M36)))</f>
        <v>0.16000000000000014</v>
      </c>
      <c r="K36" s="60">
        <v>1.665</v>
      </c>
      <c r="L36" s="72">
        <v>2.694</v>
      </c>
      <c r="M36" s="55">
        <v>3.56</v>
      </c>
    </row>
    <row r="37" spans="2:13" ht="12" customHeight="1">
      <c r="B37" s="30"/>
      <c r="C37" s="23" t="s">
        <v>9</v>
      </c>
      <c r="D37" s="31">
        <v>0.96</v>
      </c>
      <c r="E37" s="32">
        <v>1.1499999999999999</v>
      </c>
      <c r="F37" s="123">
        <v>2.0499999999999998</v>
      </c>
      <c r="G37" s="94" t="str">
        <f>IF((F37/E37)-1&lt;0,"▲","")</f>
        <v/>
      </c>
      <c r="H37" s="95">
        <f t="shared" si="0"/>
        <v>0.78260869565217384</v>
      </c>
      <c r="I37" s="33" t="str">
        <f>IF(F37="NA","",IF(M37=0,"",IF((F37-M37)&lt;0,"▲","")))</f>
        <v/>
      </c>
      <c r="J37" s="63">
        <f>IF(F37="NA","-",IF(M37=0,"-",ABS(F37-M37)))</f>
        <v>0.2799999999999998</v>
      </c>
      <c r="K37" s="60">
        <v>0.21099999999999999</v>
      </c>
      <c r="L37" s="72">
        <v>0.81</v>
      </c>
      <c r="M37" s="55">
        <v>1.77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0.157</v>
      </c>
      <c r="F38" s="74">
        <f>ROUND(F37/(F35+F36),3)</f>
        <v>0.26600000000000001</v>
      </c>
      <c r="G38" s="107" t="str">
        <f>IF((F38/E38)-1&lt;0,"▲","")</f>
        <v/>
      </c>
      <c r="H38" s="108">
        <f>ABS(+F38-E38)*100</f>
        <v>10.900000000000002</v>
      </c>
      <c r="I38" s="109" t="str">
        <f>IF(F38="NA","",IF(M38=0,"",IF((F38-M38)&lt;0,"▲","")))</f>
        <v/>
      </c>
      <c r="J38" s="64">
        <f>IF(F38="NA","-",IF(M38=0,"-",ABS(F38-M38)*100))</f>
        <v>3.3000000000000003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0.23300000000000001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220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94.79</v>
      </c>
      <c r="G44" s="113" t="str">
        <f>IF((F44/E44)-1&lt;0,"▲","")</f>
        <v/>
      </c>
      <c r="H44" s="95">
        <f>ABS((+F44/E44)-1)</f>
        <v>3.6862830890395992E-2</v>
      </c>
      <c r="I44" s="54" t="str">
        <f>IF(F44="NA","",IF(M44=0,"",IF((F44-M44)&lt;0,"▲","")))</f>
        <v/>
      </c>
      <c r="J44" s="63">
        <f>IF(F44="NA","-",IF(M44=0,"-",ABS(F44-M44)))</f>
        <v>1.3500000000000085</v>
      </c>
      <c r="K44" s="60">
        <v>38.349499999999999</v>
      </c>
      <c r="L44" s="77">
        <v>66.783000000000001</v>
      </c>
      <c r="M44" s="78">
        <v>93.44</v>
      </c>
    </row>
    <row r="45" spans="2:13" ht="12" customHeight="1">
      <c r="B45" s="30"/>
      <c r="C45" s="23" t="s">
        <v>8</v>
      </c>
      <c r="D45" s="111">
        <v>48.11</v>
      </c>
      <c r="E45" s="112">
        <v>50.83</v>
      </c>
      <c r="F45" s="125">
        <v>49.21</v>
      </c>
      <c r="G45" s="114" t="str">
        <f>IF((F45/E45)-1&lt;0,"▲","")</f>
        <v>▲</v>
      </c>
      <c r="H45" s="95">
        <f>ABS((+F45/E45)-1)</f>
        <v>3.187094235687582E-2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44.6</v>
      </c>
      <c r="M45" s="55">
        <v>49.21</v>
      </c>
    </row>
    <row r="46" spans="2:13" ht="12" customHeight="1">
      <c r="B46" s="30"/>
      <c r="C46" s="23" t="s">
        <v>79</v>
      </c>
      <c r="D46" s="111">
        <v>34.82</v>
      </c>
      <c r="E46" s="112">
        <v>40.69</v>
      </c>
      <c r="F46" s="125">
        <v>40.42</v>
      </c>
      <c r="G46" s="114" t="str">
        <f>IF((F46/E46)-1&lt;0,"▲","")</f>
        <v>▲</v>
      </c>
      <c r="H46" s="95">
        <f>ABS((+F46/E46)-1)</f>
        <v>6.6355369869746106E-3</v>
      </c>
      <c r="I46" s="33" t="str">
        <f>IF(F46="NA","",IF(M46=0,"",IF((F46-M46)&lt;0,"▲","")))</f>
        <v/>
      </c>
      <c r="J46" s="63">
        <f>IF(F46="NA","-",IF(M46=0,"-",ABS(F46-M46)))</f>
        <v>1.3700000000000045</v>
      </c>
      <c r="K46" s="60">
        <v>13.8605</v>
      </c>
      <c r="L46" s="79">
        <v>24.128</v>
      </c>
      <c r="M46" s="55">
        <v>39.049999999999997</v>
      </c>
    </row>
    <row r="47" spans="2:13" ht="12" customHeight="1">
      <c r="B47" s="30"/>
      <c r="C47" s="23" t="s">
        <v>9</v>
      </c>
      <c r="D47" s="111">
        <v>3.76</v>
      </c>
      <c r="E47" s="112">
        <v>4.07</v>
      </c>
      <c r="F47" s="125">
        <v>9.51</v>
      </c>
      <c r="G47" s="114" t="str">
        <f>IF((F47/E47)-1&lt;0,"▲","")</f>
        <v/>
      </c>
      <c r="H47" s="95">
        <f>ABS((+F47/E47)-1)</f>
        <v>1.3366093366093366</v>
      </c>
      <c r="I47" s="33" t="str">
        <f>IF(F47="NA","",IF(M47=0,"",IF((F47-M47)&lt;0,"▲","")))</f>
        <v>▲</v>
      </c>
      <c r="J47" s="63">
        <f>IF(F47="NA","-",IF(M47=0,"-",ABS(F47-M47)))</f>
        <v>0.29000000000000092</v>
      </c>
      <c r="K47" s="60">
        <v>3.1349999999999998</v>
      </c>
      <c r="L47" s="79">
        <v>3.0590000000000002</v>
      </c>
      <c r="M47" s="55">
        <v>9.8000000000000007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4.3999999999999997E-2</v>
      </c>
      <c r="F48" s="75">
        <f>ROUND(F47/(F45+F46),3)</f>
        <v>0.106</v>
      </c>
      <c r="G48" s="117" t="str">
        <f>IF(F48-D48&lt;0,"▲","")</f>
        <v/>
      </c>
      <c r="H48" s="108">
        <f>ABS(+F48-E48)*100</f>
        <v>6.2</v>
      </c>
      <c r="I48" s="45" t="str">
        <f>IF(F48="NA","",IF(M48=0,"",IF((F48-M48)&lt;0,"▲","")))</f>
        <v>▲</v>
      </c>
      <c r="J48" s="64">
        <f>ABS(+F48-M48)*100</f>
        <v>0.50000000000000044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0.111</v>
      </c>
    </row>
    <row r="49" spans="1:13" ht="12" customHeight="1">
      <c r="B49" s="1" t="s">
        <v>347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334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303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335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336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6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344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253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229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416.45</v>
      </c>
      <c r="F10" s="123">
        <v>424</v>
      </c>
      <c r="G10" s="94" t="str">
        <f>IF((F10/E10)-1&lt;0,"▲","")</f>
        <v/>
      </c>
      <c r="H10" s="95">
        <f>ABS((+F10/E10)-1)</f>
        <v>1.8129427302197243E-2</v>
      </c>
      <c r="I10" s="33" t="str">
        <f>IF(F10="NA","",IF(M10=0,"",IF((F10-M10)&lt;0,"▲","")))</f>
        <v/>
      </c>
      <c r="J10" s="63">
        <f>IF(F10="NA","-",IF(M10=0,"-",ABS(F10-M10)))</f>
        <v>5.1499999999999773</v>
      </c>
      <c r="K10" s="60">
        <v>231.6465</v>
      </c>
      <c r="L10" s="72">
        <v>275.07</v>
      </c>
      <c r="M10" s="55">
        <v>418.85</v>
      </c>
    </row>
    <row r="11" spans="2:13" ht="12" customHeight="1">
      <c r="B11" s="30"/>
      <c r="C11" s="23" t="s">
        <v>8</v>
      </c>
      <c r="D11" s="31">
        <v>314.23</v>
      </c>
      <c r="E11" s="32">
        <v>338.25</v>
      </c>
      <c r="F11" s="123">
        <v>340.49</v>
      </c>
      <c r="G11" s="94" t="str">
        <f>IF((F11/E11)-1&lt;0,"▲","")</f>
        <v/>
      </c>
      <c r="H11" s="95">
        <f>ABS((+F11/E11)-1)</f>
        <v>6.6223207686622043E-3</v>
      </c>
      <c r="I11" s="33" t="str">
        <f>IF(F11="NA","",IF(M11=0,"",IF((F11-M11)&lt;0,"▲","")))</f>
        <v/>
      </c>
      <c r="J11" s="63">
        <f>IF(F11="NA","-",IF(M11=0,"-",ABS(F11-M11)))</f>
        <v>0.87000000000000455</v>
      </c>
      <c r="K11" s="60">
        <v>180.13</v>
      </c>
      <c r="L11" s="72">
        <v>215.14099999999999</v>
      </c>
      <c r="M11" s="55">
        <v>339.62</v>
      </c>
    </row>
    <row r="12" spans="2:13" ht="12" customHeight="1">
      <c r="B12" s="30"/>
      <c r="C12" s="23" t="s">
        <v>79</v>
      </c>
      <c r="D12" s="31">
        <v>81.58</v>
      </c>
      <c r="E12" s="32">
        <v>82.05</v>
      </c>
      <c r="F12" s="123">
        <v>92.37</v>
      </c>
      <c r="G12" s="94" t="str">
        <f>IF((F12/E12)-1&lt;0,"▲","")</f>
        <v/>
      </c>
      <c r="H12" s="95">
        <f>ABS((+F12/E12)-1)</f>
        <v>0.12577696526508242</v>
      </c>
      <c r="I12" s="33" t="str">
        <f>IF(F12="NA","",IF(M12=0,"",IF((F12-M12)&lt;0,"▲","")))</f>
        <v/>
      </c>
      <c r="J12" s="63">
        <f>IF(F12="NA","-",IF(M12=0,"-",ABS(F12-M12)))</f>
        <v>8.2700000000000102</v>
      </c>
      <c r="K12" s="60">
        <v>73.123999999999995</v>
      </c>
      <c r="L12" s="72">
        <v>99.475999999999999</v>
      </c>
      <c r="M12" s="55">
        <v>84.1</v>
      </c>
    </row>
    <row r="13" spans="2:13" ht="12" customHeight="1">
      <c r="B13" s="30"/>
      <c r="C13" s="23" t="s">
        <v>9</v>
      </c>
      <c r="D13" s="31">
        <v>65.89</v>
      </c>
      <c r="E13" s="32">
        <v>68.19</v>
      </c>
      <c r="F13" s="123">
        <v>64.94</v>
      </c>
      <c r="G13" s="94" t="str">
        <f>IF((F13/E13)-1&lt;0,"▲","")</f>
        <v>▲</v>
      </c>
      <c r="H13" s="95">
        <f>ABS((+F13/E13)-1)</f>
        <v>4.7660947352984318E-2</v>
      </c>
      <c r="I13" s="33" t="str">
        <f>IF(F13="NA","",IF(M13=0,"",IF((F13-M13)&lt;0,"▲","")))</f>
        <v>▲</v>
      </c>
      <c r="J13" s="63">
        <f>IF(F13="NA","-",IF(M13=0,"-",ABS(F13-M13)))</f>
        <v>5.480000000000004</v>
      </c>
      <c r="K13" s="60">
        <v>39.75</v>
      </c>
      <c r="L13" s="72">
        <v>25.483000000000001</v>
      </c>
      <c r="M13" s="55">
        <v>70.42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0.16200000000000001</v>
      </c>
      <c r="F14" s="69">
        <f>ROUND(F13/(F11+F12),3)</f>
        <v>0.15</v>
      </c>
      <c r="G14" s="94" t="str">
        <f>IF((F14/E14)-1&lt;0,"▲","")</f>
        <v>▲</v>
      </c>
      <c r="H14" s="98">
        <f>ABS(+F14-E14)*100</f>
        <v>1.2000000000000011</v>
      </c>
      <c r="I14" s="33" t="str">
        <f>IF(F14="NA","",IF(M14=0,"",IF((F14-M14)&lt;0,"▲","")))</f>
        <v>▲</v>
      </c>
      <c r="J14" s="63">
        <f>IF(F14="NA","-",IF(M14=0,"-",ABS(F14-M14)*100))</f>
        <v>1.6000000000000014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0.16600000000000001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60.31</v>
      </c>
      <c r="F16" s="123">
        <v>61.64</v>
      </c>
      <c r="G16" s="94" t="str">
        <f>IF((F16/E16)-1&lt;0,"▲","")</f>
        <v/>
      </c>
      <c r="H16" s="95">
        <f t="shared" ref="H16:H37" si="0">ABS((+F16/E16)-1)</f>
        <v>2.205272757419996E-2</v>
      </c>
      <c r="I16" s="33" t="str">
        <f>IF(F16="NA","",IF(M16=0,"",IF((F16-M16)&lt;0,"▲","")))</f>
        <v/>
      </c>
      <c r="J16" s="63">
        <f>IF(F16="NA","-",IF(M16=0,"-",ABS(F16-M16)))</f>
        <v>1.3400000000000034</v>
      </c>
      <c r="K16" s="60">
        <v>44.320500000000003</v>
      </c>
      <c r="L16" s="72">
        <v>59.404000000000003</v>
      </c>
      <c r="M16" s="55">
        <v>60.3</v>
      </c>
    </row>
    <row r="17" spans="2:13" ht="12" customHeight="1">
      <c r="B17" s="30"/>
      <c r="C17" s="23" t="s">
        <v>8</v>
      </c>
      <c r="D17" s="31">
        <v>34.29</v>
      </c>
      <c r="E17" s="32">
        <v>30.94</v>
      </c>
      <c r="F17" s="123">
        <v>32.28</v>
      </c>
      <c r="G17" s="94" t="str">
        <f>IF((F17/E17)-1&lt;0,"▲","")</f>
        <v/>
      </c>
      <c r="H17" s="95">
        <f t="shared" si="0"/>
        <v>4.3309631544925731E-2</v>
      </c>
      <c r="I17" s="33" t="str">
        <f>IF(F17="NA","",IF(M17=0,"",IF((F17-M17)&lt;0,"▲","")))</f>
        <v>▲</v>
      </c>
      <c r="J17" s="63">
        <f>IF(F17="NA","-",IF(M17=0,"-",ABS(F17-M17)))</f>
        <v>0.26999999999999602</v>
      </c>
      <c r="K17" s="60">
        <v>21.401</v>
      </c>
      <c r="L17" s="72">
        <v>31.027999999999999</v>
      </c>
      <c r="M17" s="55">
        <v>32.549999999999997</v>
      </c>
    </row>
    <row r="18" spans="2:13" ht="12" customHeight="1">
      <c r="B18" s="30"/>
      <c r="C18" s="23" t="s">
        <v>79</v>
      </c>
      <c r="D18" s="31">
        <v>27.64</v>
      </c>
      <c r="E18" s="32">
        <v>23.98</v>
      </c>
      <c r="F18" s="123">
        <v>32.659999999999997</v>
      </c>
      <c r="G18" s="94" t="str">
        <f>IF((F18/E18)-1&lt;0,"▲","")</f>
        <v/>
      </c>
      <c r="H18" s="95">
        <f t="shared" si="0"/>
        <v>0.36196830692243509</v>
      </c>
      <c r="I18" s="33" t="str">
        <f>IF(F18="NA","",IF(M18=0,"",IF((F18-M18)&lt;0,"▲","")))</f>
        <v/>
      </c>
      <c r="J18" s="63">
        <f>IF(F18="NA","-",IF(M18=0,"-",ABS(F18-M18)))</f>
        <v>5.4399999999999977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17.87</v>
      </c>
      <c r="E19" s="32">
        <v>26.49</v>
      </c>
      <c r="F19" s="123">
        <v>25.92</v>
      </c>
      <c r="G19" s="94" t="str">
        <f>IF((F19/E19)-1&lt;0,"▲","")</f>
        <v>▲</v>
      </c>
      <c r="H19" s="95">
        <f t="shared" si="0"/>
        <v>2.1517553793884314E-2</v>
      </c>
      <c r="I19" s="33" t="str">
        <f>IF(F19="NA","",IF(M19=0,"",IF((F19-M19)&lt;0,"▲","")))</f>
        <v>▲</v>
      </c>
      <c r="J19" s="63">
        <f>IF(F19="NA","-",IF(M19=0,"-",ABS(F19-M19)))</f>
        <v>3.8299999999999983</v>
      </c>
      <c r="K19" s="60">
        <v>12.750500000000001</v>
      </c>
      <c r="L19" s="72">
        <v>10.234</v>
      </c>
      <c r="M19" s="55">
        <v>29.75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0.48199999999999998</v>
      </c>
      <c r="F20" s="69">
        <f>ROUND(F19/(F17+F18),3)</f>
        <v>0.39900000000000002</v>
      </c>
      <c r="G20" s="104" t="str">
        <f>IF((F20/E20)-1&lt;0,"▲","")</f>
        <v>▲</v>
      </c>
      <c r="H20" s="98">
        <f>ABS(+F20-E20)*100</f>
        <v>8.2999999999999972</v>
      </c>
      <c r="I20" s="105" t="str">
        <f>IF(F20="NA","",IF(M20=0,"",IF((F20-M20)&lt;0,"▲","")))</f>
        <v>▲</v>
      </c>
      <c r="J20" s="63">
        <f>IF(F20="NA","-",IF(M20=0,"-",ABS(F20-M20)*100))</f>
        <v>9.8999999999999986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354.68</v>
      </c>
      <c r="G22" s="94" t="str">
        <f>IF((F22/E22)-1&lt;0,"▲","")</f>
        <v/>
      </c>
      <c r="H22" s="95">
        <f>ABS((+F22/E22)-1)</f>
        <v>1.5634843365213813E-2</v>
      </c>
      <c r="I22" s="33" t="str">
        <f>IF(F22="NA","",IF(M22=0,"",IF((F22-M22)&lt;0,"▲","")))</f>
        <v/>
      </c>
      <c r="J22" s="63">
        <f>IF(F22="NA","-",IF(M22=0,"-",ABS(F22-M22)))</f>
        <v>3.9399999999999977</v>
      </c>
      <c r="K22" s="60">
        <v>184.39500000000001</v>
      </c>
      <c r="L22" s="72">
        <v>210.03800000000001</v>
      </c>
      <c r="M22" s="55">
        <v>350.74</v>
      </c>
    </row>
    <row r="23" spans="2:13" ht="12" customHeight="1">
      <c r="B23" s="30"/>
      <c r="C23" s="23" t="s">
        <v>8</v>
      </c>
      <c r="D23" s="31">
        <v>275.98</v>
      </c>
      <c r="E23" s="32">
        <v>303.31</v>
      </c>
      <c r="F23" s="123">
        <v>304.16000000000003</v>
      </c>
      <c r="G23" s="94" t="str">
        <f>IF((F23/E23)-1&lt;0,"▲","")</f>
        <v/>
      </c>
      <c r="H23" s="95">
        <f t="shared" si="0"/>
        <v>2.8024133724573463E-3</v>
      </c>
      <c r="I23" s="33" t="str">
        <f>IF(F23="NA","",IF(M23=0,"",IF((F23-M23)&lt;0,"▲","")))</f>
        <v/>
      </c>
      <c r="J23" s="63">
        <f>IF(F23="NA","-",IF(M23=0,"-",ABS(F23-M23)))</f>
        <v>1.1400000000000432</v>
      </c>
      <c r="K23" s="60">
        <v>157.39250000000001</v>
      </c>
      <c r="L23" s="72">
        <v>180.72300000000001</v>
      </c>
      <c r="M23" s="55">
        <v>303.02</v>
      </c>
    </row>
    <row r="24" spans="2:13" ht="12" customHeight="1">
      <c r="B24" s="30"/>
      <c r="C24" s="23" t="s">
        <v>79</v>
      </c>
      <c r="D24" s="31">
        <v>50.94</v>
      </c>
      <c r="E24" s="32">
        <v>54.64</v>
      </c>
      <c r="F24" s="123">
        <v>56.15</v>
      </c>
      <c r="G24" s="94" t="str">
        <f>IF((F24/E24)-1&lt;0,"▲","")</f>
        <v/>
      </c>
      <c r="H24" s="95">
        <f t="shared" si="0"/>
        <v>2.7635431918008768E-2</v>
      </c>
      <c r="I24" s="33" t="str">
        <f>IF(F24="NA","",IF(M24=0,"",IF((F24-M24)&lt;0,"▲","")))</f>
        <v/>
      </c>
      <c r="J24" s="63">
        <f>IF(F24="NA","-",IF(M24=0,"-",ABS(F24-M24)))</f>
        <v>2.7899999999999991</v>
      </c>
      <c r="K24" s="60">
        <v>39.707999999999998</v>
      </c>
      <c r="L24" s="72">
        <v>63.003999999999998</v>
      </c>
      <c r="M24" s="55">
        <v>53.36</v>
      </c>
    </row>
    <row r="25" spans="2:13" ht="12" customHeight="1">
      <c r="B25" s="30"/>
      <c r="C25" s="23" t="s">
        <v>9</v>
      </c>
      <c r="D25" s="31">
        <v>47.06</v>
      </c>
      <c r="E25" s="32">
        <v>40.630000000000003</v>
      </c>
      <c r="F25" s="123">
        <v>37.25</v>
      </c>
      <c r="G25" s="94" t="str">
        <f>IF((F25/E25)-1&lt;0,"▲","")</f>
        <v>▲</v>
      </c>
      <c r="H25" s="95">
        <f t="shared" si="0"/>
        <v>8.318976126015265E-2</v>
      </c>
      <c r="I25" s="33" t="str">
        <f>IF(F25="NA","",IF(M25=0,"",IF((F25-M25)&lt;0,"▲","")))</f>
        <v>▲</v>
      </c>
      <c r="J25" s="63">
        <f>IF(F25="NA","-",IF(M25=0,"-",ABS(F25-M25)))</f>
        <v>1.3200000000000003</v>
      </c>
      <c r="K25" s="60">
        <v>26.788499999999999</v>
      </c>
      <c r="L25" s="72">
        <v>14.439</v>
      </c>
      <c r="M25" s="55">
        <v>38.57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0.114</v>
      </c>
      <c r="F26" s="69">
        <f>ROUND(F25/(F23+F24),3)</f>
        <v>0.10299999999999999</v>
      </c>
      <c r="G26" s="104" t="str">
        <f>IF((F26/E26)-1&lt;0,"▲","")</f>
        <v>▲</v>
      </c>
      <c r="H26" s="98">
        <f>ABS(+F26-E26)*100</f>
        <v>1.100000000000001</v>
      </c>
      <c r="I26" s="105" t="str">
        <f>IF(F26="NA","",IF(M26=0,"",IF((F26-M26)&lt;0,"▲","")))</f>
        <v>▲</v>
      </c>
      <c r="J26" s="63">
        <f>IF(F26="NA","-",IF(M26=0,"-",ABS(F26-M26)*100))</f>
        <v>0.50000000000000044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0.108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339.49</v>
      </c>
      <c r="G28" s="94" t="str">
        <f>IF((F28/E28)-1&lt;0,"▲","")</f>
        <v/>
      </c>
      <c r="H28" s="95">
        <f>ABS((+F28/E28)-1)</f>
        <v>1.9458875108855578E-2</v>
      </c>
      <c r="I28" s="33" t="str">
        <f>IF(F28="NA","",IF(M28=0,"",IF((F28-M28)&lt;0,"▲","")))</f>
        <v/>
      </c>
      <c r="J28" s="63">
        <f>IF(F28="NA","-",IF(M28=0,"-",ABS(F28-M28)))</f>
        <v>3.0500000000000114</v>
      </c>
      <c r="K28" s="60">
        <v>142.88849999999999</v>
      </c>
      <c r="L28" s="72">
        <v>187.97</v>
      </c>
      <c r="M28" s="55">
        <v>336.44</v>
      </c>
    </row>
    <row r="29" spans="2:13" ht="12" customHeight="1">
      <c r="B29" s="41"/>
      <c r="C29" s="23" t="s">
        <v>8</v>
      </c>
      <c r="D29" s="31">
        <v>259.27</v>
      </c>
      <c r="E29" s="32">
        <v>289.32</v>
      </c>
      <c r="F29" s="123">
        <v>290.58999999999997</v>
      </c>
      <c r="G29" s="94" t="str">
        <f>IF((F29/E29)-1&lt;0,"▲","")</f>
        <v/>
      </c>
      <c r="H29" s="95">
        <f t="shared" si="0"/>
        <v>4.3896032075210201E-3</v>
      </c>
      <c r="I29" s="33" t="str">
        <f>IF(F29="NA","",IF(M29=0,"",IF((F29-M29)&lt;0,"▲","")))</f>
        <v/>
      </c>
      <c r="J29" s="63">
        <f>IF(F29="NA","-",IF(M29=0,"-",ABS(F29-M29)))</f>
        <v>0.75999999999999091</v>
      </c>
      <c r="K29" s="60">
        <v>119.678</v>
      </c>
      <c r="L29" s="72">
        <v>160.55199999999999</v>
      </c>
      <c r="M29" s="55">
        <v>289.83</v>
      </c>
    </row>
    <row r="30" spans="2:13" ht="12" customHeight="1">
      <c r="B30" s="41"/>
      <c r="C30" s="23" t="s">
        <v>79</v>
      </c>
      <c r="D30" s="31">
        <v>46.97</v>
      </c>
      <c r="E30" s="32">
        <v>50.17</v>
      </c>
      <c r="F30" s="123">
        <v>52.07</v>
      </c>
      <c r="G30" s="94" t="str">
        <f>IF((F30/E30)-1&lt;0,"▲","")</f>
        <v/>
      </c>
      <c r="H30" s="95">
        <f t="shared" si="0"/>
        <v>3.7871237791508916E-2</v>
      </c>
      <c r="I30" s="33" t="str">
        <f>IF(F30="NA","",IF(M30=0,"",IF((F30-M30)&lt;0,"▲","")))</f>
        <v/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42.5</v>
      </c>
      <c r="E31" s="32">
        <v>36.229999999999997</v>
      </c>
      <c r="F31" s="123">
        <v>33.32</v>
      </c>
      <c r="G31" s="94" t="str">
        <f>IF((F31/E31)-1&lt;0,"▲","")</f>
        <v>▲</v>
      </c>
      <c r="H31" s="95">
        <f t="shared" si="0"/>
        <v>8.0320176649185671E-2</v>
      </c>
      <c r="I31" s="33" t="str">
        <f>IF(F31="NA","",IF(M31=0,"",IF((F31-M31)&lt;0,"▲","")))</f>
        <v>▲</v>
      </c>
      <c r="J31" s="63">
        <f>IF(F31="NA","-",IF(M31=0,"-",ABS(F31-M31)))</f>
        <v>1.5700000000000003</v>
      </c>
      <c r="K31" s="60">
        <v>15.137</v>
      </c>
      <c r="L31" s="72">
        <v>10.819000000000001</v>
      </c>
      <c r="M31" s="55">
        <v>34.89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0.107</v>
      </c>
      <c r="F32" s="69">
        <f>ROUND(F31/(F29+F30),3)</f>
        <v>9.7000000000000003E-2</v>
      </c>
      <c r="G32" s="104" t="str">
        <f>IF((F32/E32)-1&lt;0,"▲","")</f>
        <v>▲</v>
      </c>
      <c r="H32" s="98">
        <f>ABS(+F32-E32)*100</f>
        <v>0.99999999999999956</v>
      </c>
      <c r="I32" s="105" t="str">
        <f>IF(F32="NA","",IF(M32=0,"",IF((F32-M32)&lt;0,"▲","")))</f>
        <v>▲</v>
      </c>
      <c r="J32" s="63">
        <f>IF(F32="NA","-",IF(M32=0,"-",ABS(F32-M32)*100))</f>
        <v>0.5999999999999992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0.10299999999999999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7.68</v>
      </c>
      <c r="G34" s="94" t="str">
        <f>IF((F34/E34)-1&lt;0,"▲","")</f>
        <v/>
      </c>
      <c r="H34" s="95">
        <f>ABS((+F34/E34)-1)</f>
        <v>0.10982658959537561</v>
      </c>
      <c r="I34" s="33" t="str">
        <f>IF(F34="NA","",IF(M34=0,"",IF((F34-M34)&lt;0,"▲","")))</f>
        <v>▲</v>
      </c>
      <c r="J34" s="63">
        <f>IF(F34="NA","-",IF(M34=0,"-",ABS(F34-M34)))</f>
        <v>0.12999999999999989</v>
      </c>
      <c r="K34" s="60">
        <v>2.931</v>
      </c>
      <c r="L34" s="72">
        <v>5.6280000000000001</v>
      </c>
      <c r="M34" s="55">
        <v>7.81</v>
      </c>
    </row>
    <row r="35" spans="2:13" ht="12" customHeight="1">
      <c r="B35" s="30"/>
      <c r="C35" s="23" t="s">
        <v>8</v>
      </c>
      <c r="D35" s="31">
        <v>3.96</v>
      </c>
      <c r="E35" s="32">
        <v>4</v>
      </c>
      <c r="F35" s="123">
        <v>4.05</v>
      </c>
      <c r="G35" s="94" t="str">
        <f>IF((F35/E35)-1&lt;0,"▲","")</f>
        <v/>
      </c>
      <c r="H35" s="95">
        <f t="shared" si="0"/>
        <v>1.2499999999999956E-2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4.05</v>
      </c>
    </row>
    <row r="36" spans="2:13" ht="12" customHeight="1">
      <c r="B36" s="30"/>
      <c r="C36" s="23" t="s">
        <v>79</v>
      </c>
      <c r="D36" s="31">
        <v>3</v>
      </c>
      <c r="E36" s="32">
        <v>3.43</v>
      </c>
      <c r="F36" s="123">
        <v>3.56</v>
      </c>
      <c r="G36" s="94" t="str">
        <f>IF((F36/E36)-1&lt;0,"▲","")</f>
        <v/>
      </c>
      <c r="H36" s="95">
        <f t="shared" si="0"/>
        <v>3.790087463556846E-2</v>
      </c>
      <c r="I36" s="33" t="str">
        <f>IF(F36="NA","",IF(M36=0,"",IF((F36-M36)&lt;0,"▲","")))</f>
        <v/>
      </c>
      <c r="J36" s="63">
        <f>IF(F36="NA","-",IF(M36=0,"-",ABS(F36-M36)))</f>
        <v>3.0000000000000249E-2</v>
      </c>
      <c r="K36" s="60">
        <v>1.665</v>
      </c>
      <c r="L36" s="72">
        <v>2.694</v>
      </c>
      <c r="M36" s="55">
        <v>3.53</v>
      </c>
    </row>
    <row r="37" spans="2:13" ht="12" customHeight="1">
      <c r="B37" s="30"/>
      <c r="C37" s="23" t="s">
        <v>9</v>
      </c>
      <c r="D37" s="31">
        <v>0.96</v>
      </c>
      <c r="E37" s="32">
        <v>1.07</v>
      </c>
      <c r="F37" s="123">
        <v>1.77</v>
      </c>
      <c r="G37" s="94" t="str">
        <f>IF((F37/E37)-1&lt;0,"▲","")</f>
        <v/>
      </c>
      <c r="H37" s="95">
        <f t="shared" si="0"/>
        <v>0.65420560747663536</v>
      </c>
      <c r="I37" s="33" t="str">
        <f>IF(F37="NA","",IF(M37=0,"",IF((F37-M37)&lt;0,"▲","")))</f>
        <v>▲</v>
      </c>
      <c r="J37" s="63">
        <f>IF(F37="NA","-",IF(M37=0,"-",ABS(F37-M37)))</f>
        <v>0.33999999999999986</v>
      </c>
      <c r="K37" s="60">
        <v>0.21099999999999999</v>
      </c>
      <c r="L37" s="72">
        <v>0.81</v>
      </c>
      <c r="M37" s="55">
        <v>2.11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0.14399999999999999</v>
      </c>
      <c r="F38" s="74">
        <f>ROUND(F37/(F35+F36),3)</f>
        <v>0.23300000000000001</v>
      </c>
      <c r="G38" s="107" t="str">
        <f>IF((F38/E38)-1&lt;0,"▲","")</f>
        <v/>
      </c>
      <c r="H38" s="108">
        <f>ABS(+F38-E38)*100</f>
        <v>8.9000000000000021</v>
      </c>
      <c r="I38" s="109" t="str">
        <f>IF(F38="NA","",IF(M38=0,"",IF((F38-M38)&lt;0,"▲","")))</f>
        <v>▲</v>
      </c>
      <c r="J38" s="64">
        <f>IF(F38="NA","-",IF(M38=0,"-",ABS(F38-M38)*100))</f>
        <v>4.5000000000000009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0.27800000000000002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229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93.44</v>
      </c>
      <c r="G44" s="113" t="str">
        <f>IF((F44/E44)-1&lt;0,"▲","")</f>
        <v/>
      </c>
      <c r="H44" s="95">
        <f>ABS((+F44/E44)-1)</f>
        <v>2.2095821483264055E-2</v>
      </c>
      <c r="I44" s="54" t="str">
        <f>IF(F44="NA","",IF(M44=0,"",IF((F44-M44)&lt;0,"▲","")))</f>
        <v/>
      </c>
      <c r="J44" s="63">
        <f>IF(F44="NA","-",IF(M44=0,"-",ABS(F44-M44)))</f>
        <v>2.3999999999999915</v>
      </c>
      <c r="K44" s="60">
        <v>38.349499999999999</v>
      </c>
      <c r="L44" s="77">
        <v>66.783000000000001</v>
      </c>
      <c r="M44" s="78">
        <v>91.04</v>
      </c>
    </row>
    <row r="45" spans="2:13" ht="12" customHeight="1">
      <c r="B45" s="30"/>
      <c r="C45" s="23" t="s">
        <v>8</v>
      </c>
      <c r="D45" s="111">
        <v>48.11</v>
      </c>
      <c r="E45" s="112">
        <v>51.24</v>
      </c>
      <c r="F45" s="125">
        <v>49.21</v>
      </c>
      <c r="G45" s="114" t="str">
        <f>IF((F45/E45)-1&lt;0,"▲","")</f>
        <v>▲</v>
      </c>
      <c r="H45" s="95">
        <f>ABS((+F45/E45)-1)</f>
        <v>3.9617486338797803E-2</v>
      </c>
      <c r="I45" s="33" t="str">
        <f>IF(F45="NA","",IF(M45=0,"",IF((F45-M45)&lt;0,"▲","")))</f>
        <v/>
      </c>
      <c r="J45" s="63">
        <f>IF(F45="NA","-",IF(M45=0,"-",ABS(F45-M45)))</f>
        <v>0.23000000000000398</v>
      </c>
      <c r="K45" s="60">
        <v>23.144500000000001</v>
      </c>
      <c r="L45" s="79">
        <v>44.6</v>
      </c>
      <c r="M45" s="55">
        <v>48.98</v>
      </c>
    </row>
    <row r="46" spans="2:13" ht="12" customHeight="1">
      <c r="B46" s="30"/>
      <c r="C46" s="23" t="s">
        <v>79</v>
      </c>
      <c r="D46" s="111">
        <v>34.82</v>
      </c>
      <c r="E46" s="112">
        <v>40.01</v>
      </c>
      <c r="F46" s="125">
        <v>39.049999999999997</v>
      </c>
      <c r="G46" s="114" t="str">
        <f>IF((F46/E46)-1&lt;0,"▲","")</f>
        <v>▲</v>
      </c>
      <c r="H46" s="95">
        <f>ABS((+F46/E46)-1)</f>
        <v>2.3994001499625162E-2</v>
      </c>
      <c r="I46" s="33" t="str">
        <f>IF(F46="NA","",IF(M46=0,"",IF((F46-M46)&lt;0,"▲","")))</f>
        <v/>
      </c>
      <c r="J46" s="63">
        <f>IF(F46="NA","-",IF(M46=0,"-",ABS(F46-M46)))</f>
        <v>1.759999999999998</v>
      </c>
      <c r="K46" s="60">
        <v>13.8605</v>
      </c>
      <c r="L46" s="79">
        <v>24.128</v>
      </c>
      <c r="M46" s="55">
        <v>37.29</v>
      </c>
    </row>
    <row r="47" spans="2:13" ht="12" customHeight="1">
      <c r="B47" s="30"/>
      <c r="C47" s="23" t="s">
        <v>9</v>
      </c>
      <c r="D47" s="111">
        <v>3.76</v>
      </c>
      <c r="E47" s="112">
        <v>4.34</v>
      </c>
      <c r="F47" s="125">
        <v>9.8000000000000007</v>
      </c>
      <c r="G47" s="114" t="str">
        <f>IF((F47/E47)-1&lt;0,"▲","")</f>
        <v/>
      </c>
      <c r="H47" s="95">
        <f>ABS((+F47/E47)-1)</f>
        <v>1.2580645161290325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3.0590000000000002</v>
      </c>
      <c r="M47" s="55">
        <v>9.8000000000000007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4.8000000000000001E-2</v>
      </c>
      <c r="F48" s="75">
        <f>ROUND(F47/(F45+F46),3)</f>
        <v>0.111</v>
      </c>
      <c r="G48" s="117" t="str">
        <f>IF(F48-D48&lt;0,"▲","")</f>
        <v/>
      </c>
      <c r="H48" s="108">
        <f>ABS(+F48-E48)*100</f>
        <v>6.3</v>
      </c>
      <c r="I48" s="45" t="str">
        <f>IF(F48="NA","",IF(M48=0,"",IF((F48-M48)&lt;0,"▲","")))</f>
        <v>▲</v>
      </c>
      <c r="J48" s="64">
        <f>ABS(+F48-M48)*100</f>
        <v>0.30000000000000027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0.114</v>
      </c>
    </row>
    <row r="49" spans="1:13" ht="12" customHeight="1">
      <c r="B49" s="1" t="s">
        <v>345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285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286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287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288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341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342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343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7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339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416.45</v>
      </c>
      <c r="F10" s="123">
        <v>418.85</v>
      </c>
      <c r="G10" s="94" t="str">
        <f>IF((F10/E10)-1&lt;0,"▲","")</f>
        <v/>
      </c>
      <c r="H10" s="95">
        <f>ABS((+F10/E10)-1)</f>
        <v>5.762996758314376E-3</v>
      </c>
      <c r="I10" s="33" t="str">
        <f>IF(F10="NA","",IF(M10=0,"",IF((F10-M10)&lt;0,"▲","")))</f>
        <v/>
      </c>
      <c r="J10" s="63">
        <f>IF(F10="NA","-",IF(M10=0,"-",ABS(F10-M10)))</f>
        <v>0.72000000000002728</v>
      </c>
      <c r="K10" s="60">
        <v>231.6465</v>
      </c>
      <c r="L10" s="72">
        <v>275.07</v>
      </c>
      <c r="M10" s="55">
        <v>418.13</v>
      </c>
    </row>
    <row r="11" spans="2:13" ht="12" customHeight="1">
      <c r="B11" s="30"/>
      <c r="C11" s="23" t="s">
        <v>8</v>
      </c>
      <c r="D11" s="31">
        <v>314</v>
      </c>
      <c r="E11" s="32">
        <v>337.97</v>
      </c>
      <c r="F11" s="123">
        <v>339.62</v>
      </c>
      <c r="G11" s="94" t="str">
        <f>IF((F11/E11)-1&lt;0,"▲","")</f>
        <v/>
      </c>
      <c r="H11" s="95">
        <f>ABS((+F11/E11)-1)</f>
        <v>4.8820901263424421E-3</v>
      </c>
      <c r="I11" s="33" t="str">
        <f>IF(F11="NA","",IF(M11=0,"",IF((F11-M11)&lt;0,"▲","")))</f>
        <v>▲</v>
      </c>
      <c r="J11" s="63">
        <f>IF(F11="NA","-",IF(M11=0,"-",ABS(F11-M11)))</f>
        <v>1.0099999999999909</v>
      </c>
      <c r="K11" s="60">
        <v>180.13</v>
      </c>
      <c r="L11" s="72">
        <v>215.14099999999999</v>
      </c>
      <c r="M11" s="55">
        <v>340.63</v>
      </c>
    </row>
    <row r="12" spans="2:13" ht="12" customHeight="1">
      <c r="B12" s="30"/>
      <c r="C12" s="23" t="s">
        <v>79</v>
      </c>
      <c r="D12" s="31">
        <v>81.819999999999993</v>
      </c>
      <c r="E12" s="32">
        <v>80.86</v>
      </c>
      <c r="F12" s="123">
        <v>84.1</v>
      </c>
      <c r="G12" s="94" t="str">
        <f>IF((F12/E12)-1&lt;0,"▲","")</f>
        <v/>
      </c>
      <c r="H12" s="95">
        <f>ABS((+F12/E12)-1)</f>
        <v>4.0069255503339063E-2</v>
      </c>
      <c r="I12" s="33" t="str">
        <f>IF(F12="NA","",IF(M12=0,"",IF((F12-M12)&lt;0,"▲","")))</f>
        <v/>
      </c>
      <c r="J12" s="63">
        <f>IF(F12="NA","-",IF(M12=0,"-",ABS(F12-M12)))</f>
        <v>1.5699999999999932</v>
      </c>
      <c r="K12" s="60">
        <v>73.123999999999995</v>
      </c>
      <c r="L12" s="72">
        <v>99.475999999999999</v>
      </c>
      <c r="M12" s="55">
        <v>82.53</v>
      </c>
    </row>
    <row r="13" spans="2:13" ht="12" customHeight="1">
      <c r="B13" s="30"/>
      <c r="C13" s="23" t="s">
        <v>9</v>
      </c>
      <c r="D13" s="31">
        <v>65.89</v>
      </c>
      <c r="E13" s="32">
        <v>69.650000000000006</v>
      </c>
      <c r="F13" s="123">
        <v>70.42</v>
      </c>
      <c r="G13" s="94" t="str">
        <f>IF((F13/E13)-1&lt;0,"▲","")</f>
        <v/>
      </c>
      <c r="H13" s="95">
        <f>ABS((+F13/E13)-1)</f>
        <v>1.1055276381909396E-2</v>
      </c>
      <c r="I13" s="33" t="str">
        <f>IF(F13="NA","",IF(M13=0,"",IF((F13-M13)&lt;0,"▲","")))</f>
        <v>▲</v>
      </c>
      <c r="J13" s="63">
        <f>IF(F13="NA","-",IF(M13=0,"-",ABS(F13-M13)))</f>
        <v>2.2399999999999949</v>
      </c>
      <c r="K13" s="60">
        <v>39.75</v>
      </c>
      <c r="L13" s="72">
        <v>25.483000000000001</v>
      </c>
      <c r="M13" s="55">
        <v>72.66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0.16600000000000001</v>
      </c>
      <c r="F14" s="69">
        <f>ROUND(F13/(F11+F12),3)</f>
        <v>0.16600000000000001</v>
      </c>
      <c r="G14" s="94" t="str">
        <f>IF((F14/E14)-1&lt;0,"▲","")</f>
        <v/>
      </c>
      <c r="H14" s="98">
        <f>ABS(+F14-E14)*100</f>
        <v>0</v>
      </c>
      <c r="I14" s="33" t="str">
        <f>IF(F14="NA","",IF(M14=0,"",IF((F14-M14)&lt;0,"▲","")))</f>
        <v>▲</v>
      </c>
      <c r="J14" s="63">
        <f>IF(F14="NA","-",IF(M14=0,"-",ABS(F14-M14)*100))</f>
        <v>0.59999999999999776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0.17199999999999999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60.31</v>
      </c>
      <c r="F16" s="123">
        <v>60.3</v>
      </c>
      <c r="G16" s="94" t="str">
        <f>IF((F16/E16)-1&lt;0,"▲","")</f>
        <v>▲</v>
      </c>
      <c r="H16" s="95">
        <f t="shared" ref="H16:H37" si="0">ABS((+F16/E16)-1)</f>
        <v>1.6580998176096706E-4</v>
      </c>
      <c r="I16" s="33" t="str">
        <f>IF(F16="NA","",IF(M16=0,"",IF((F16-M16)&lt;0,"▲","")))</f>
        <v/>
      </c>
      <c r="J16" s="63">
        <f>IF(F16="NA","-",IF(M16=0,"-",ABS(F16-M16)))</f>
        <v>4.0399999999999991</v>
      </c>
      <c r="K16" s="60">
        <v>44.320500000000003</v>
      </c>
      <c r="L16" s="72">
        <v>59.404000000000003</v>
      </c>
      <c r="M16" s="55">
        <v>56.26</v>
      </c>
    </row>
    <row r="17" spans="2:13" ht="12" customHeight="1">
      <c r="B17" s="30"/>
      <c r="C17" s="23" t="s">
        <v>8</v>
      </c>
      <c r="D17" s="31">
        <v>34.29</v>
      </c>
      <c r="E17" s="32">
        <v>31.28</v>
      </c>
      <c r="F17" s="123">
        <v>32.549999999999997</v>
      </c>
      <c r="G17" s="94" t="str">
        <f>IF((F17/E17)-1&lt;0,"▲","")</f>
        <v/>
      </c>
      <c r="H17" s="95">
        <f t="shared" si="0"/>
        <v>4.0601023017902582E-2</v>
      </c>
      <c r="I17" s="33" t="str">
        <f>IF(F17="NA","",IF(M17=0,"",IF((F17-M17)&lt;0,"▲","")))</f>
        <v>▲</v>
      </c>
      <c r="J17" s="63">
        <f>IF(F17="NA","-",IF(M17=0,"-",ABS(F17-M17)))</f>
        <v>0.55000000000000426</v>
      </c>
      <c r="K17" s="60">
        <v>21.401</v>
      </c>
      <c r="L17" s="72">
        <v>31.027999999999999</v>
      </c>
      <c r="M17" s="55">
        <v>33.1</v>
      </c>
    </row>
    <row r="18" spans="2:13" ht="12" customHeight="1">
      <c r="B18" s="30"/>
      <c r="C18" s="23" t="s">
        <v>79</v>
      </c>
      <c r="D18" s="31">
        <v>27.64</v>
      </c>
      <c r="E18" s="32">
        <v>23.54</v>
      </c>
      <c r="F18" s="123">
        <v>27.22</v>
      </c>
      <c r="G18" s="94" t="str">
        <f>IF((F18/E18)-1&lt;0,"▲","")</f>
        <v/>
      </c>
      <c r="H18" s="95">
        <f t="shared" si="0"/>
        <v>0.1563296516567545</v>
      </c>
      <c r="I18" s="33" t="str">
        <f>IF(F18="NA","",IF(M18=0,"",IF((F18-M18)&lt;0,"▲","")))</f>
        <v/>
      </c>
      <c r="J18" s="63">
        <f>IF(F18="NA","-",IF(M18=0,"-",ABS(F18-M18)))</f>
        <v>2.7300000000000004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17.87</v>
      </c>
      <c r="E19" s="32">
        <v>26.49</v>
      </c>
      <c r="F19" s="123">
        <v>29.75</v>
      </c>
      <c r="G19" s="94" t="str">
        <f>IF((F19/E19)-1&lt;0,"▲","")</f>
        <v/>
      </c>
      <c r="H19" s="95">
        <f t="shared" si="0"/>
        <v>0.12306530766326929</v>
      </c>
      <c r="I19" s="33" t="str">
        <f>IF(F19="NA","",IF(M19=0,"",IF((F19-M19)&lt;0,"▲","")))</f>
        <v/>
      </c>
      <c r="J19" s="63">
        <f>IF(F19="NA","-",IF(M19=0,"-",ABS(F19-M19)))</f>
        <v>2.7800000000000011</v>
      </c>
      <c r="K19" s="60">
        <v>12.750500000000001</v>
      </c>
      <c r="L19" s="72">
        <v>10.234</v>
      </c>
      <c r="M19" s="55">
        <v>26.97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0.48299999999999998</v>
      </c>
      <c r="F20" s="69">
        <f>ROUND(F19/(F17+F18),3)</f>
        <v>0.498</v>
      </c>
      <c r="G20" s="104" t="str">
        <f>IF((F20/E20)-1&lt;0,"▲","")</f>
        <v/>
      </c>
      <c r="H20" s="98">
        <f>ABS(+F20-E20)*100</f>
        <v>1.5000000000000013</v>
      </c>
      <c r="I20" s="105" t="str">
        <f>IF(F20="NA","",IF(M20=0,"",IF((F20-M20)&lt;0,"▲","")))</f>
        <v/>
      </c>
      <c r="J20" s="63">
        <f>IF(F20="NA","-",IF(M20=0,"-",ABS(F20-M20)*100))</f>
        <v>2.9999999999999973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0.46800000000000003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350.74</v>
      </c>
      <c r="G22" s="94" t="str">
        <f>IF((F22/E22)-1&lt;0,"▲","")</f>
        <v/>
      </c>
      <c r="H22" s="95">
        <f>ABS((+F22/E22)-1)</f>
        <v>4.3525571273121955E-3</v>
      </c>
      <c r="I22" s="33" t="str">
        <f>IF(F22="NA","",IF(M22=0,"",IF((F22-M22)&lt;0,"▲","")))</f>
        <v>▲</v>
      </c>
      <c r="J22" s="63">
        <f>IF(F22="NA","-",IF(M22=0,"-",ABS(F22-M22)))</f>
        <v>3.5099999999999909</v>
      </c>
      <c r="K22" s="60">
        <v>184.39500000000001</v>
      </c>
      <c r="L22" s="72">
        <v>210.03800000000001</v>
      </c>
      <c r="M22" s="55">
        <v>354.25</v>
      </c>
    </row>
    <row r="23" spans="2:13" ht="12" customHeight="1">
      <c r="B23" s="30"/>
      <c r="C23" s="23" t="s">
        <v>8</v>
      </c>
      <c r="D23" s="31">
        <v>275.75</v>
      </c>
      <c r="E23" s="32">
        <v>302.69</v>
      </c>
      <c r="F23" s="123">
        <v>303.02</v>
      </c>
      <c r="G23" s="94" t="str">
        <f>IF((F23/E23)-1&lt;0,"▲","")</f>
        <v/>
      </c>
      <c r="H23" s="95">
        <f t="shared" si="0"/>
        <v>1.0902243219135244E-3</v>
      </c>
      <c r="I23" s="33" t="str">
        <f>IF(F23="NA","",IF(M23=0,"",IF((F23-M23)&lt;0,"▲","")))</f>
        <v>▲</v>
      </c>
      <c r="J23" s="63">
        <f>IF(F23="NA","-",IF(M23=0,"-",ABS(F23-M23)))</f>
        <v>0.16000000000002501</v>
      </c>
      <c r="K23" s="60">
        <v>157.39250000000001</v>
      </c>
      <c r="L23" s="72">
        <v>180.72300000000001</v>
      </c>
      <c r="M23" s="55">
        <v>303.18</v>
      </c>
    </row>
    <row r="24" spans="2:13" ht="12" customHeight="1">
      <c r="B24" s="30"/>
      <c r="C24" s="23" t="s">
        <v>79</v>
      </c>
      <c r="D24" s="31">
        <v>51.17</v>
      </c>
      <c r="E24" s="32">
        <v>54.01</v>
      </c>
      <c r="F24" s="123">
        <v>53.36</v>
      </c>
      <c r="G24" s="94" t="str">
        <f>IF((F24/E24)-1&lt;0,"▲","")</f>
        <v>▲</v>
      </c>
      <c r="H24" s="95">
        <f t="shared" si="0"/>
        <v>1.2034808368820538E-2</v>
      </c>
      <c r="I24" s="33" t="str">
        <f>IF(F24="NA","",IF(M24=0,"",IF((F24-M24)&lt;0,"▲","")))</f>
        <v>▲</v>
      </c>
      <c r="J24" s="63">
        <f>IF(F24="NA","-",IF(M24=0,"-",ABS(F24-M24)))</f>
        <v>1.2700000000000031</v>
      </c>
      <c r="K24" s="60">
        <v>39.707999999999998</v>
      </c>
      <c r="L24" s="72">
        <v>63.003999999999998</v>
      </c>
      <c r="M24" s="55">
        <v>54.63</v>
      </c>
    </row>
    <row r="25" spans="2:13" ht="12" customHeight="1">
      <c r="B25" s="30"/>
      <c r="C25" s="23" t="s">
        <v>9</v>
      </c>
      <c r="D25" s="31">
        <v>47.06</v>
      </c>
      <c r="E25" s="32">
        <v>41.95</v>
      </c>
      <c r="F25" s="123">
        <v>38.57</v>
      </c>
      <c r="G25" s="94" t="str">
        <f>IF((F25/E25)-1&lt;0,"▲","")</f>
        <v>▲</v>
      </c>
      <c r="H25" s="95">
        <f t="shared" si="0"/>
        <v>8.0572109654350466E-2</v>
      </c>
      <c r="I25" s="33" t="str">
        <f>IF(F25="NA","",IF(M25=0,"",IF((F25-M25)&lt;0,"▲","")))</f>
        <v>▲</v>
      </c>
      <c r="J25" s="63">
        <f>IF(F25="NA","-",IF(M25=0,"-",ABS(F25-M25)))</f>
        <v>5.7000000000000028</v>
      </c>
      <c r="K25" s="60">
        <v>26.788499999999999</v>
      </c>
      <c r="L25" s="72">
        <v>14.439</v>
      </c>
      <c r="M25" s="55">
        <v>44.27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0.11799999999999999</v>
      </c>
      <c r="F26" s="69">
        <f>ROUND(F25/(F23+F24),3)</f>
        <v>0.108</v>
      </c>
      <c r="G26" s="104" t="str">
        <f>IF((F26/E26)-1&lt;0,"▲","")</f>
        <v>▲</v>
      </c>
      <c r="H26" s="98">
        <f>ABS(+F26-E26)*100</f>
        <v>0.99999999999999956</v>
      </c>
      <c r="I26" s="105" t="str">
        <f>IF(F26="NA","",IF(M26=0,"",IF((F26-M26)&lt;0,"▲","")))</f>
        <v>▲</v>
      </c>
      <c r="J26" s="63">
        <f>IF(F26="NA","-",IF(M26=0,"-",ABS(F26-M26)*100))</f>
        <v>1.6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0.124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336.44</v>
      </c>
      <c r="G28" s="94" t="str">
        <f>IF((F28/E28)-1&lt;0,"▲","")</f>
        <v/>
      </c>
      <c r="H28" s="95">
        <f>ABS((+F28/E28)-1)</f>
        <v>1.0299990991261554E-2</v>
      </c>
      <c r="I28" s="33" t="str">
        <f>IF(F28="NA","",IF(M28=0,"",IF((F28-M28)&lt;0,"▲","")))</f>
        <v>▲</v>
      </c>
      <c r="J28" s="63">
        <f>IF(F28="NA","-",IF(M28=0,"-",ABS(F28-M28)))</f>
        <v>3.1700000000000159</v>
      </c>
      <c r="K28" s="60">
        <v>142.88849999999999</v>
      </c>
      <c r="L28" s="72">
        <v>187.97</v>
      </c>
      <c r="M28" s="55">
        <v>339.61</v>
      </c>
    </row>
    <row r="29" spans="2:13" ht="12" customHeight="1">
      <c r="B29" s="41"/>
      <c r="C29" s="23" t="s">
        <v>8</v>
      </c>
      <c r="D29" s="31">
        <v>259.05</v>
      </c>
      <c r="E29" s="32">
        <v>288.69</v>
      </c>
      <c r="F29" s="123">
        <v>289.83</v>
      </c>
      <c r="G29" s="94" t="str">
        <f>IF((F29/E29)-1&lt;0,"▲","")</f>
        <v/>
      </c>
      <c r="H29" s="95">
        <f t="shared" si="0"/>
        <v>3.9488724929854779E-3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289.83</v>
      </c>
    </row>
    <row r="30" spans="2:13" ht="12" customHeight="1">
      <c r="B30" s="41"/>
      <c r="C30" s="23" t="s">
        <v>79</v>
      </c>
      <c r="D30" s="31">
        <v>47.18</v>
      </c>
      <c r="E30" s="32">
        <v>49.53</v>
      </c>
      <c r="F30" s="123">
        <v>49.53</v>
      </c>
      <c r="G30" s="94" t="str">
        <f>IF((F30/E30)-1&lt;0,"▲","")</f>
        <v/>
      </c>
      <c r="H30" s="95">
        <f t="shared" si="0"/>
        <v>0</v>
      </c>
      <c r="I30" s="33" t="str">
        <f>IF(F30="NA","",IF(M30=0,"",IF((F30-M30)&lt;0,"▲","")))</f>
        <v>▲</v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42.5</v>
      </c>
      <c r="E31" s="32">
        <v>37.549999999999997</v>
      </c>
      <c r="F31" s="123">
        <v>34.89</v>
      </c>
      <c r="G31" s="94" t="str">
        <f>IF((F31/E31)-1&lt;0,"▲","")</f>
        <v>▲</v>
      </c>
      <c r="H31" s="95">
        <f t="shared" si="0"/>
        <v>7.0838881491344763E-2</v>
      </c>
      <c r="I31" s="33" t="str">
        <f>IF(F31="NA","",IF(M31=0,"",IF((F31-M31)&lt;0,"▲","")))</f>
        <v>▲</v>
      </c>
      <c r="J31" s="63">
        <f>IF(F31="NA","-",IF(M31=0,"-",ABS(F31-M31)))</f>
        <v>5.0799999999999983</v>
      </c>
      <c r="K31" s="60">
        <v>15.137</v>
      </c>
      <c r="L31" s="72">
        <v>10.819000000000001</v>
      </c>
      <c r="M31" s="55">
        <v>39.97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0.111</v>
      </c>
      <c r="F32" s="69">
        <f>ROUND(F31/(F29+F30),3)</f>
        <v>0.10299999999999999</v>
      </c>
      <c r="G32" s="104" t="str">
        <f>IF((F32/E32)-1&lt;0,"▲","")</f>
        <v>▲</v>
      </c>
      <c r="H32" s="98">
        <f>ABS(+F32-E32)*100</f>
        <v>0.80000000000000071</v>
      </c>
      <c r="I32" s="105" t="str">
        <f>IF(F32="NA","",IF(M32=0,"",IF((F32-M32)&lt;0,"▲","")))</f>
        <v>▲</v>
      </c>
      <c r="J32" s="63">
        <f>IF(F32="NA","-",IF(M32=0,"-",ABS(F32-M32)*100))</f>
        <v>1.4000000000000012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0.11700000000000001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7.81</v>
      </c>
      <c r="G34" s="94" t="str">
        <f>IF((F34/E34)-1&lt;0,"▲","")</f>
        <v/>
      </c>
      <c r="H34" s="95">
        <f>ABS((+F34/E34)-1)</f>
        <v>0.12861271676300579</v>
      </c>
      <c r="I34" s="33" t="str">
        <f>IF(F34="NA","",IF(M34=0,"",IF((F34-M34)&lt;0,"▲","")))</f>
        <v/>
      </c>
      <c r="J34" s="63">
        <f>IF(F34="NA","-",IF(M34=0,"-",ABS(F34-M34)))</f>
        <v>0.1899999999999995</v>
      </c>
      <c r="K34" s="60">
        <v>2.931</v>
      </c>
      <c r="L34" s="72">
        <v>5.6280000000000001</v>
      </c>
      <c r="M34" s="55">
        <v>7.62</v>
      </c>
    </row>
    <row r="35" spans="2:13" ht="12" customHeight="1">
      <c r="B35" s="30"/>
      <c r="C35" s="23" t="s">
        <v>8</v>
      </c>
      <c r="D35" s="31">
        <v>3.96</v>
      </c>
      <c r="E35" s="32">
        <v>4</v>
      </c>
      <c r="F35" s="123">
        <v>4.05</v>
      </c>
      <c r="G35" s="94" t="str">
        <f>IF((F35/E35)-1&lt;0,"▲","")</f>
        <v/>
      </c>
      <c r="H35" s="95">
        <f t="shared" si="0"/>
        <v>1.2499999999999956E-2</v>
      </c>
      <c r="I35" s="33" t="str">
        <f>IF(F35="NA","",IF(M35=0,"",IF((F35-M35)&lt;0,"▲","")))</f>
        <v>▲</v>
      </c>
      <c r="J35" s="63">
        <f>IF(F35="NA","-",IF(M35=0,"-",ABS(F35-M35)))</f>
        <v>0.3100000000000005</v>
      </c>
      <c r="K35" s="60">
        <v>1.3365</v>
      </c>
      <c r="L35" s="72">
        <v>3.39</v>
      </c>
      <c r="M35" s="55">
        <v>4.3600000000000003</v>
      </c>
    </row>
    <row r="36" spans="2:13" ht="12" customHeight="1">
      <c r="B36" s="30"/>
      <c r="C36" s="23" t="s">
        <v>79</v>
      </c>
      <c r="D36" s="31">
        <v>3.01</v>
      </c>
      <c r="E36" s="32">
        <v>3.3</v>
      </c>
      <c r="F36" s="123">
        <v>3.53</v>
      </c>
      <c r="G36" s="94" t="str">
        <f>IF((F36/E36)-1&lt;0,"▲","")</f>
        <v/>
      </c>
      <c r="H36" s="95">
        <f t="shared" si="0"/>
        <v>6.9696969696969591E-2</v>
      </c>
      <c r="I36" s="33" t="str">
        <f>IF(F36="NA","",IF(M36=0,"",IF((F36-M36)&lt;0,"▲","")))</f>
        <v/>
      </c>
      <c r="J36" s="63">
        <f>IF(F36="NA","-",IF(M36=0,"-",ABS(F36-M36)))</f>
        <v>0.11999999999999966</v>
      </c>
      <c r="K36" s="60">
        <v>1.665</v>
      </c>
      <c r="L36" s="72">
        <v>2.694</v>
      </c>
      <c r="M36" s="55">
        <v>3.41</v>
      </c>
    </row>
    <row r="37" spans="2:13" ht="12" customHeight="1">
      <c r="B37" s="30"/>
      <c r="C37" s="23" t="s">
        <v>9</v>
      </c>
      <c r="D37" s="31">
        <v>0.96</v>
      </c>
      <c r="E37" s="32">
        <v>1.21</v>
      </c>
      <c r="F37" s="123">
        <v>2.11</v>
      </c>
      <c r="G37" s="94" t="str">
        <f>IF((F37/E37)-1&lt;0,"▲","")</f>
        <v/>
      </c>
      <c r="H37" s="95">
        <f t="shared" si="0"/>
        <v>0.74380165289256195</v>
      </c>
      <c r="I37" s="33" t="str">
        <f>IF(F37="NA","",IF(M37=0,"",IF((F37-M37)&lt;0,"▲","")))</f>
        <v/>
      </c>
      <c r="J37" s="63">
        <f>IF(F37="NA","-",IF(M37=0,"-",ABS(F37-M37)))</f>
        <v>0.69</v>
      </c>
      <c r="K37" s="60">
        <v>0.21099999999999999</v>
      </c>
      <c r="L37" s="72">
        <v>0.81</v>
      </c>
      <c r="M37" s="55">
        <v>1.42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0.16600000000000001</v>
      </c>
      <c r="F38" s="74">
        <f>ROUND(F37/(F35+F36),3)</f>
        <v>0.27800000000000002</v>
      </c>
      <c r="G38" s="107" t="str">
        <f>IF((F38/E38)-1&lt;0,"▲","")</f>
        <v/>
      </c>
      <c r="H38" s="108">
        <f>ABS(+F38-E38)*100</f>
        <v>11.200000000000001</v>
      </c>
      <c r="I38" s="109" t="str">
        <f>IF(F38="NA","",IF(M38=0,"",IF((F38-M38)&lt;0,"▲","")))</f>
        <v/>
      </c>
      <c r="J38" s="64">
        <f>IF(F38="NA","-",IF(M38=0,"-",ABS(F38-M38)*100))</f>
        <v>9.5000000000000036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0.183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229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91.04</v>
      </c>
      <c r="G44" s="113" t="str">
        <f>IF((F44/E44)-1&lt;0,"▲","")</f>
        <v>▲</v>
      </c>
      <c r="H44" s="95">
        <f>ABS((+F44/E44)-1)</f>
        <v>4.1566396849703757E-3</v>
      </c>
      <c r="I44" s="54" t="str">
        <f>IF(F44="NA","",IF(M44=0,"",IF((F44-M44)&lt;0,"▲","")))</f>
        <v/>
      </c>
      <c r="J44" s="63">
        <f>IF(F44="NA","-",IF(M44=0,"-",ABS(F44-M44)))</f>
        <v>0.96000000000000796</v>
      </c>
      <c r="K44" s="60">
        <v>38.349499999999999</v>
      </c>
      <c r="L44" s="77">
        <v>66.783000000000001</v>
      </c>
      <c r="M44" s="78">
        <v>90.08</v>
      </c>
    </row>
    <row r="45" spans="2:13" ht="12" customHeight="1">
      <c r="B45" s="30"/>
      <c r="C45" s="23" t="s">
        <v>8</v>
      </c>
      <c r="D45" s="111">
        <v>48</v>
      </c>
      <c r="E45" s="112">
        <v>51.1</v>
      </c>
      <c r="F45" s="125">
        <v>48.98</v>
      </c>
      <c r="G45" s="114" t="str">
        <f>IF((F45/E45)-1&lt;0,"▲","")</f>
        <v>▲</v>
      </c>
      <c r="H45" s="95">
        <f>ABS((+F45/E45)-1)</f>
        <v>4.1487279843444358E-2</v>
      </c>
      <c r="I45" s="33" t="str">
        <f>IF(F45="NA","",IF(M45=0,"",IF((F45-M45)&lt;0,"▲","")))</f>
        <v/>
      </c>
      <c r="J45" s="63">
        <f>IF(F45="NA","-",IF(M45=0,"-",ABS(F45-M45)))</f>
        <v>0.13999999999999346</v>
      </c>
      <c r="K45" s="60">
        <v>23.144500000000001</v>
      </c>
      <c r="L45" s="79">
        <v>44.6</v>
      </c>
      <c r="M45" s="55">
        <v>48.84</v>
      </c>
    </row>
    <row r="46" spans="2:13" ht="12" customHeight="1">
      <c r="B46" s="30"/>
      <c r="C46" s="23" t="s">
        <v>79</v>
      </c>
      <c r="D46" s="111">
        <v>34.93</v>
      </c>
      <c r="E46" s="112">
        <v>39.74</v>
      </c>
      <c r="F46" s="125">
        <v>37.29</v>
      </c>
      <c r="G46" s="114" t="str">
        <f>IF((F46/E46)-1&lt;0,"▲","")</f>
        <v>▲</v>
      </c>
      <c r="H46" s="95">
        <f>ABS((+F46/E46)-1)</f>
        <v>6.1650729743331745E-2</v>
      </c>
      <c r="I46" s="33" t="str">
        <f>IF(F46="NA","",IF(M46=0,"",IF((F46-M46)&lt;0,"▲","")))</f>
        <v/>
      </c>
      <c r="J46" s="63">
        <f>IF(F46="NA","-",IF(M46=0,"-",ABS(F46-M46)))</f>
        <v>0.54999999999999716</v>
      </c>
      <c r="K46" s="60">
        <v>13.8605</v>
      </c>
      <c r="L46" s="79">
        <v>24.128</v>
      </c>
      <c r="M46" s="55">
        <v>36.74</v>
      </c>
    </row>
    <row r="47" spans="2:13" ht="12" customHeight="1">
      <c r="B47" s="30"/>
      <c r="C47" s="23" t="s">
        <v>9</v>
      </c>
      <c r="D47" s="111">
        <v>3.76</v>
      </c>
      <c r="E47" s="112">
        <v>4.75</v>
      </c>
      <c r="F47" s="125">
        <v>9.8000000000000007</v>
      </c>
      <c r="G47" s="114" t="str">
        <f>IF((F47/E47)-1&lt;0,"▲","")</f>
        <v/>
      </c>
      <c r="H47" s="95">
        <f>ABS((+F47/E47)-1)</f>
        <v>1.0631578947368423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3.0590000000000002</v>
      </c>
      <c r="M47" s="55">
        <v>9.8000000000000007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5.1999999999999998E-2</v>
      </c>
      <c r="F48" s="75">
        <f>ROUND(F47/(F45+F46),3)</f>
        <v>0.114</v>
      </c>
      <c r="G48" s="117" t="str">
        <f>IF(F48-D48&lt;0,"▲","")</f>
        <v/>
      </c>
      <c r="H48" s="108">
        <f>ABS(+F48-E48)*100</f>
        <v>6.2000000000000011</v>
      </c>
      <c r="I48" s="45" t="str">
        <f>IF(F48="NA","",IF(M48=0,"",IF((F48-M48)&lt;0,"▲","")))</f>
        <v>▲</v>
      </c>
      <c r="J48" s="64">
        <f>ABS(+F48-M48)*100</f>
        <v>0.10000000000000009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0.115</v>
      </c>
    </row>
    <row r="49" spans="1:13" ht="12" customHeight="1">
      <c r="B49" s="1" t="s">
        <v>340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322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8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337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253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216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217</v>
      </c>
      <c r="G7" s="457" t="s">
        <v>218</v>
      </c>
      <c r="H7" s="437"/>
      <c r="I7" s="440" t="s">
        <v>219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416.45</v>
      </c>
      <c r="F10" s="123">
        <v>418.13</v>
      </c>
      <c r="G10" s="94" t="str">
        <f>IF((F10/E10)-1&lt;0,"▲","")</f>
        <v/>
      </c>
      <c r="H10" s="95">
        <f>ABS((+F10/E10)-1)</f>
        <v>4.0340977308199744E-3</v>
      </c>
      <c r="I10" s="33" t="str">
        <f>IF(F10="NA","",IF(M10=0,"",IF((F10-M10)&lt;0,"▲","")))</f>
        <v/>
      </c>
      <c r="J10" s="63">
        <f>IF(F10="NA","-",IF(M10=0,"-",ABS(F10-M10)))</f>
        <v>0.64999999999997726</v>
      </c>
      <c r="K10" s="60">
        <v>231.6465</v>
      </c>
      <c r="L10" s="72">
        <v>275.07</v>
      </c>
      <c r="M10" s="55">
        <v>417.48</v>
      </c>
    </row>
    <row r="11" spans="2:13" ht="12" customHeight="1">
      <c r="B11" s="30"/>
      <c r="C11" s="23" t="s">
        <v>8</v>
      </c>
      <c r="D11" s="31">
        <v>314</v>
      </c>
      <c r="E11" s="32">
        <v>335.65</v>
      </c>
      <c r="F11" s="123">
        <v>340.63</v>
      </c>
      <c r="G11" s="94" t="str">
        <f>IF((F11/E11)-1&lt;0,"▲","")</f>
        <v/>
      </c>
      <c r="H11" s="95">
        <f>ABS((+F11/E11)-1)</f>
        <v>1.4836883658573052E-2</v>
      </c>
      <c r="I11" s="33" t="str">
        <f>IF(F11="NA","",IF(M11=0,"",IF((F11-M11)&lt;0,"▲","")))</f>
        <v/>
      </c>
      <c r="J11" s="63">
        <f>IF(F11="NA","-",IF(M11=0,"-",ABS(F11-M11)))</f>
        <v>2.9699999999999704</v>
      </c>
      <c r="K11" s="60">
        <v>180.13</v>
      </c>
      <c r="L11" s="72">
        <v>215.14099999999999</v>
      </c>
      <c r="M11" s="55">
        <v>337.66</v>
      </c>
    </row>
    <row r="12" spans="2:13" ht="12" customHeight="1">
      <c r="B12" s="30"/>
      <c r="C12" s="23" t="s">
        <v>79</v>
      </c>
      <c r="D12" s="31">
        <v>81.819999999999993</v>
      </c>
      <c r="E12" s="32">
        <v>81.400000000000006</v>
      </c>
      <c r="F12" s="123">
        <v>82.53</v>
      </c>
      <c r="G12" s="94" t="str">
        <f>IF((F12/E12)-1&lt;0,"▲","")</f>
        <v/>
      </c>
      <c r="H12" s="95">
        <f>ABS((+F12/E12)-1)</f>
        <v>1.3882063882063811E-2</v>
      </c>
      <c r="I12" s="33" t="str">
        <f>IF(F12="NA","",IF(M12=0,"",IF((F12-M12)&lt;0,"▲","")))</f>
        <v/>
      </c>
      <c r="J12" s="63">
        <f>IF(F12="NA","-",IF(M12=0,"-",ABS(F12-M12)))</f>
        <v>7.000000000000739E-2</v>
      </c>
      <c r="K12" s="60">
        <v>73.123999999999995</v>
      </c>
      <c r="L12" s="72">
        <v>99.475999999999999</v>
      </c>
      <c r="M12" s="55">
        <v>82.46</v>
      </c>
    </row>
    <row r="13" spans="2:13" ht="12" customHeight="1">
      <c r="B13" s="30"/>
      <c r="C13" s="23" t="s">
        <v>9</v>
      </c>
      <c r="D13" s="31">
        <v>65.89</v>
      </c>
      <c r="E13" s="32">
        <v>71.489999999999995</v>
      </c>
      <c r="F13" s="123">
        <v>72.66</v>
      </c>
      <c r="G13" s="94" t="str">
        <f>IF((F13/E13)-1&lt;0,"▲","")</f>
        <v/>
      </c>
      <c r="H13" s="95">
        <f>ABS((+F13/E13)-1)</f>
        <v>1.6365925304238305E-2</v>
      </c>
      <c r="I13" s="33" t="str">
        <f>IF(F13="NA","",IF(M13=0,"",IF((F13-M13)&lt;0,"▲","")))</f>
        <v>▲</v>
      </c>
      <c r="J13" s="63">
        <f>IF(F13="NA","-",IF(M13=0,"-",ABS(F13-M13)))</f>
        <v>6.730000000000004</v>
      </c>
      <c r="K13" s="60">
        <v>39.75</v>
      </c>
      <c r="L13" s="72">
        <v>25.483000000000001</v>
      </c>
      <c r="M13" s="55">
        <v>79.39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0.17100000000000001</v>
      </c>
      <c r="F14" s="69">
        <f>ROUND(F13/(F11+F12),3)</f>
        <v>0.17199999999999999</v>
      </c>
      <c r="G14" s="94" t="str">
        <f>IF((F14/E14)-1&lt;0,"▲","")</f>
        <v/>
      </c>
      <c r="H14" s="98">
        <f>ABS(+F14-E14)*100</f>
        <v>9.9999999999997313E-2</v>
      </c>
      <c r="I14" s="33" t="str">
        <f>IF(F14="NA","",IF(M14=0,"",IF((F14-M14)&lt;0,"▲","")))</f>
        <v>▲</v>
      </c>
      <c r="J14" s="63">
        <f>IF(F14="NA","-",IF(M14=0,"-",ABS(F14-M14)*100))</f>
        <v>1.7000000000000015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0.189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60.31</v>
      </c>
      <c r="F16" s="123">
        <v>56.26</v>
      </c>
      <c r="G16" s="94" t="str">
        <f>IF((F16/E16)-1&lt;0,"▲","")</f>
        <v>▲</v>
      </c>
      <c r="H16" s="95">
        <f t="shared" ref="H16:H37" si="0">ABS((+F16/E16)-1)</f>
        <v>6.7153042613165348E-2</v>
      </c>
      <c r="I16" s="33" t="str">
        <f>IF(F16="NA","",IF(M16=0,"",IF((F16-M16)&lt;0,"▲","")))</f>
        <v/>
      </c>
      <c r="J16" s="63">
        <f>IF(F16="NA","-",IF(M16=0,"-",ABS(F16-M16)))</f>
        <v>0.64999999999999858</v>
      </c>
      <c r="K16" s="60">
        <v>44.320500000000003</v>
      </c>
      <c r="L16" s="72">
        <v>59.404000000000003</v>
      </c>
      <c r="M16" s="55">
        <v>55.61</v>
      </c>
    </row>
    <row r="17" spans="2:13" ht="12" customHeight="1">
      <c r="B17" s="30"/>
      <c r="C17" s="23" t="s">
        <v>8</v>
      </c>
      <c r="D17" s="31">
        <v>34.29</v>
      </c>
      <c r="E17" s="32">
        <v>31.93</v>
      </c>
      <c r="F17" s="123">
        <v>33.1</v>
      </c>
      <c r="G17" s="94" t="str">
        <f>IF((F17/E17)-1&lt;0,"▲","")</f>
        <v/>
      </c>
      <c r="H17" s="95">
        <f t="shared" si="0"/>
        <v>3.6642655809583591E-2</v>
      </c>
      <c r="I17" s="33" t="str">
        <f>IF(F17="NA","",IF(M17=0,"",IF((F17-M17)&lt;0,"▲","")))</f>
        <v/>
      </c>
      <c r="J17" s="63">
        <f>IF(F17="NA","-",IF(M17=0,"-",ABS(F17-M17)))</f>
        <v>0.28000000000000114</v>
      </c>
      <c r="K17" s="60">
        <v>21.401</v>
      </c>
      <c r="L17" s="72">
        <v>31.027999999999999</v>
      </c>
      <c r="M17" s="55">
        <v>32.82</v>
      </c>
    </row>
    <row r="18" spans="2:13" ht="12" customHeight="1">
      <c r="B18" s="30"/>
      <c r="C18" s="23" t="s">
        <v>79</v>
      </c>
      <c r="D18" s="31">
        <v>27.64</v>
      </c>
      <c r="E18" s="32">
        <v>24.09</v>
      </c>
      <c r="F18" s="123">
        <v>24.49</v>
      </c>
      <c r="G18" s="94" t="str">
        <f>IF((F18/E18)-1&lt;0,"▲","")</f>
        <v/>
      </c>
      <c r="H18" s="95">
        <f t="shared" si="0"/>
        <v>1.660440016604392E-2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17.87</v>
      </c>
      <c r="E19" s="32">
        <v>25.3</v>
      </c>
      <c r="F19" s="123">
        <v>26.97</v>
      </c>
      <c r="G19" s="94" t="str">
        <f>IF((F19/E19)-1&lt;0,"▲","")</f>
        <v/>
      </c>
      <c r="H19" s="95">
        <f t="shared" si="0"/>
        <v>6.6007905138339762E-2</v>
      </c>
      <c r="I19" s="33" t="str">
        <f>IF(F19="NA","",IF(M19=0,"",IF((F19-M19)&lt;0,"▲","")))</f>
        <v>▲</v>
      </c>
      <c r="J19" s="63">
        <f>IF(F19="NA","-",IF(M19=0,"-",ABS(F19-M19)))</f>
        <v>0.16000000000000014</v>
      </c>
      <c r="K19" s="60">
        <v>12.750500000000001</v>
      </c>
      <c r="L19" s="72">
        <v>10.234</v>
      </c>
      <c r="M19" s="55">
        <v>27.13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0.45200000000000001</v>
      </c>
      <c r="F20" s="69">
        <f>ROUND(F19/(F17+F18),3)</f>
        <v>0.46800000000000003</v>
      </c>
      <c r="G20" s="104" t="str">
        <f>IF((F20/E20)-1&lt;0,"▲","")</f>
        <v/>
      </c>
      <c r="H20" s="98">
        <f>ABS(+F20-E20)*100</f>
        <v>1.6000000000000014</v>
      </c>
      <c r="I20" s="105" t="str">
        <f>IF(F20="NA","",IF(M20=0,"",IF((F20-M20)&lt;0,"▲","")))</f>
        <v>▲</v>
      </c>
      <c r="J20" s="63">
        <f>IF(F20="NA","-",IF(M20=0,"-",ABS(F20-M20)*100))</f>
        <v>0.49999999999999489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0.47299999999999998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354.25</v>
      </c>
      <c r="G22" s="94" t="str">
        <f>IF((F22/E22)-1&lt;0,"▲","")</f>
        <v/>
      </c>
      <c r="H22" s="95">
        <f>ABS((+F22/E22)-1)</f>
        <v>1.4403527862092647E-2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354.25</v>
      </c>
    </row>
    <row r="23" spans="2:13" ht="12" customHeight="1">
      <c r="B23" s="30"/>
      <c r="C23" s="23" t="s">
        <v>8</v>
      </c>
      <c r="D23" s="31">
        <v>275.75</v>
      </c>
      <c r="E23" s="32">
        <v>299.41000000000003</v>
      </c>
      <c r="F23" s="123">
        <v>303.18</v>
      </c>
      <c r="G23" s="94" t="str">
        <f>IF((F23/E23)-1&lt;0,"▲","")</f>
        <v/>
      </c>
      <c r="H23" s="95">
        <f t="shared" si="0"/>
        <v>1.2591429811963373E-2</v>
      </c>
      <c r="I23" s="33" t="str">
        <f>IF(F23="NA","",IF(M23=0,"",IF((F23-M23)&lt;0,"▲","")))</f>
        <v/>
      </c>
      <c r="J23" s="63">
        <f>IF(F23="NA","-",IF(M23=0,"-",ABS(F23-M23)))</f>
        <v>2.6700000000000159</v>
      </c>
      <c r="K23" s="60">
        <v>157.39250000000001</v>
      </c>
      <c r="L23" s="72">
        <v>180.72300000000001</v>
      </c>
      <c r="M23" s="55">
        <v>300.51</v>
      </c>
    </row>
    <row r="24" spans="2:13" ht="12" customHeight="1">
      <c r="B24" s="30"/>
      <c r="C24" s="23" t="s">
        <v>79</v>
      </c>
      <c r="D24" s="31">
        <v>51.17</v>
      </c>
      <c r="E24" s="32">
        <v>54.01</v>
      </c>
      <c r="F24" s="123">
        <v>54.63</v>
      </c>
      <c r="G24" s="94" t="str">
        <f>IF((F24/E24)-1&lt;0,"▲","")</f>
        <v/>
      </c>
      <c r="H24" s="95">
        <f t="shared" si="0"/>
        <v>1.1479355674875125E-2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54.63</v>
      </c>
    </row>
    <row r="25" spans="2:13" ht="12" customHeight="1">
      <c r="B25" s="30"/>
      <c r="C25" s="23" t="s">
        <v>9</v>
      </c>
      <c r="D25" s="31">
        <v>47.06</v>
      </c>
      <c r="E25" s="32">
        <v>45.29</v>
      </c>
      <c r="F25" s="123">
        <v>44.27</v>
      </c>
      <c r="G25" s="94" t="str">
        <f>IF((F25/E25)-1&lt;0,"▲","")</f>
        <v>▲</v>
      </c>
      <c r="H25" s="95">
        <f t="shared" si="0"/>
        <v>2.2521527931110508E-2</v>
      </c>
      <c r="I25" s="33" t="str">
        <f>IF(F25="NA","",IF(M25=0,"",IF((F25-M25)&lt;0,"▲","")))</f>
        <v>▲</v>
      </c>
      <c r="J25" s="63">
        <f>IF(F25="NA","-",IF(M25=0,"-",ABS(F25-M25)))</f>
        <v>6.3799999999999955</v>
      </c>
      <c r="K25" s="60">
        <v>26.788499999999999</v>
      </c>
      <c r="L25" s="72">
        <v>14.439</v>
      </c>
      <c r="M25" s="55">
        <v>50.65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0.128</v>
      </c>
      <c r="F26" s="69">
        <f>ROUND(F25/(F23+F24),3)</f>
        <v>0.124</v>
      </c>
      <c r="G26" s="104" t="str">
        <f>IF((F26/E26)-1&lt;0,"▲","")</f>
        <v>▲</v>
      </c>
      <c r="H26" s="98">
        <f>ABS(+F26-E26)*100</f>
        <v>0.40000000000000036</v>
      </c>
      <c r="I26" s="105" t="str">
        <f>IF(F26="NA","",IF(M26=0,"",IF((F26-M26)&lt;0,"▲","")))</f>
        <v>▲</v>
      </c>
      <c r="J26" s="63">
        <f>IF(F26="NA","-",IF(M26=0,"-",ABS(F26-M26)*100))</f>
        <v>1.899999999999999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0.14299999999999999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339.61</v>
      </c>
      <c r="G28" s="94" t="str">
        <f>IF((F28/E28)-1&lt;0,"▲","")</f>
        <v/>
      </c>
      <c r="H28" s="95">
        <f>ABS((+F28/E28)-1)</f>
        <v>1.9819224647908529E-2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339.61</v>
      </c>
    </row>
    <row r="29" spans="2:13" ht="12" customHeight="1">
      <c r="B29" s="41"/>
      <c r="C29" s="23" t="s">
        <v>8</v>
      </c>
      <c r="D29" s="31">
        <v>259.05</v>
      </c>
      <c r="E29" s="32">
        <v>285.51</v>
      </c>
      <c r="F29" s="123">
        <v>289.83</v>
      </c>
      <c r="G29" s="94" t="str">
        <f>IF((F29/E29)-1&lt;0,"▲","")</f>
        <v/>
      </c>
      <c r="H29" s="95">
        <f t="shared" si="0"/>
        <v>1.5130818535252777E-2</v>
      </c>
      <c r="I29" s="33" t="str">
        <f>IF(F29="NA","",IF(M29=0,"",IF((F29-M29)&lt;0,"▲","")))</f>
        <v/>
      </c>
      <c r="J29" s="63">
        <f>IF(F29="NA","-",IF(M29=0,"-",ABS(F29-M29)))</f>
        <v>2.8000000000000114</v>
      </c>
      <c r="K29" s="60">
        <v>119.678</v>
      </c>
      <c r="L29" s="72">
        <v>160.55199999999999</v>
      </c>
      <c r="M29" s="55">
        <v>287.02999999999997</v>
      </c>
    </row>
    <row r="30" spans="2:13" ht="12" customHeight="1">
      <c r="B30" s="41"/>
      <c r="C30" s="23" t="s">
        <v>79</v>
      </c>
      <c r="D30" s="31">
        <v>47.18</v>
      </c>
      <c r="E30" s="32">
        <v>49.53</v>
      </c>
      <c r="F30" s="123">
        <v>50.8</v>
      </c>
      <c r="G30" s="94" t="str">
        <f>IF((F30/E30)-1&lt;0,"▲","")</f>
        <v/>
      </c>
      <c r="H30" s="95">
        <f t="shared" si="0"/>
        <v>2.564102564102555E-2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42.5</v>
      </c>
      <c r="E31" s="32">
        <v>40.729999999999997</v>
      </c>
      <c r="F31" s="123">
        <v>39.97</v>
      </c>
      <c r="G31" s="94" t="str">
        <f>IF((F31/E31)-1&lt;0,"▲","")</f>
        <v>▲</v>
      </c>
      <c r="H31" s="95">
        <f t="shared" si="0"/>
        <v>1.8659464767984191E-2</v>
      </c>
      <c r="I31" s="33" t="str">
        <f>IF(F31="NA","",IF(M31=0,"",IF((F31-M31)&lt;0,"▲","")))</f>
        <v>▲</v>
      </c>
      <c r="J31" s="63">
        <f>IF(F31="NA","-",IF(M31=0,"-",ABS(F31-M31)))</f>
        <v>6.2199999999999989</v>
      </c>
      <c r="K31" s="60">
        <v>15.137</v>
      </c>
      <c r="L31" s="72">
        <v>10.819000000000001</v>
      </c>
      <c r="M31" s="55">
        <v>46.19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0.122</v>
      </c>
      <c r="F32" s="69">
        <f>ROUND(F31/(F29+F30),3)</f>
        <v>0.11700000000000001</v>
      </c>
      <c r="G32" s="104" t="str">
        <f>IF((F32/E32)-1&lt;0,"▲","")</f>
        <v>▲</v>
      </c>
      <c r="H32" s="98">
        <f>ABS(+F32-E32)*100</f>
        <v>0.49999999999999906</v>
      </c>
      <c r="I32" s="105" t="str">
        <f>IF(F32="NA","",IF(M32=0,"",IF((F32-M32)&lt;0,"▲","")))</f>
        <v>▲</v>
      </c>
      <c r="J32" s="63">
        <f>IF(F32="NA","-",IF(M32=0,"-",ABS(F32-M32)*100))</f>
        <v>2.0000000000000004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0.13700000000000001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7.62</v>
      </c>
      <c r="G34" s="94" t="str">
        <f>IF((F34/E34)-1&lt;0,"▲","")</f>
        <v/>
      </c>
      <c r="H34" s="95">
        <f>ABS((+F34/E34)-1)</f>
        <v>0.10115606936416177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7.62</v>
      </c>
    </row>
    <row r="35" spans="2:13" ht="12" customHeight="1">
      <c r="B35" s="30"/>
      <c r="C35" s="23" t="s">
        <v>8</v>
      </c>
      <c r="D35" s="31">
        <v>3.96</v>
      </c>
      <c r="E35" s="32">
        <v>4.32</v>
      </c>
      <c r="F35" s="123">
        <v>4.3600000000000003</v>
      </c>
      <c r="G35" s="94" t="str">
        <f>IF((F35/E35)-1&lt;0,"▲","")</f>
        <v/>
      </c>
      <c r="H35" s="95">
        <f t="shared" si="0"/>
        <v>9.2592592592593004E-3</v>
      </c>
      <c r="I35" s="33" t="str">
        <f>IF(F35="NA","",IF(M35=0,"",IF((F35-M35)&lt;0,"▲","")))</f>
        <v/>
      </c>
      <c r="J35" s="63">
        <f>IF(F35="NA","-",IF(M35=0,"-",ABS(F35-M35)))</f>
        <v>3.0000000000000249E-2</v>
      </c>
      <c r="K35" s="60">
        <v>1.3365</v>
      </c>
      <c r="L35" s="72">
        <v>3.39</v>
      </c>
      <c r="M35" s="55">
        <v>4.33</v>
      </c>
    </row>
    <row r="36" spans="2:13" ht="12" customHeight="1">
      <c r="B36" s="30"/>
      <c r="C36" s="23" t="s">
        <v>79</v>
      </c>
      <c r="D36" s="31">
        <v>3.01</v>
      </c>
      <c r="E36" s="32">
        <v>3.3</v>
      </c>
      <c r="F36" s="123">
        <v>3.41</v>
      </c>
      <c r="G36" s="94" t="str">
        <f>IF((F36/E36)-1&lt;0,"▲","")</f>
        <v/>
      </c>
      <c r="H36" s="95">
        <f t="shared" si="0"/>
        <v>3.3333333333333437E-2</v>
      </c>
      <c r="I36" s="33" t="str">
        <f>IF(F36="NA","",IF(M36=0,"",IF((F36-M36)&lt;0,"▲","")))</f>
        <v/>
      </c>
      <c r="J36" s="63">
        <f>IF(F36="NA","-",IF(M36=0,"-",ABS(F36-M36)))</f>
        <v>7.0000000000000284E-2</v>
      </c>
      <c r="K36" s="60">
        <v>1.665</v>
      </c>
      <c r="L36" s="72">
        <v>2.694</v>
      </c>
      <c r="M36" s="55">
        <v>3.34</v>
      </c>
    </row>
    <row r="37" spans="2:13" ht="12" customHeight="1">
      <c r="B37" s="30"/>
      <c r="C37" s="23" t="s">
        <v>9</v>
      </c>
      <c r="D37" s="31">
        <v>0.96</v>
      </c>
      <c r="E37" s="32">
        <v>0.89</v>
      </c>
      <c r="F37" s="123">
        <v>1.42</v>
      </c>
      <c r="G37" s="94" t="str">
        <f>IF((F37/E37)-1&lt;0,"▲","")</f>
        <v/>
      </c>
      <c r="H37" s="95">
        <f t="shared" si="0"/>
        <v>0.59550561797752799</v>
      </c>
      <c r="I37" s="33" t="str">
        <f>IF(F37="NA","",IF(M37=0,"",IF((F37-M37)&lt;0,"▲","")))</f>
        <v>▲</v>
      </c>
      <c r="J37" s="63">
        <f>IF(F37="NA","-",IF(M37=0,"-",ABS(F37-M37)))</f>
        <v>0.19000000000000017</v>
      </c>
      <c r="K37" s="60">
        <v>0.21099999999999999</v>
      </c>
      <c r="L37" s="72">
        <v>0.81</v>
      </c>
      <c r="M37" s="55">
        <v>1.61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0.11700000000000001</v>
      </c>
      <c r="F38" s="74">
        <f>ROUND(F37/(F35+F36),3)</f>
        <v>0.183</v>
      </c>
      <c r="G38" s="107" t="str">
        <f>IF((F38/E38)-1&lt;0,"▲","")</f>
        <v/>
      </c>
      <c r="H38" s="108">
        <f>ABS(+F38-E38)*100</f>
        <v>6.5999999999999988</v>
      </c>
      <c r="I38" s="109" t="str">
        <f>IF(F38="NA","",IF(M38=0,"",IF((F38-M38)&lt;0,"▲","")))</f>
        <v>▲</v>
      </c>
      <c r="J38" s="64">
        <f>IF(F38="NA","-",IF(M38=0,"-",ABS(F38-M38)*100))</f>
        <v>2.6999999999999997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220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90.08</v>
      </c>
      <c r="G44" s="113" t="str">
        <f>IF((F44/E44)-1&lt;0,"▲","")</f>
        <v>▲</v>
      </c>
      <c r="H44" s="95">
        <f>ABS((+F44/E44)-1)</f>
        <v>1.4657624152264348E-2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90.08</v>
      </c>
    </row>
    <row r="45" spans="2:13" ht="12" customHeight="1">
      <c r="B45" s="30"/>
      <c r="C45" s="23" t="s">
        <v>8</v>
      </c>
      <c r="D45" s="111">
        <v>48</v>
      </c>
      <c r="E45" s="112">
        <v>50.96</v>
      </c>
      <c r="F45" s="125">
        <v>48.84</v>
      </c>
      <c r="G45" s="114" t="str">
        <f>IF((F45/E45)-1&lt;0,"▲","")</f>
        <v>▲</v>
      </c>
      <c r="H45" s="95">
        <f>ABS((+F45/E45)-1)</f>
        <v>4.1601255886970168E-2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44.6</v>
      </c>
      <c r="M45" s="55">
        <v>48.84</v>
      </c>
    </row>
    <row r="46" spans="2:13" ht="12" customHeight="1">
      <c r="B46" s="30"/>
      <c r="C46" s="23" t="s">
        <v>79</v>
      </c>
      <c r="D46" s="111">
        <v>34.93</v>
      </c>
      <c r="E46" s="112">
        <v>39.6</v>
      </c>
      <c r="F46" s="125">
        <v>36.74</v>
      </c>
      <c r="G46" s="114" t="str">
        <f>IF((F46/E46)-1&lt;0,"▲","")</f>
        <v>▲</v>
      </c>
      <c r="H46" s="95">
        <f>ABS((+F46/E46)-1)</f>
        <v>7.2222222222222188E-2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24.128</v>
      </c>
      <c r="M46" s="55">
        <v>36.74</v>
      </c>
    </row>
    <row r="47" spans="2:13" ht="12" customHeight="1">
      <c r="B47" s="30"/>
      <c r="C47" s="23" t="s">
        <v>9</v>
      </c>
      <c r="D47" s="111">
        <v>3.76</v>
      </c>
      <c r="E47" s="112">
        <v>5.0199999999999996</v>
      </c>
      <c r="F47" s="125">
        <v>9.8000000000000007</v>
      </c>
      <c r="G47" s="114" t="str">
        <f>IF((F47/E47)-1&lt;0,"▲","")</f>
        <v/>
      </c>
      <c r="H47" s="95">
        <f>ABS((+F47/E47)-1)</f>
        <v>0.95219123505976122</v>
      </c>
      <c r="I47" s="33" t="str">
        <f>IF(F47="NA","",IF(M47=0,"",IF((F47-M47)&lt;0,"▲","")))</f>
        <v>▲</v>
      </c>
      <c r="J47" s="63">
        <f>IF(F47="NA","-",IF(M47=0,"-",ABS(F47-M47)))</f>
        <v>0.13999999999999879</v>
      </c>
      <c r="K47" s="60">
        <v>3.1349999999999998</v>
      </c>
      <c r="L47" s="79">
        <v>3.0590000000000002</v>
      </c>
      <c r="M47" s="55">
        <v>9.94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5.5E-2</v>
      </c>
      <c r="F48" s="75">
        <f>ROUND(F47/(F45+F46),3)</f>
        <v>0.115</v>
      </c>
      <c r="G48" s="117" t="str">
        <f>IF(F48-D48&lt;0,"▲","")</f>
        <v/>
      </c>
      <c r="H48" s="108">
        <f>ABS(+F48-E48)*100</f>
        <v>6.0000000000000009</v>
      </c>
      <c r="I48" s="45" t="str">
        <f>IF(F48="NA","",IF(M48=0,"",IF((F48-M48)&lt;0,"▲","")))</f>
        <v>▲</v>
      </c>
      <c r="J48" s="64">
        <f>ABS(+F48-M48)*100</f>
        <v>0.10000000000000009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0.11600000000000001</v>
      </c>
    </row>
    <row r="49" spans="1:13" ht="12" customHeight="1">
      <c r="B49" s="1" t="s">
        <v>338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334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303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335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336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9">
    <tabColor theme="1"/>
    <pageSetUpPr fitToPage="1"/>
  </sheetPr>
  <dimension ref="A1:M67"/>
  <sheetViews>
    <sheetView showGridLines="0" defaultGridColor="0" topLeftCell="A25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332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2</v>
      </c>
      <c r="E6" s="21" t="s">
        <v>16</v>
      </c>
      <c r="F6" s="21" t="s">
        <v>53</v>
      </c>
      <c r="G6" s="458" t="s">
        <v>220</v>
      </c>
      <c r="H6" s="458"/>
      <c r="I6" s="458"/>
      <c r="J6" s="458"/>
      <c r="K6" s="458"/>
      <c r="L6" s="459"/>
      <c r="M6" s="433" t="s">
        <v>329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400.28</v>
      </c>
      <c r="E10" s="32">
        <v>416.45</v>
      </c>
      <c r="F10" s="123">
        <v>417.48</v>
      </c>
      <c r="G10" s="94" t="str">
        <f>IF((F10/E10)-1&lt;0,"▲","")</f>
        <v/>
      </c>
      <c r="H10" s="95">
        <f>ABS((+F10/E10)-1)</f>
        <v>2.4732861087766178E-3</v>
      </c>
      <c r="I10" s="33" t="str">
        <f>IF(F10="NA","",IF(M10=0,"",IF((F10-M10)&lt;0,"▲","")))</f>
        <v/>
      </c>
      <c r="J10" s="63" t="str">
        <f>IF(F10="NA","-",IF(M10=0,"-",ABS(F10-M10)))</f>
        <v>-</v>
      </c>
      <c r="K10" s="60">
        <v>231.6465</v>
      </c>
      <c r="L10" s="72">
        <v>275.07</v>
      </c>
      <c r="M10" s="55">
        <v>0</v>
      </c>
    </row>
    <row r="11" spans="2:13" ht="12" customHeight="1">
      <c r="B11" s="30"/>
      <c r="C11" s="23" t="s">
        <v>8</v>
      </c>
      <c r="D11" s="31">
        <v>314</v>
      </c>
      <c r="E11" s="32">
        <v>332.18</v>
      </c>
      <c r="F11" s="123">
        <v>337.66</v>
      </c>
      <c r="G11" s="94" t="str">
        <f>IF((F11/E11)-1&lt;0,"▲","")</f>
        <v/>
      </c>
      <c r="H11" s="95">
        <f>ABS((+F11/E11)-1)</f>
        <v>1.6497079896441669E-2</v>
      </c>
      <c r="I11" s="33" t="str">
        <f>IF(F11="NA","",IF(M11=0,"",IF((F11-M11)&lt;0,"▲","")))</f>
        <v/>
      </c>
      <c r="J11" s="63" t="str">
        <f>IF(F11="NA","-",IF(M11=0,"-",ABS(F11-M11)))</f>
        <v>-</v>
      </c>
      <c r="K11" s="60">
        <v>180.13</v>
      </c>
      <c r="L11" s="72">
        <v>215.14099999999999</v>
      </c>
      <c r="M11" s="55">
        <v>0</v>
      </c>
    </row>
    <row r="12" spans="2:13" ht="12" customHeight="1">
      <c r="B12" s="30"/>
      <c r="C12" s="23" t="s">
        <v>79</v>
      </c>
      <c r="D12" s="31">
        <v>81.819999999999993</v>
      </c>
      <c r="E12" s="32">
        <v>80.599999999999994</v>
      </c>
      <c r="F12" s="123">
        <v>82.46</v>
      </c>
      <c r="G12" s="94" t="str">
        <f>IF((F12/E12)-1&lt;0,"▲","")</f>
        <v/>
      </c>
      <c r="H12" s="95">
        <f>ABS((+F12/E12)-1)</f>
        <v>2.3076923076922995E-2</v>
      </c>
      <c r="I12" s="33" t="str">
        <f>IF(F12="NA","",IF(M12=0,"",IF((F12-M12)&lt;0,"▲","")))</f>
        <v/>
      </c>
      <c r="J12" s="63" t="str">
        <f>IF(F12="NA","-",IF(M12=0,"-",ABS(F12-M12)))</f>
        <v>-</v>
      </c>
      <c r="K12" s="60">
        <v>73.123999999999995</v>
      </c>
      <c r="L12" s="72">
        <v>99.475999999999999</v>
      </c>
      <c r="M12" s="55">
        <v>0</v>
      </c>
    </row>
    <row r="13" spans="2:13" ht="12" customHeight="1">
      <c r="B13" s="30"/>
      <c r="C13" s="23" t="s">
        <v>9</v>
      </c>
      <c r="D13" s="31">
        <v>65.89</v>
      </c>
      <c r="E13" s="32">
        <v>75.8</v>
      </c>
      <c r="F13" s="123">
        <v>79.39</v>
      </c>
      <c r="G13" s="94" t="str">
        <f>IF((F13/E13)-1&lt;0,"▲","")</f>
        <v/>
      </c>
      <c r="H13" s="95">
        <f>ABS((+F13/E13)-1)</f>
        <v>4.7361477572559485E-2</v>
      </c>
      <c r="I13" s="33" t="str">
        <f>IF(F13="NA","",IF(M13=0,"",IF((F13-M13)&lt;0,"▲","")))</f>
        <v/>
      </c>
      <c r="J13" s="63" t="str">
        <f>IF(F13="NA","-",IF(M13=0,"-",ABS(F13-M13)))</f>
        <v>-</v>
      </c>
      <c r="K13" s="60">
        <v>39.75</v>
      </c>
      <c r="L13" s="72">
        <v>25.483000000000001</v>
      </c>
      <c r="M13" s="55">
        <v>0</v>
      </c>
    </row>
    <row r="14" spans="2:13" ht="12" customHeight="1">
      <c r="B14" s="30"/>
      <c r="C14" s="23" t="s">
        <v>10</v>
      </c>
      <c r="D14" s="96">
        <f>ROUND(D13/(D11+D12),3)</f>
        <v>0.16600000000000001</v>
      </c>
      <c r="E14" s="97">
        <f>ROUND(E13/(E11+E12),3)</f>
        <v>0.184</v>
      </c>
      <c r="F14" s="69">
        <f>ROUND(F13/(F11+F12),3)</f>
        <v>0.189</v>
      </c>
      <c r="G14" s="94" t="str">
        <f>IF((F14/E14)-1&lt;0,"▲","")</f>
        <v/>
      </c>
      <c r="H14" s="98">
        <f>ABS(+F14-E14)*100</f>
        <v>0.50000000000000044</v>
      </c>
      <c r="I14" s="33" t="str">
        <f>IF(F14="NA","",IF(M14=0,"",IF((F14-M14)&lt;0,"▲","")))</f>
        <v/>
      </c>
      <c r="J14" s="63" t="s">
        <v>144</v>
      </c>
      <c r="K14" s="99">
        <f>K13/(K11+K12)</f>
        <v>0.15695704707526831</v>
      </c>
      <c r="L14" s="126">
        <f>L13/(L11+L12)</f>
        <v>8.0996894636971309E-2</v>
      </c>
      <c r="M14" s="119" t="s">
        <v>144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68.02</v>
      </c>
      <c r="E16" s="32">
        <v>60.31</v>
      </c>
      <c r="F16" s="123">
        <v>55.61</v>
      </c>
      <c r="G16" s="94" t="str">
        <f>IF((F16/E16)-1&lt;0,"▲","")</f>
        <v>▲</v>
      </c>
      <c r="H16" s="95">
        <f t="shared" ref="H16:H37" si="0">ABS((+F16/E16)-1)</f>
        <v>7.7930691427623988E-2</v>
      </c>
      <c r="I16" s="33" t="str">
        <f>IF(F16="NA","",IF(M16=0,"",IF((F16-M16)&lt;0,"▲","")))</f>
        <v/>
      </c>
      <c r="J16" s="63" t="str">
        <f>IF(F16="NA","-",IF(M16=0,"-",ABS(F16-M16)))</f>
        <v>-</v>
      </c>
      <c r="K16" s="60">
        <v>44.320500000000003</v>
      </c>
      <c r="L16" s="72">
        <v>59.404000000000003</v>
      </c>
      <c r="M16" s="55">
        <v>0</v>
      </c>
    </row>
    <row r="17" spans="2:13" ht="12" customHeight="1">
      <c r="B17" s="30"/>
      <c r="C17" s="23" t="s">
        <v>8</v>
      </c>
      <c r="D17" s="31">
        <v>34.29</v>
      </c>
      <c r="E17" s="32">
        <v>31.93</v>
      </c>
      <c r="F17" s="123">
        <v>32.82</v>
      </c>
      <c r="G17" s="94" t="str">
        <f>IF((F17/E17)-1&lt;0,"▲","")</f>
        <v/>
      </c>
      <c r="H17" s="95">
        <f t="shared" si="0"/>
        <v>2.7873473222674638E-2</v>
      </c>
      <c r="I17" s="33" t="str">
        <f>IF(F17="NA","",IF(M17=0,"",IF((F17-M17)&lt;0,"▲","")))</f>
        <v/>
      </c>
      <c r="J17" s="63" t="str">
        <f>IF(F17="NA","-",IF(M17=0,"-",ABS(F17-M17)))</f>
        <v>-</v>
      </c>
      <c r="K17" s="60">
        <v>21.401</v>
      </c>
      <c r="L17" s="72">
        <v>31.027999999999999</v>
      </c>
      <c r="M17" s="55">
        <v>0</v>
      </c>
    </row>
    <row r="18" spans="2:13" ht="12" customHeight="1">
      <c r="B18" s="30"/>
      <c r="C18" s="23" t="s">
        <v>79</v>
      </c>
      <c r="D18" s="31">
        <v>27.64</v>
      </c>
      <c r="E18" s="32">
        <v>23.54</v>
      </c>
      <c r="F18" s="123">
        <v>24.49</v>
      </c>
      <c r="G18" s="94" t="str">
        <f>IF((F18/E18)-1&lt;0,"▲","")</f>
        <v/>
      </c>
      <c r="H18" s="95">
        <f t="shared" si="0"/>
        <v>4.0356839422259982E-2</v>
      </c>
      <c r="I18" s="33" t="str">
        <f>IF(F18="NA","",IF(M18=0,"",IF((F18-M18)&lt;0,"▲","")))</f>
        <v/>
      </c>
      <c r="J18" s="63" t="str">
        <f>IF(F18="NA","-",IF(M18=0,"-",ABS(F18-M18)))</f>
        <v>-</v>
      </c>
      <c r="K18" s="60">
        <v>31.751000000000001</v>
      </c>
      <c r="L18" s="72">
        <v>33.777999999999999</v>
      </c>
      <c r="M18" s="55">
        <v>0</v>
      </c>
    </row>
    <row r="19" spans="2:13" ht="12" customHeight="1">
      <c r="B19" s="30"/>
      <c r="C19" s="23" t="s">
        <v>9</v>
      </c>
      <c r="D19" s="31">
        <v>17.87</v>
      </c>
      <c r="E19" s="32">
        <v>25.84</v>
      </c>
      <c r="F19" s="123">
        <v>27.13</v>
      </c>
      <c r="G19" s="94" t="str">
        <f>IF((F19/E19)-1&lt;0,"▲","")</f>
        <v/>
      </c>
      <c r="H19" s="95">
        <f t="shared" si="0"/>
        <v>4.9922600619195068E-2</v>
      </c>
      <c r="I19" s="33" t="str">
        <f>IF(F19="NA","",IF(M19=0,"",IF((F19-M19)&lt;0,"▲","")))</f>
        <v/>
      </c>
      <c r="J19" s="63" t="str">
        <f>IF(F19="NA","-",IF(M19=0,"-",ABS(F19-M19)))</f>
        <v>-</v>
      </c>
      <c r="K19" s="60">
        <v>12.750500000000001</v>
      </c>
      <c r="L19" s="72">
        <v>10.234</v>
      </c>
      <c r="M19" s="55">
        <v>0</v>
      </c>
    </row>
    <row r="20" spans="2:13" ht="12" customHeight="1">
      <c r="B20" s="30"/>
      <c r="C20" s="23" t="s">
        <v>10</v>
      </c>
      <c r="D20" s="96">
        <f>ROUND(D19/(D17+D18),3)</f>
        <v>0.28899999999999998</v>
      </c>
      <c r="E20" s="97">
        <f>ROUND(E19/(E17+E18),3)</f>
        <v>0.46600000000000003</v>
      </c>
      <c r="F20" s="69">
        <f>ROUND(F19/(F17+F18),3)</f>
        <v>0.47299999999999998</v>
      </c>
      <c r="G20" s="104" t="str">
        <f>IF((F20/E20)-1&lt;0,"▲","")</f>
        <v/>
      </c>
      <c r="H20" s="98">
        <f>ABS(+F20-E20)*100</f>
        <v>0.69999999999999507</v>
      </c>
      <c r="I20" s="105" t="str">
        <f>IF(F20="NA","",IF(M20=0,"",IF((F20-M20)&lt;0,"▲","")))</f>
        <v/>
      </c>
      <c r="J20" s="63" t="s">
        <v>144</v>
      </c>
      <c r="K20" s="99">
        <f>K19/(K17+K18)</f>
        <v>0.23988749247441302</v>
      </c>
      <c r="L20" s="126">
        <f>L19/(L17+L18)</f>
        <v>0.15791747677684165</v>
      </c>
      <c r="M20" s="119" t="s">
        <v>144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325.87</v>
      </c>
      <c r="E22" s="32">
        <v>349.22</v>
      </c>
      <c r="F22" s="123">
        <v>354.25</v>
      </c>
      <c r="G22" s="94" t="str">
        <f>IF((F22/E22)-1&lt;0,"▲","")</f>
        <v/>
      </c>
      <c r="H22" s="95">
        <f>ABS((+F22/E22)-1)</f>
        <v>1.4403527862092647E-2</v>
      </c>
      <c r="I22" s="33" t="str">
        <f>IF(F22="NA","",IF(M22=0,"",IF((F22-M22)&lt;0,"▲","")))</f>
        <v/>
      </c>
      <c r="J22" s="63" t="str">
        <f>IF(F22="NA","-",IF(M22=0,"-",ABS(F22-M22)))</f>
        <v>-</v>
      </c>
      <c r="K22" s="60">
        <v>184.39500000000001</v>
      </c>
      <c r="L22" s="72">
        <v>210.03800000000001</v>
      </c>
      <c r="M22" s="55">
        <v>0</v>
      </c>
    </row>
    <row r="23" spans="2:13" ht="12" customHeight="1">
      <c r="B23" s="30"/>
      <c r="C23" s="23" t="s">
        <v>8</v>
      </c>
      <c r="D23" s="31">
        <v>275.75</v>
      </c>
      <c r="E23" s="32">
        <v>295.97000000000003</v>
      </c>
      <c r="F23" s="123">
        <v>300.51</v>
      </c>
      <c r="G23" s="94" t="str">
        <f>IF((F23/E23)-1&lt;0,"▲","")</f>
        <v/>
      </c>
      <c r="H23" s="95">
        <f t="shared" si="0"/>
        <v>1.5339392505997029E-2</v>
      </c>
      <c r="I23" s="33" t="str">
        <f>IF(F23="NA","",IF(M23=0,"",IF((F23-M23)&lt;0,"▲","")))</f>
        <v/>
      </c>
      <c r="J23" s="63" t="str">
        <f>IF(F23="NA","-",IF(M23=0,"-",ABS(F23-M23)))</f>
        <v>-</v>
      </c>
      <c r="K23" s="60">
        <v>157.39250000000001</v>
      </c>
      <c r="L23" s="72">
        <v>180.72300000000001</v>
      </c>
      <c r="M23" s="55">
        <v>0</v>
      </c>
    </row>
    <row r="24" spans="2:13" ht="12" customHeight="1">
      <c r="B24" s="30"/>
      <c r="C24" s="23" t="s">
        <v>79</v>
      </c>
      <c r="D24" s="31">
        <v>51.17</v>
      </c>
      <c r="E24" s="32">
        <v>53.75</v>
      </c>
      <c r="F24" s="123">
        <v>54.63</v>
      </c>
      <c r="G24" s="94" t="str">
        <f>IF((F24/E24)-1&lt;0,"▲","")</f>
        <v/>
      </c>
      <c r="H24" s="95">
        <f t="shared" si="0"/>
        <v>1.6372093023255818E-2</v>
      </c>
      <c r="I24" s="33" t="str">
        <f>IF(F24="NA","",IF(M24=0,"",IF((F24-M24)&lt;0,"▲","")))</f>
        <v/>
      </c>
      <c r="J24" s="63" t="str">
        <f>IF(F24="NA","-",IF(M24=0,"-",ABS(F24-M24)))</f>
        <v>-</v>
      </c>
      <c r="K24" s="60">
        <v>39.707999999999998</v>
      </c>
      <c r="L24" s="72">
        <v>63.003999999999998</v>
      </c>
      <c r="M24" s="55">
        <v>0</v>
      </c>
    </row>
    <row r="25" spans="2:13" ht="12" customHeight="1">
      <c r="B25" s="30"/>
      <c r="C25" s="23" t="s">
        <v>9</v>
      </c>
      <c r="D25" s="31">
        <v>47.06</v>
      </c>
      <c r="E25" s="32">
        <v>49</v>
      </c>
      <c r="F25" s="123">
        <v>50.65</v>
      </c>
      <c r="G25" s="94" t="str">
        <f>IF((F25/E25)-1&lt;0,"▲","")</f>
        <v/>
      </c>
      <c r="H25" s="95">
        <f t="shared" si="0"/>
        <v>3.3673469387755173E-2</v>
      </c>
      <c r="I25" s="33" t="str">
        <f>IF(F25="NA","",IF(M25=0,"",IF((F25-M25)&lt;0,"▲","")))</f>
        <v/>
      </c>
      <c r="J25" s="63" t="str">
        <f>IF(F25="NA","-",IF(M25=0,"-",ABS(F25-M25)))</f>
        <v>-</v>
      </c>
      <c r="K25" s="60">
        <v>26.788499999999999</v>
      </c>
      <c r="L25" s="72">
        <v>14.439</v>
      </c>
      <c r="M25" s="55">
        <v>0</v>
      </c>
    </row>
    <row r="26" spans="2:13" ht="12" customHeight="1">
      <c r="B26" s="30"/>
      <c r="C26" s="23" t="s">
        <v>10</v>
      </c>
      <c r="D26" s="96">
        <f>ROUND(D25/(D23+D24),3)</f>
        <v>0.14399999999999999</v>
      </c>
      <c r="E26" s="97">
        <f>ROUND(E25/(E23+E24),3)</f>
        <v>0.14000000000000001</v>
      </c>
      <c r="F26" s="69">
        <f>ROUND(F25/(F23+F24),3)</f>
        <v>0.14299999999999999</v>
      </c>
      <c r="G26" s="104" t="str">
        <f>IF((F26/E26)-1&lt;0,"▲","")</f>
        <v/>
      </c>
      <c r="H26" s="98">
        <f>ABS(+F26-E26)*100</f>
        <v>0.29999999999999749</v>
      </c>
      <c r="I26" s="105" t="str">
        <f>IF(F26="NA","",IF(M26=0,"",IF((F26-M26)&lt;0,"▲","")))</f>
        <v/>
      </c>
      <c r="J26" s="63" t="s">
        <v>144</v>
      </c>
      <c r="K26" s="99">
        <f>K25/(K23+K24)</f>
        <v>0.13591289722755648</v>
      </c>
      <c r="L26" s="126">
        <f>L25/(L23+L24)</f>
        <v>5.9242513139701386E-2</v>
      </c>
      <c r="M26" s="119" t="s">
        <v>144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307.14</v>
      </c>
      <c r="E28" s="32">
        <v>333.01</v>
      </c>
      <c r="F28" s="123">
        <v>339.61</v>
      </c>
      <c r="G28" s="94" t="str">
        <f>IF((F28/E28)-1&lt;0,"▲","")</f>
        <v/>
      </c>
      <c r="H28" s="95">
        <f>ABS((+F28/E28)-1)</f>
        <v>1.9819224647908529E-2</v>
      </c>
      <c r="I28" s="33" t="str">
        <f>IF(F28="NA","",IF(M28=0,"",IF((F28-M28)&lt;0,"▲","")))</f>
        <v/>
      </c>
      <c r="J28" s="63" t="str">
        <f>IF(F28="NA","-",IF(M28=0,"-",ABS(F28-M28)))</f>
        <v>-</v>
      </c>
      <c r="K28" s="60">
        <v>142.88849999999999</v>
      </c>
      <c r="L28" s="72">
        <v>187.97</v>
      </c>
      <c r="M28" s="55">
        <v>0</v>
      </c>
    </row>
    <row r="29" spans="2:13" ht="12" customHeight="1">
      <c r="B29" s="41"/>
      <c r="C29" s="23" t="s">
        <v>8</v>
      </c>
      <c r="D29" s="31">
        <v>259.05</v>
      </c>
      <c r="E29" s="32">
        <v>282.08</v>
      </c>
      <c r="F29" s="123">
        <v>287.02999999999997</v>
      </c>
      <c r="G29" s="94" t="str">
        <f>IF((F29/E29)-1&lt;0,"▲","")</f>
        <v/>
      </c>
      <c r="H29" s="95">
        <f t="shared" si="0"/>
        <v>1.7548213272830404E-2</v>
      </c>
      <c r="I29" s="33" t="str">
        <f>IF(F29="NA","",IF(M29=0,"",IF((F29-M29)&lt;0,"▲","")))</f>
        <v/>
      </c>
      <c r="J29" s="63" t="str">
        <f>IF(F29="NA","-",IF(M29=0,"-",ABS(F29-M29)))</f>
        <v>-</v>
      </c>
      <c r="K29" s="60">
        <v>119.678</v>
      </c>
      <c r="L29" s="72">
        <v>160.55199999999999</v>
      </c>
      <c r="M29" s="55">
        <v>0</v>
      </c>
    </row>
    <row r="30" spans="2:13" ht="12" customHeight="1">
      <c r="B30" s="41"/>
      <c r="C30" s="23" t="s">
        <v>79</v>
      </c>
      <c r="D30" s="31">
        <v>47.18</v>
      </c>
      <c r="E30" s="32">
        <v>49.53</v>
      </c>
      <c r="F30" s="123">
        <v>50.8</v>
      </c>
      <c r="G30" s="94" t="str">
        <f>IF((F30/E30)-1&lt;0,"▲","")</f>
        <v/>
      </c>
      <c r="H30" s="95">
        <f t="shared" si="0"/>
        <v>2.564102564102555E-2</v>
      </c>
      <c r="I30" s="33" t="str">
        <f>IF(F30="NA","",IF(M30=0,"",IF((F30-M30)&lt;0,"▲","")))</f>
        <v/>
      </c>
      <c r="J30" s="63" t="str">
        <f>IF(F30="NA","-",IF(M30=0,"-",ABS(F30-M30)))</f>
        <v>-</v>
      </c>
      <c r="K30" s="60">
        <v>31.388999999999999</v>
      </c>
      <c r="L30" s="72">
        <v>56.588999999999999</v>
      </c>
      <c r="M30" s="55">
        <v>0</v>
      </c>
    </row>
    <row r="31" spans="2:13" ht="12" customHeight="1">
      <c r="B31" s="41"/>
      <c r="C31" s="23" t="s">
        <v>9</v>
      </c>
      <c r="D31" s="31">
        <v>42.5</v>
      </c>
      <c r="E31" s="32">
        <v>44.16</v>
      </c>
      <c r="F31" s="123">
        <v>46.19</v>
      </c>
      <c r="G31" s="94" t="str">
        <f>IF((F31/E31)-1&lt;0,"▲","")</f>
        <v/>
      </c>
      <c r="H31" s="95">
        <f t="shared" si="0"/>
        <v>4.5969202898550776E-2</v>
      </c>
      <c r="I31" s="33" t="str">
        <f>IF(F31="NA","",IF(M31=0,"",IF((F31-M31)&lt;0,"▲","")))</f>
        <v/>
      </c>
      <c r="J31" s="63" t="str">
        <f>IF(F31="NA","-",IF(M31=0,"-",ABS(F31-M31)))</f>
        <v>-</v>
      </c>
      <c r="K31" s="60">
        <v>15.137</v>
      </c>
      <c r="L31" s="72">
        <v>10.819000000000001</v>
      </c>
      <c r="M31" s="55">
        <v>0</v>
      </c>
    </row>
    <row r="32" spans="2:13" ht="12" customHeight="1">
      <c r="B32" s="41"/>
      <c r="C32" s="23" t="s">
        <v>10</v>
      </c>
      <c r="D32" s="96">
        <f>ROUND(D31/(D29+D30),3)</f>
        <v>0.13900000000000001</v>
      </c>
      <c r="E32" s="97">
        <f>ROUND(E31/(E29+E30),3)</f>
        <v>0.13300000000000001</v>
      </c>
      <c r="F32" s="69">
        <f>ROUND(F31/(F29+F30),3)</f>
        <v>0.13700000000000001</v>
      </c>
      <c r="G32" s="104" t="str">
        <f>IF((F32/E32)-1&lt;0,"▲","")</f>
        <v/>
      </c>
      <c r="H32" s="98">
        <f>ABS(+F32-E32)*100</f>
        <v>0.40000000000000036</v>
      </c>
      <c r="I32" s="105" t="str">
        <f>IF(F32="NA","",IF(M32=0,"",IF((F32-M32)&lt;0,"▲","")))</f>
        <v/>
      </c>
      <c r="J32" s="63" t="s">
        <v>144</v>
      </c>
      <c r="K32" s="99">
        <f>K31/(K29+K30)</f>
        <v>0.10020057325557534</v>
      </c>
      <c r="L32" s="126">
        <f>L31/(L29+L30)</f>
        <v>4.9824768238149408E-2</v>
      </c>
      <c r="M32" s="119" t="s">
        <v>144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</v>
      </c>
      <c r="E34" s="32">
        <v>6.92</v>
      </c>
      <c r="F34" s="123">
        <v>7.62</v>
      </c>
      <c r="G34" s="94" t="str">
        <f>IF((F34/E34)-1&lt;0,"▲","")</f>
        <v/>
      </c>
      <c r="H34" s="95">
        <f>ABS((+F34/E34)-1)</f>
        <v>0.10115606936416177</v>
      </c>
      <c r="I34" s="33" t="str">
        <f>IF(F34="NA","",IF(M34=0,"",IF((F34-M34)&lt;0,"▲","")))</f>
        <v/>
      </c>
      <c r="J34" s="63" t="str">
        <f>IF(F34="NA","-",IF(M34=0,"-",ABS(F34-M34)))</f>
        <v>-</v>
      </c>
      <c r="K34" s="60">
        <v>2.931</v>
      </c>
      <c r="L34" s="72">
        <v>5.6280000000000001</v>
      </c>
      <c r="M34" s="55">
        <v>0</v>
      </c>
    </row>
    <row r="35" spans="2:13" ht="12" customHeight="1">
      <c r="B35" s="30"/>
      <c r="C35" s="23" t="s">
        <v>8</v>
      </c>
      <c r="D35" s="31">
        <v>3.96</v>
      </c>
      <c r="E35" s="32">
        <v>4.29</v>
      </c>
      <c r="F35" s="123">
        <v>4.33</v>
      </c>
      <c r="G35" s="94" t="str">
        <f>IF((F35/E35)-1&lt;0,"▲","")</f>
        <v/>
      </c>
      <c r="H35" s="95">
        <f t="shared" si="0"/>
        <v>9.3240093240092303E-3</v>
      </c>
      <c r="I35" s="33" t="str">
        <f>IF(F35="NA","",IF(M35=0,"",IF((F35-M35)&lt;0,"▲","")))</f>
        <v/>
      </c>
      <c r="J35" s="63" t="str">
        <f>IF(F35="NA","-",IF(M35=0,"-",ABS(F35-M35)))</f>
        <v>-</v>
      </c>
      <c r="K35" s="60">
        <v>1.3365</v>
      </c>
      <c r="L35" s="72">
        <v>3.39</v>
      </c>
      <c r="M35" s="55">
        <v>0</v>
      </c>
    </row>
    <row r="36" spans="2:13" ht="12" customHeight="1">
      <c r="B36" s="30"/>
      <c r="C36" s="23" t="s">
        <v>79</v>
      </c>
      <c r="D36" s="31">
        <v>3.01</v>
      </c>
      <c r="E36" s="32">
        <v>3.3</v>
      </c>
      <c r="F36" s="123">
        <v>3.34</v>
      </c>
      <c r="G36" s="94" t="str">
        <f>IF((F36/E36)-1&lt;0,"▲","")</f>
        <v/>
      </c>
      <c r="H36" s="95">
        <f t="shared" si="0"/>
        <v>1.2121212121212199E-2</v>
      </c>
      <c r="I36" s="33" t="str">
        <f>IF(F36="NA","",IF(M36=0,"",IF((F36-M36)&lt;0,"▲","")))</f>
        <v/>
      </c>
      <c r="J36" s="63" t="str">
        <f>IF(F36="NA","-",IF(M36=0,"-",ABS(F36-M36)))</f>
        <v>-</v>
      </c>
      <c r="K36" s="60">
        <v>1.665</v>
      </c>
      <c r="L36" s="72">
        <v>2.694</v>
      </c>
      <c r="M36" s="55">
        <v>0</v>
      </c>
    </row>
    <row r="37" spans="2:13" ht="12" customHeight="1">
      <c r="B37" s="30"/>
      <c r="C37" s="23" t="s">
        <v>9</v>
      </c>
      <c r="D37" s="31">
        <v>0.96</v>
      </c>
      <c r="E37" s="32">
        <v>0.96</v>
      </c>
      <c r="F37" s="123">
        <v>1.61</v>
      </c>
      <c r="G37" s="94" t="str">
        <f>IF((F37/E37)-1&lt;0,"▲","")</f>
        <v/>
      </c>
      <c r="H37" s="95">
        <f t="shared" si="0"/>
        <v>0.67708333333333348</v>
      </c>
      <c r="I37" s="33" t="str">
        <f>IF(F37="NA","",IF(M37=0,"",IF((F37-M37)&lt;0,"▲","")))</f>
        <v/>
      </c>
      <c r="J37" s="63" t="str">
        <f>IF(F37="NA","-",IF(M37=0,"-",ABS(F37-M37)))</f>
        <v>-</v>
      </c>
      <c r="K37" s="60">
        <v>0.21099999999999999</v>
      </c>
      <c r="L37" s="72">
        <v>0.81</v>
      </c>
      <c r="M37" s="55">
        <v>0</v>
      </c>
    </row>
    <row r="38" spans="2:13" ht="12" customHeight="1">
      <c r="B38" s="22"/>
      <c r="C38" s="42" t="s">
        <v>10</v>
      </c>
      <c r="D38" s="43">
        <f>ROUND(D37/(D35+D36),3)</f>
        <v>0.13800000000000001</v>
      </c>
      <c r="E38" s="44">
        <f>ROUND(E37/(E35+E36),3)</f>
        <v>0.126</v>
      </c>
      <c r="F38" s="74">
        <f>ROUND(F37/(F35+F36),3)</f>
        <v>0.21</v>
      </c>
      <c r="G38" s="107" t="str">
        <f>IF((F38/E38)-1&lt;0,"▲","")</f>
        <v/>
      </c>
      <c r="H38" s="108">
        <f>ABS(+F38-E38)*100</f>
        <v>8.3999999999999986</v>
      </c>
      <c r="I38" s="109" t="str">
        <f>IF(F38="NA","",IF(M38=0,"",IF((F38-M38)&lt;0,"▲","")))</f>
        <v/>
      </c>
      <c r="J38" s="64" t="s">
        <v>144</v>
      </c>
      <c r="K38" s="110">
        <f>K37/(K35+K36)</f>
        <v>7.029818424121273E-2</v>
      </c>
      <c r="L38" s="127">
        <f>L37/(L35+L36)</f>
        <v>0.13313609467455623</v>
      </c>
      <c r="M38" s="120" t="s">
        <v>144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2</v>
      </c>
      <c r="E41" s="21" t="s">
        <v>16</v>
      </c>
      <c r="F41" s="21" t="s">
        <v>53</v>
      </c>
      <c r="G41" s="458" t="s">
        <v>229</v>
      </c>
      <c r="H41" s="458"/>
      <c r="I41" s="458"/>
      <c r="J41" s="458"/>
      <c r="K41" s="458"/>
      <c r="L41" s="459"/>
      <c r="M41" s="433" t="s">
        <v>329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80.75</v>
      </c>
      <c r="E44" s="112">
        <v>91.42</v>
      </c>
      <c r="F44" s="125">
        <v>90.08</v>
      </c>
      <c r="G44" s="113" t="str">
        <f>IF((F44/E44)-1&lt;0,"▲","")</f>
        <v>▲</v>
      </c>
      <c r="H44" s="95">
        <f>ABS((+F44/E44)-1)</f>
        <v>1.4657624152264348E-2</v>
      </c>
      <c r="I44" s="54" t="str">
        <f>IF(F44="NA","",IF(M44=0,"",IF((F44-M44)&lt;0,"▲","")))</f>
        <v/>
      </c>
      <c r="J44" s="63" t="str">
        <f>IF(F44="NA","-",IF(M44=0,"-",ABS(F44-M44)))</f>
        <v>-</v>
      </c>
      <c r="K44" s="60">
        <v>38.349499999999999</v>
      </c>
      <c r="L44" s="77">
        <v>66.783000000000001</v>
      </c>
      <c r="M44" s="78">
        <v>0</v>
      </c>
    </row>
    <row r="45" spans="2:13" ht="12" customHeight="1">
      <c r="B45" s="30"/>
      <c r="C45" s="23" t="s">
        <v>8</v>
      </c>
      <c r="D45" s="111">
        <v>48</v>
      </c>
      <c r="E45" s="112">
        <v>50.83</v>
      </c>
      <c r="F45" s="125">
        <v>48.84</v>
      </c>
      <c r="G45" s="114" t="str">
        <f>IF((F45/E45)-1&lt;0,"▲","")</f>
        <v>▲</v>
      </c>
      <c r="H45" s="95">
        <f>ABS((+F45/E45)-1)</f>
        <v>3.9150108203816592E-2</v>
      </c>
      <c r="I45" s="33" t="str">
        <f>IF(F45="NA","",IF(M45=0,"",IF((F45-M45)&lt;0,"▲","")))</f>
        <v/>
      </c>
      <c r="J45" s="63" t="str">
        <f>IF(F45="NA","-",IF(M45=0,"-",ABS(F45-M45)))</f>
        <v>-</v>
      </c>
      <c r="K45" s="60">
        <v>23.144500000000001</v>
      </c>
      <c r="L45" s="79">
        <v>44.6</v>
      </c>
      <c r="M45" s="55">
        <v>0</v>
      </c>
    </row>
    <row r="46" spans="2:13" ht="12" customHeight="1">
      <c r="B46" s="30"/>
      <c r="C46" s="23" t="s">
        <v>79</v>
      </c>
      <c r="D46" s="111">
        <v>34.93</v>
      </c>
      <c r="E46" s="112">
        <v>39.6</v>
      </c>
      <c r="F46" s="125">
        <v>36.74</v>
      </c>
      <c r="G46" s="114" t="str">
        <f>IF((F46/E46)-1&lt;0,"▲","")</f>
        <v>▲</v>
      </c>
      <c r="H46" s="95">
        <f>ABS((+F46/E46)-1)</f>
        <v>7.2222222222222188E-2</v>
      </c>
      <c r="I46" s="33" t="str">
        <f>IF(F46="NA","",IF(M46=0,"",IF((F46-M46)&lt;0,"▲","")))</f>
        <v/>
      </c>
      <c r="J46" s="63" t="str">
        <f>IF(F46="NA","-",IF(M46=0,"-",ABS(F46-M46)))</f>
        <v>-</v>
      </c>
      <c r="K46" s="60">
        <v>13.8605</v>
      </c>
      <c r="L46" s="79">
        <v>24.128</v>
      </c>
      <c r="M46" s="55">
        <v>0</v>
      </c>
    </row>
    <row r="47" spans="2:13" ht="12" customHeight="1">
      <c r="B47" s="30"/>
      <c r="C47" s="23" t="s">
        <v>9</v>
      </c>
      <c r="D47" s="111">
        <v>3.76</v>
      </c>
      <c r="E47" s="112">
        <v>5.16</v>
      </c>
      <c r="F47" s="125">
        <v>9.94</v>
      </c>
      <c r="G47" s="114" t="str">
        <f>IF((F47/E47)-1&lt;0,"▲","")</f>
        <v/>
      </c>
      <c r="H47" s="95">
        <f>ABS((+F47/E47)-1)</f>
        <v>0.92635658914728669</v>
      </c>
      <c r="I47" s="33" t="str">
        <f>IF(F47="NA","",IF(M47=0,"",IF((F47-M47)&lt;0,"▲","")))</f>
        <v/>
      </c>
      <c r="J47" s="63" t="str">
        <f>IF(F47="NA","-",IF(M47=0,"-",ABS(F47-M47)))</f>
        <v>-</v>
      </c>
      <c r="K47" s="60">
        <v>3.1349999999999998</v>
      </c>
      <c r="L47" s="79">
        <v>3.0590000000000002</v>
      </c>
      <c r="M47" s="55">
        <v>0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5.7000000000000002E-2</v>
      </c>
      <c r="F48" s="75">
        <f>ROUND(F47/(F45+F46),3)</f>
        <v>0.11600000000000001</v>
      </c>
      <c r="G48" s="117" t="str">
        <f>IF(F48-D48&lt;0,"▲","")</f>
        <v/>
      </c>
      <c r="H48" s="108">
        <f>ABS(+F48-E48)*100</f>
        <v>5.9</v>
      </c>
      <c r="I48" s="45" t="str">
        <f>IF(F48="NA","",IF(M48=0,"",IF((F48-M48)&lt;0,"▲","")))</f>
        <v/>
      </c>
      <c r="J48" s="64" t="s">
        <v>144</v>
      </c>
      <c r="K48" s="110">
        <f>K47/(K45+K46)</f>
        <v>8.471828131333603E-2</v>
      </c>
      <c r="L48" s="128">
        <f>L47/(L45+L46)</f>
        <v>4.4508788266790826E-2</v>
      </c>
      <c r="M48" s="121" t="s">
        <v>144</v>
      </c>
    </row>
    <row r="49" spans="1:13" ht="12" customHeight="1">
      <c r="B49" s="1" t="s">
        <v>333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330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331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322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0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327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229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400.4</v>
      </c>
      <c r="F10" s="123">
        <v>417.08</v>
      </c>
      <c r="G10" s="94" t="str">
        <f>IF((F10/E10)-1&lt;0,"▲","")</f>
        <v/>
      </c>
      <c r="H10" s="95">
        <f>ABS((+F10/E10)-1)</f>
        <v>4.1658341658341591E-2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417.08</v>
      </c>
    </row>
    <row r="11" spans="2:13" ht="12" customHeight="1">
      <c r="B11" s="30"/>
      <c r="C11" s="23" t="s">
        <v>8</v>
      </c>
      <c r="D11" s="31">
        <v>307.23</v>
      </c>
      <c r="E11" s="32">
        <v>314.14</v>
      </c>
      <c r="F11" s="123">
        <v>330.08</v>
      </c>
      <c r="G11" s="94" t="str">
        <f>IF((F11/E11)-1&lt;0,"▲","")</f>
        <v/>
      </c>
      <c r="H11" s="95">
        <f>ABS((+F11/E11)-1)</f>
        <v>5.0741707518940693E-2</v>
      </c>
      <c r="I11" s="33" t="str">
        <f>IF(F11="NA","",IF(M11=0,"",IF((F11-M11)&lt;0,"▲","")))</f>
        <v>▲</v>
      </c>
      <c r="J11" s="63">
        <f>IF(F11="NA","-",IF(M11=0,"-",ABS(F11-M11)))</f>
        <v>2.3900000000000432</v>
      </c>
      <c r="K11" s="60">
        <v>180.13</v>
      </c>
      <c r="L11" s="72">
        <v>215.14099999999999</v>
      </c>
      <c r="M11" s="55">
        <v>332.47</v>
      </c>
    </row>
    <row r="12" spans="2:13" ht="12" customHeight="1">
      <c r="B12" s="30"/>
      <c r="C12" s="23" t="s">
        <v>79</v>
      </c>
      <c r="D12" s="31">
        <v>107.61</v>
      </c>
      <c r="E12" s="32">
        <v>81.8</v>
      </c>
      <c r="F12" s="123">
        <v>79.069999999999993</v>
      </c>
      <c r="G12" s="94" t="str">
        <f>IF((F12/E12)-1&lt;0,"▲","")</f>
        <v>▲</v>
      </c>
      <c r="H12" s="95">
        <f>ABS((+F12/E12)-1)</f>
        <v>3.3374083129584453E-2</v>
      </c>
      <c r="I12" s="33" t="str">
        <f>IF(F12="NA","",IF(M12=0,"",IF((F12-M12)&lt;0,"▲","")))</f>
        <v/>
      </c>
      <c r="J12" s="63">
        <f>IF(F12="NA","-",IF(M12=0,"-",ABS(F12-M12)))</f>
        <v>1.1899999999999977</v>
      </c>
      <c r="K12" s="60">
        <v>73.123999999999995</v>
      </c>
      <c r="L12" s="72">
        <v>99.475999999999999</v>
      </c>
      <c r="M12" s="55">
        <v>77.88</v>
      </c>
    </row>
    <row r="13" spans="2:13" ht="12" customHeight="1">
      <c r="B13" s="30"/>
      <c r="C13" s="23" t="s">
        <v>9</v>
      </c>
      <c r="D13" s="31">
        <v>54.32</v>
      </c>
      <c r="E13" s="32">
        <v>65.900000000000006</v>
      </c>
      <c r="F13" s="123">
        <v>80.09</v>
      </c>
      <c r="G13" s="94" t="str">
        <f>IF((F13/E13)-1&lt;0,"▲","")</f>
        <v/>
      </c>
      <c r="H13" s="95">
        <f>ABS((+F13/E13)-1)</f>
        <v>0.21532625189681331</v>
      </c>
      <c r="I13" s="33" t="str">
        <f>IF(F13="NA","",IF(M13=0,"",IF((F13-M13)&lt;0,"▲","")))</f>
        <v/>
      </c>
      <c r="J13" s="63">
        <f>IF(F13="NA","-",IF(M13=0,"-",ABS(F13-M13)))</f>
        <v>1.210000000000008</v>
      </c>
      <c r="K13" s="60">
        <v>39.75</v>
      </c>
      <c r="L13" s="72">
        <v>25.483000000000001</v>
      </c>
      <c r="M13" s="55">
        <v>78.88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0.16600000000000001</v>
      </c>
      <c r="F14" s="69">
        <f>ROUND(F13/(F11+F12),3)</f>
        <v>0.19600000000000001</v>
      </c>
      <c r="G14" s="94" t="str">
        <f>IF((F14/E14)-1&lt;0,"▲","")</f>
        <v/>
      </c>
      <c r="H14" s="98">
        <f>ABS(+F14-E14)*100</f>
        <v>3</v>
      </c>
      <c r="I14" s="33" t="str">
        <f>IF(F14="NA","",IF(M14=0,"",IF((F14-M14)&lt;0,"▲","")))</f>
        <v/>
      </c>
      <c r="J14" s="63">
        <f>IF(F14="NA","-",IF(M14=0,"-",ABS(F14-M14)*100))</f>
        <v>0.40000000000000036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0.192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68.02</v>
      </c>
      <c r="F16" s="123">
        <v>60.31</v>
      </c>
      <c r="G16" s="94" t="str">
        <f>IF((F16/E16)-1&lt;0,"▲","")</f>
        <v>▲</v>
      </c>
      <c r="H16" s="95">
        <f t="shared" ref="H16:H37" si="0">ABS((+F16/E16)-1)</f>
        <v>0.11334901499558947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60.31</v>
      </c>
    </row>
    <row r="17" spans="2:13" ht="12" customHeight="1">
      <c r="B17" s="30"/>
      <c r="C17" s="23" t="s">
        <v>8</v>
      </c>
      <c r="D17" s="31">
        <v>28.61</v>
      </c>
      <c r="E17" s="32">
        <v>34.29</v>
      </c>
      <c r="F17" s="123">
        <v>31.93</v>
      </c>
      <c r="G17" s="94" t="str">
        <f>IF((F17/E17)-1&lt;0,"▲","")</f>
        <v>▲</v>
      </c>
      <c r="H17" s="95">
        <f t="shared" si="0"/>
        <v>6.8824730242053045E-2</v>
      </c>
      <c r="I17" s="33" t="str">
        <f>IF(F17="NA","",IF(M17=0,"",IF((F17-M17)&lt;0,"▲","")))</f>
        <v/>
      </c>
      <c r="J17" s="63">
        <f>IF(F17="NA","-",IF(M17=0,"-",ABS(F17-M17)))</f>
        <v>0.30999999999999872</v>
      </c>
      <c r="K17" s="60">
        <v>21.401</v>
      </c>
      <c r="L17" s="72">
        <v>31.027999999999999</v>
      </c>
      <c r="M17" s="55">
        <v>31.62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23.54</v>
      </c>
      <c r="G18" s="94" t="str">
        <f>IF((F18/E18)-1&lt;0,"▲","")</f>
        <v>▲</v>
      </c>
      <c r="H18" s="95">
        <f t="shared" si="0"/>
        <v>0.14833574529667148</v>
      </c>
      <c r="I18" s="33" t="str">
        <f>IF(F18="NA","",IF(M18=0,"",IF((F18-M18)&lt;0,"▲","")))</f>
        <v/>
      </c>
      <c r="J18" s="63">
        <f>IF(F18="NA","-",IF(M18=0,"-",ABS(F18-M18)))</f>
        <v>1.0899999999999999</v>
      </c>
      <c r="K18" s="60">
        <v>31.751000000000001</v>
      </c>
      <c r="L18" s="72">
        <v>33.777999999999999</v>
      </c>
      <c r="M18" s="55">
        <v>22.45</v>
      </c>
    </row>
    <row r="19" spans="2:13" ht="12" customHeight="1">
      <c r="B19" s="30"/>
      <c r="C19" s="23" t="s">
        <v>9</v>
      </c>
      <c r="D19" s="31">
        <v>8.32</v>
      </c>
      <c r="E19" s="32">
        <v>17.87</v>
      </c>
      <c r="F19" s="123">
        <v>25.84</v>
      </c>
      <c r="G19" s="94" t="str">
        <f>IF((F19/E19)-1&lt;0,"▲","")</f>
        <v/>
      </c>
      <c r="H19" s="95">
        <f t="shared" si="0"/>
        <v>0.44599888080581973</v>
      </c>
      <c r="I19" s="33" t="str">
        <f>IF(F19="NA","",IF(M19=0,"",IF((F19-M19)&lt;0,"▲","")))</f>
        <v>▲</v>
      </c>
      <c r="J19" s="63">
        <f>IF(F19="NA","-",IF(M19=0,"-",ABS(F19-M19)))</f>
        <v>1.3900000000000006</v>
      </c>
      <c r="K19" s="60">
        <v>12.750500000000001</v>
      </c>
      <c r="L19" s="72">
        <v>10.234</v>
      </c>
      <c r="M19" s="55">
        <v>27.23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0.28899999999999998</v>
      </c>
      <c r="F20" s="69">
        <f>ROUND(F19/(F17+F18),3)</f>
        <v>0.46600000000000003</v>
      </c>
      <c r="G20" s="104" t="str">
        <f>IF((F20/E20)-1&lt;0,"▲","")</f>
        <v/>
      </c>
      <c r="H20" s="98">
        <f>ABS(+F20-E20)*100</f>
        <v>17.700000000000003</v>
      </c>
      <c r="I20" s="105" t="str">
        <f>IF(F20="NA","",IF(M20=0,"",IF((F20-M20)&lt;0,"▲","")))</f>
        <v>▲</v>
      </c>
      <c r="J20" s="63">
        <f>IF(F20="NA","-",IF(M20=0,"-",ABS(F20-M20)*100))</f>
        <v>3.799999999999998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0.504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325.87</v>
      </c>
      <c r="F22" s="123">
        <v>349.74</v>
      </c>
      <c r="G22" s="94" t="str">
        <f>IF((F22/E22)-1&lt;0,"▲","")</f>
        <v/>
      </c>
      <c r="H22" s="95">
        <f>ABS((+F22/E22)-1)</f>
        <v>7.3250069045938559E-2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349.74</v>
      </c>
    </row>
    <row r="23" spans="2:13" ht="12" customHeight="1">
      <c r="B23" s="30"/>
      <c r="C23" s="23" t="s">
        <v>8</v>
      </c>
      <c r="D23" s="31">
        <v>274.52999999999997</v>
      </c>
      <c r="E23" s="32">
        <v>275.75</v>
      </c>
      <c r="F23" s="123">
        <v>293.81</v>
      </c>
      <c r="G23" s="94" t="str">
        <f>IF((F23/E23)-1&lt;0,"▲","")</f>
        <v/>
      </c>
      <c r="H23" s="95">
        <f t="shared" si="0"/>
        <v>6.549410698096092E-2</v>
      </c>
      <c r="I23" s="33" t="str">
        <f>IF(F23="NA","",IF(M23=0,"",IF((F23-M23)&lt;0,"▲","")))</f>
        <v>▲</v>
      </c>
      <c r="J23" s="63">
        <f>IF(F23="NA","-",IF(M23=0,"-",ABS(F23-M23)))</f>
        <v>2.8700000000000045</v>
      </c>
      <c r="K23" s="60">
        <v>157.39250000000001</v>
      </c>
      <c r="L23" s="72">
        <v>180.72300000000001</v>
      </c>
      <c r="M23" s="55">
        <v>296.68</v>
      </c>
    </row>
    <row r="24" spans="2:13" ht="12" customHeight="1">
      <c r="B24" s="30"/>
      <c r="C24" s="23" t="s">
        <v>79</v>
      </c>
      <c r="D24" s="31">
        <v>69.89</v>
      </c>
      <c r="E24" s="32">
        <v>51.17</v>
      </c>
      <c r="F24" s="123">
        <v>52.23</v>
      </c>
      <c r="G24" s="94" t="str">
        <f>IF((F24/E24)-1&lt;0,"▲","")</f>
        <v/>
      </c>
      <c r="H24" s="95">
        <f t="shared" si="0"/>
        <v>2.0715262849325677E-2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52.23</v>
      </c>
    </row>
    <row r="25" spans="2:13" ht="12" customHeight="1">
      <c r="B25" s="30"/>
      <c r="C25" s="23" t="s">
        <v>9</v>
      </c>
      <c r="D25" s="31">
        <v>45.06</v>
      </c>
      <c r="E25" s="32">
        <v>47.06</v>
      </c>
      <c r="F25" s="123">
        <v>53.21</v>
      </c>
      <c r="G25" s="94" t="str">
        <f>IF((F25/E25)-1&lt;0,"▲","")</f>
        <v/>
      </c>
      <c r="H25" s="95">
        <f t="shared" si="0"/>
        <v>0.13068423289417752</v>
      </c>
      <c r="I25" s="33" t="str">
        <f>IF(F25="NA","",IF(M25=0,"",IF((F25-M25)&lt;0,"▲","")))</f>
        <v/>
      </c>
      <c r="J25" s="63">
        <f>IF(F25="NA","-",IF(M25=0,"-",ABS(F25-M25)))</f>
        <v>2.8699999999999974</v>
      </c>
      <c r="K25" s="60">
        <v>26.788499999999999</v>
      </c>
      <c r="L25" s="72">
        <v>14.439</v>
      </c>
      <c r="M25" s="55">
        <v>50.34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0.154</v>
      </c>
      <c r="G26" s="104" t="str">
        <f>IF((F26/E26)-1&lt;0,"▲","")</f>
        <v/>
      </c>
      <c r="H26" s="98">
        <f>ABS(+F26-E26)*100</f>
        <v>1.0000000000000009</v>
      </c>
      <c r="I26" s="105" t="str">
        <f>IF(F26="NA","",IF(M26=0,"",IF((F26-M26)&lt;0,"▲","")))</f>
        <v/>
      </c>
      <c r="J26" s="63">
        <f>IF(F26="NA","-",IF(M26=0,"-",ABS(F26-M26)*100))</f>
        <v>1.0000000000000009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0.14399999999999999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307.14</v>
      </c>
      <c r="F28" s="123">
        <v>333.53</v>
      </c>
      <c r="G28" s="94" t="str">
        <f>IF((F28/E28)-1&lt;0,"▲","")</f>
        <v/>
      </c>
      <c r="H28" s="95">
        <f>ABS((+F28/E28)-1)</f>
        <v>8.5921729504460531E-2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333.53</v>
      </c>
    </row>
    <row r="29" spans="2:13" ht="12" customHeight="1">
      <c r="B29" s="41"/>
      <c r="C29" s="23" t="s">
        <v>8</v>
      </c>
      <c r="D29" s="31">
        <v>261.63</v>
      </c>
      <c r="E29" s="32">
        <v>259.05</v>
      </c>
      <c r="F29" s="123">
        <v>279.79000000000002</v>
      </c>
      <c r="G29" s="94" t="str">
        <f>IF((F29/E29)-1&lt;0,"▲","")</f>
        <v/>
      </c>
      <c r="H29" s="95">
        <f t="shared" si="0"/>
        <v>8.0061764138197322E-2</v>
      </c>
      <c r="I29" s="33" t="str">
        <f>IF(F29="NA","",IF(M29=0,"",IF((F29-M29)&lt;0,"▲","")))</f>
        <v>▲</v>
      </c>
      <c r="J29" s="63">
        <f>IF(F29="NA","-",IF(M29=0,"-",ABS(F29-M29)))</f>
        <v>2.5399999999999636</v>
      </c>
      <c r="K29" s="60">
        <v>119.678</v>
      </c>
      <c r="L29" s="72">
        <v>160.55199999999999</v>
      </c>
      <c r="M29" s="55">
        <v>282.33</v>
      </c>
    </row>
    <row r="30" spans="2:13" ht="12" customHeight="1">
      <c r="B30" s="41"/>
      <c r="C30" s="23" t="s">
        <v>79</v>
      </c>
      <c r="D30" s="31">
        <v>61.91</v>
      </c>
      <c r="E30" s="32">
        <v>47.18</v>
      </c>
      <c r="F30" s="123">
        <v>48.26</v>
      </c>
      <c r="G30" s="94" t="str">
        <f>IF((F30/E30)-1&lt;0,"▲","")</f>
        <v/>
      </c>
      <c r="H30" s="95">
        <f t="shared" si="0"/>
        <v>2.2891055532004989E-2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48.26</v>
      </c>
    </row>
    <row r="31" spans="2:13" ht="12" customHeight="1">
      <c r="B31" s="41"/>
      <c r="C31" s="23" t="s">
        <v>9</v>
      </c>
      <c r="D31" s="31">
        <v>41.26</v>
      </c>
      <c r="E31" s="32">
        <v>42.5</v>
      </c>
      <c r="F31" s="123">
        <v>48.24</v>
      </c>
      <c r="G31" s="94" t="str">
        <f>IF((F31/E31)-1&lt;0,"▲","")</f>
        <v/>
      </c>
      <c r="H31" s="95">
        <f t="shared" si="0"/>
        <v>0.1350588235294119</v>
      </c>
      <c r="I31" s="33" t="str">
        <f>IF(F31="NA","",IF(M31=0,"",IF((F31-M31)&lt;0,"▲","")))</f>
        <v/>
      </c>
      <c r="J31" s="63">
        <f>IF(F31="NA","-",IF(M31=0,"-",ABS(F31-M31)))</f>
        <v>2.5399999999999991</v>
      </c>
      <c r="K31" s="60">
        <v>15.137</v>
      </c>
      <c r="L31" s="72">
        <v>10.819000000000001</v>
      </c>
      <c r="M31" s="55">
        <v>45.7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0.13900000000000001</v>
      </c>
      <c r="F32" s="69">
        <f>ROUND(F31/(F29+F30),3)</f>
        <v>0.14699999999999999</v>
      </c>
      <c r="G32" s="104" t="str">
        <f>IF((F32/E32)-1&lt;0,"▲","")</f>
        <v/>
      </c>
      <c r="H32" s="98">
        <f>ABS(+F32-E32)*100</f>
        <v>0.79999999999999793</v>
      </c>
      <c r="I32" s="105" t="str">
        <f>IF(F32="NA","",IF(M32=0,"",IF((F32-M32)&lt;0,"▲","")))</f>
        <v/>
      </c>
      <c r="J32" s="63">
        <f>IF(F32="NA","-",IF(M32=0,"-",ABS(F32-M32)*100))</f>
        <v>0.89999999999999802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0.13800000000000001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7.03</v>
      </c>
      <c r="G34" s="94" t="str">
        <f>IF((F34/E34)-1&lt;0,"▲","")</f>
        <v/>
      </c>
      <c r="H34" s="95">
        <f>ABS((+F34/E34)-1)</f>
        <v>7.8220858895705625E-2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7.03</v>
      </c>
    </row>
    <row r="35" spans="2:13" ht="12" customHeight="1">
      <c r="B35" s="30"/>
      <c r="C35" s="23" t="s">
        <v>8</v>
      </c>
      <c r="D35" s="31">
        <v>4.08</v>
      </c>
      <c r="E35" s="32">
        <v>4.0999999999999996</v>
      </c>
      <c r="F35" s="123">
        <v>4.34</v>
      </c>
      <c r="G35" s="94" t="str">
        <f>IF((F35/E35)-1&lt;0,"▲","")</f>
        <v/>
      </c>
      <c r="H35" s="95">
        <f t="shared" si="0"/>
        <v>5.8536585365853711E-2</v>
      </c>
      <c r="I35" s="33" t="str">
        <f>IF(F35="NA","",IF(M35=0,"",IF((F35-M35)&lt;0,"▲","")))</f>
        <v/>
      </c>
      <c r="J35" s="63">
        <f>IF(F35="NA","-",IF(M35=0,"-",ABS(F35-M35)))</f>
        <v>0.16999999999999993</v>
      </c>
      <c r="K35" s="60">
        <v>1.3365</v>
      </c>
      <c r="L35" s="72">
        <v>3.39</v>
      </c>
      <c r="M35" s="55">
        <v>4.17</v>
      </c>
    </row>
    <row r="36" spans="2:13" ht="12" customHeight="1">
      <c r="B36" s="30"/>
      <c r="C36" s="23" t="s">
        <v>79</v>
      </c>
      <c r="D36" s="31">
        <v>3.35</v>
      </c>
      <c r="E36" s="32">
        <v>2.99</v>
      </c>
      <c r="F36" s="123">
        <v>3.29</v>
      </c>
      <c r="G36" s="94" t="str">
        <f>IF((F36/E36)-1&lt;0,"▲","")</f>
        <v/>
      </c>
      <c r="H36" s="95">
        <f t="shared" si="0"/>
        <v>0.10033444816053505</v>
      </c>
      <c r="I36" s="33" t="str">
        <f>IF(F36="NA","",IF(M36=0,"",IF((F36-M36)&lt;0,"▲","")))</f>
        <v/>
      </c>
      <c r="J36" s="63">
        <f>IF(F36="NA","-",IF(M36=0,"-",ABS(F36-M36)))</f>
        <v>8.9999999999999858E-2</v>
      </c>
      <c r="K36" s="60">
        <v>1.665</v>
      </c>
      <c r="L36" s="72">
        <v>2.694</v>
      </c>
      <c r="M36" s="55">
        <v>3.2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1.03</v>
      </c>
      <c r="G37" s="94" t="str">
        <f>IF((F37/E37)-1&lt;0,"▲","")</f>
        <v/>
      </c>
      <c r="H37" s="95">
        <f t="shared" si="0"/>
        <v>6.1855670103092786E-2</v>
      </c>
      <c r="I37" s="33" t="str">
        <f>IF(F37="NA","",IF(M37=0,"",IF((F37-M37)&lt;0,"▲","")))</f>
        <v>▲</v>
      </c>
      <c r="J37" s="63">
        <f>IF(F37="NA","-",IF(M37=0,"-",ABS(F37-M37)))</f>
        <v>0.28000000000000003</v>
      </c>
      <c r="K37" s="60">
        <v>0.21099999999999999</v>
      </c>
      <c r="L37" s="72">
        <v>0.81</v>
      </c>
      <c r="M37" s="55">
        <v>1.31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0.13500000000000001</v>
      </c>
      <c r="G38" s="107" t="str">
        <f>IF((F38/E38)-1&lt;0,"▲","")</f>
        <v>▲</v>
      </c>
      <c r="H38" s="108">
        <f>ABS(+F38-E38)*100</f>
        <v>0.20000000000000018</v>
      </c>
      <c r="I38" s="109" t="str">
        <f>IF(F38="NA","",IF(M38=0,"",IF((F38-M38)&lt;0,"▲","")))</f>
        <v>▲</v>
      </c>
      <c r="J38" s="64">
        <f>IF(F38="NA","-",IF(M38=0,"-",ABS(F38-M38)*100))</f>
        <v>4.299999999999998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0.17799999999999999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80.75</v>
      </c>
      <c r="F44" s="125">
        <v>91.42</v>
      </c>
      <c r="G44" s="113" t="str">
        <f>IF((F44/E44)-1&lt;0,"▲","")</f>
        <v/>
      </c>
      <c r="H44" s="95">
        <f>ABS((+F44/E44)-1)</f>
        <v>0.13213622291021676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91.42</v>
      </c>
    </row>
    <row r="45" spans="2:13" ht="12" customHeight="1">
      <c r="B45" s="30"/>
      <c r="C45" s="23" t="s">
        <v>8</v>
      </c>
      <c r="D45" s="111">
        <v>51.63</v>
      </c>
      <c r="E45" s="112">
        <v>48</v>
      </c>
      <c r="F45" s="125">
        <v>51.1</v>
      </c>
      <c r="G45" s="114" t="str">
        <f>IF((F45/E45)-1&lt;0,"▲","")</f>
        <v/>
      </c>
      <c r="H45" s="95">
        <f>ABS((+F45/E45)-1)</f>
        <v>6.4583333333333437E-2</v>
      </c>
      <c r="I45" s="33" t="str">
        <f>IF(F45="NA","",IF(M45=0,"",IF((F45-M45)&lt;0,"▲","")))</f>
        <v>▲</v>
      </c>
      <c r="J45" s="63">
        <f>IF(F45="NA","-",IF(M45=0,"-",ABS(F45-M45)))</f>
        <v>0.67000000000000171</v>
      </c>
      <c r="K45" s="60">
        <v>23.144500000000001</v>
      </c>
      <c r="L45" s="79">
        <v>44.6</v>
      </c>
      <c r="M45" s="55">
        <v>51.77</v>
      </c>
    </row>
    <row r="46" spans="2:13" ht="12" customHeight="1">
      <c r="B46" s="30"/>
      <c r="C46" s="23" t="s">
        <v>79</v>
      </c>
      <c r="D46" s="111">
        <v>31.54</v>
      </c>
      <c r="E46" s="112">
        <v>34.93</v>
      </c>
      <c r="F46" s="125">
        <v>39.33</v>
      </c>
      <c r="G46" s="114" t="str">
        <f>IF((F46/E46)-1&lt;0,"▲","")</f>
        <v/>
      </c>
      <c r="H46" s="95">
        <f>ABS((+F46/E46)-1)</f>
        <v>0.12596621815058695</v>
      </c>
      <c r="I46" s="33" t="str">
        <f>IF(F46="NA","",IF(M46=0,"",IF((F46-M46)&lt;0,"▲","")))</f>
        <v/>
      </c>
      <c r="J46" s="63">
        <f>IF(F46="NA","-",IF(M46=0,"-",ABS(F46-M46)))</f>
        <v>0.67999999999999972</v>
      </c>
      <c r="K46" s="60">
        <v>13.8605</v>
      </c>
      <c r="L46" s="79">
        <v>24.128</v>
      </c>
      <c r="M46" s="55">
        <v>38.65</v>
      </c>
    </row>
    <row r="47" spans="2:13" ht="12" customHeight="1">
      <c r="B47" s="30"/>
      <c r="C47" s="23" t="s">
        <v>9</v>
      </c>
      <c r="D47" s="111">
        <v>5.58</v>
      </c>
      <c r="E47" s="112">
        <v>3.76</v>
      </c>
      <c r="F47" s="125">
        <v>5.16</v>
      </c>
      <c r="G47" s="114" t="str">
        <f>IF((F47/E47)-1&lt;0,"▲","")</f>
        <v/>
      </c>
      <c r="H47" s="95">
        <f>ABS((+F47/E47)-1)</f>
        <v>0.37234042553191493</v>
      </c>
      <c r="I47" s="33" t="str">
        <f>IF(F47="NA","",IF(M47=0,"",IF((F47-M47)&lt;0,"▲","")))</f>
        <v>▲</v>
      </c>
      <c r="J47" s="63">
        <f>IF(F47="NA","-",IF(M47=0,"-",ABS(F47-M47)))</f>
        <v>9.9999999999997868E-3</v>
      </c>
      <c r="K47" s="60">
        <v>3.1349999999999998</v>
      </c>
      <c r="L47" s="79">
        <v>3.0590000000000002</v>
      </c>
      <c r="M47" s="55">
        <v>5.17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4.4999999999999998E-2</v>
      </c>
      <c r="F48" s="75">
        <f>ROUND(F47/(F45+F46),3)</f>
        <v>5.7000000000000002E-2</v>
      </c>
      <c r="G48" s="117" t="str">
        <f>IF(F48-D48&lt;0,"▲","")</f>
        <v>▲</v>
      </c>
      <c r="H48" s="108">
        <f>ABS(+F48-E48)*100</f>
        <v>1.2000000000000004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5.7000000000000002E-2</v>
      </c>
    </row>
    <row r="49" spans="1:13" ht="12" customHeight="1">
      <c r="B49" s="1" t="s">
        <v>328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313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322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6" colorId="22" zoomScaleNormal="100" workbookViewId="0">
      <selection activeCell="P49" sqref="P49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889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408.09</v>
      </c>
      <c r="F10" s="198">
        <v>456.55</v>
      </c>
      <c r="G10" s="271"/>
      <c r="H10" s="94" t="s">
        <v>52</v>
      </c>
      <c r="I10" s="234">
        <v>0.11874831532260055</v>
      </c>
      <c r="J10" s="267"/>
      <c r="K10" s="163"/>
      <c r="L10" s="312">
        <v>3.33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360.73</v>
      </c>
      <c r="E11" s="187">
        <v>352.26</v>
      </c>
      <c r="F11" s="198">
        <v>360.62</v>
      </c>
      <c r="G11" s="271"/>
      <c r="H11" s="94" t="s">
        <v>52</v>
      </c>
      <c r="I11" s="234">
        <v>2.373247033441217E-2</v>
      </c>
      <c r="J11" s="267"/>
      <c r="K11" s="163"/>
      <c r="L11" s="312">
        <v>1.54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67.73</v>
      </c>
      <c r="F12" s="198">
        <v>80.180000000000007</v>
      </c>
      <c r="G12" s="271"/>
      <c r="H12" s="94" t="s">
        <v>52</v>
      </c>
      <c r="I12" s="234">
        <v>0.18381810128451215</v>
      </c>
      <c r="J12" s="267"/>
      <c r="L12" s="312">
        <v>0.64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53.78</v>
      </c>
      <c r="F13" s="198">
        <v>77.41</v>
      </c>
      <c r="G13" s="271"/>
      <c r="H13" s="94" t="s">
        <v>52</v>
      </c>
      <c r="I13" s="234">
        <v>0.43938267013759758</v>
      </c>
      <c r="J13" s="267"/>
      <c r="K13" s="163"/>
      <c r="L13" s="312">
        <v>1.42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0.12698935352870158</v>
      </c>
      <c r="E14" s="191">
        <v>0.12805066787304459</v>
      </c>
      <c r="F14" s="199">
        <v>0.1756125226860254</v>
      </c>
      <c r="G14" s="272"/>
      <c r="H14" s="275" t="s">
        <v>52</v>
      </c>
      <c r="I14" s="240">
        <v>4.7561854812980808</v>
      </c>
      <c r="J14" s="268"/>
      <c r="K14" s="163"/>
      <c r="L14" s="313">
        <v>0.24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49.31</v>
      </c>
      <c r="G16" s="271"/>
      <c r="H16" s="94" t="s">
        <v>52</v>
      </c>
      <c r="I16" s="234">
        <v>9.8218262806236245E-2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29.76</v>
      </c>
      <c r="E17" s="187">
        <v>30.75</v>
      </c>
      <c r="F17" s="198">
        <v>31.43</v>
      </c>
      <c r="G17" s="271"/>
      <c r="H17" s="94" t="s">
        <v>52</v>
      </c>
      <c r="I17" s="234">
        <v>2.2113821138211476E-2</v>
      </c>
      <c r="J17" s="267"/>
      <c r="K17" s="163"/>
      <c r="L17" s="312">
        <v>-0.11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19.05</v>
      </c>
      <c r="G18" s="271"/>
      <c r="H18" s="94" t="s">
        <v>548</v>
      </c>
      <c r="I18" s="234">
        <v>7.7481840193704521E-2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15.83</v>
      </c>
      <c r="F19" s="198">
        <v>18.600000000000001</v>
      </c>
      <c r="G19" s="271"/>
      <c r="H19" s="94" t="s">
        <v>52</v>
      </c>
      <c r="I19" s="234">
        <v>0.1749842072015162</v>
      </c>
      <c r="J19" s="267"/>
      <c r="K19" s="163"/>
      <c r="L19" s="312">
        <v>0.38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0.36970050563982887</v>
      </c>
      <c r="E20" s="191">
        <v>0.30797665369649807</v>
      </c>
      <c r="F20" s="199">
        <v>0.36846275752773378</v>
      </c>
      <c r="G20" s="272"/>
      <c r="H20" s="275" t="s">
        <v>52</v>
      </c>
      <c r="I20" s="240">
        <v>6.0486103831235702</v>
      </c>
      <c r="J20" s="268"/>
      <c r="K20" s="163"/>
      <c r="L20" s="313">
        <v>0.83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358.1</v>
      </c>
      <c r="F22" s="198">
        <v>400.26</v>
      </c>
      <c r="G22" s="271"/>
      <c r="H22" s="94" t="s">
        <v>52</v>
      </c>
      <c r="I22" s="234">
        <v>0.11773247696174249</v>
      </c>
      <c r="J22" s="267"/>
      <c r="K22" s="163"/>
      <c r="L22" s="312">
        <v>3.35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326.22000000000003</v>
      </c>
      <c r="E23" s="187">
        <v>316.89999999999998</v>
      </c>
      <c r="F23" s="198">
        <v>324.04000000000002</v>
      </c>
      <c r="G23" s="271"/>
      <c r="H23" s="94" t="s">
        <v>52</v>
      </c>
      <c r="I23" s="234">
        <v>2.2530766803408042E-2</v>
      </c>
      <c r="J23" s="267"/>
      <c r="K23" s="163"/>
      <c r="L23" s="312">
        <v>1.65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45.04</v>
      </c>
      <c r="F24" s="198">
        <v>58.4</v>
      </c>
      <c r="G24" s="271"/>
      <c r="H24" s="94" t="s">
        <v>52</v>
      </c>
      <c r="I24" s="234">
        <v>0.29662522202486685</v>
      </c>
      <c r="J24" s="267"/>
      <c r="K24" s="163"/>
      <c r="L24" s="312">
        <v>0.64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37</v>
      </c>
      <c r="F25" s="198">
        <v>57.51</v>
      </c>
      <c r="G25" s="271"/>
      <c r="H25" s="94" t="s">
        <v>52</v>
      </c>
      <c r="I25" s="234">
        <v>0.55432432432432432</v>
      </c>
      <c r="J25" s="267"/>
      <c r="K25" s="163"/>
      <c r="L25" s="312">
        <v>1.07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9.4721984170993589E-2</v>
      </c>
      <c r="E26" s="191">
        <v>0.10222688843454716</v>
      </c>
      <c r="F26" s="199">
        <v>0.15037652965171006</v>
      </c>
      <c r="G26" s="272"/>
      <c r="H26" s="275" t="s">
        <v>52</v>
      </c>
      <c r="I26" s="240">
        <v>4.8149641217162893</v>
      </c>
      <c r="J26" s="268"/>
      <c r="K26" s="94"/>
      <c r="L26" s="313">
        <v>0.19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348.37</v>
      </c>
      <c r="F28" s="200">
        <v>386.97</v>
      </c>
      <c r="G28" s="273">
        <v>11.942458537150131</v>
      </c>
      <c r="H28" s="94" t="s">
        <v>52</v>
      </c>
      <c r="I28" s="234">
        <v>0.11080173378878788</v>
      </c>
      <c r="J28" s="267"/>
      <c r="K28" s="163"/>
      <c r="L28" s="312">
        <v>4.32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317.08999999999997</v>
      </c>
      <c r="E29" s="188">
        <v>307.55</v>
      </c>
      <c r="F29" s="200">
        <v>314.72000000000003</v>
      </c>
      <c r="G29" s="273">
        <v>5.2739015493759069</v>
      </c>
      <c r="H29" s="94" t="s">
        <v>52</v>
      </c>
      <c r="I29" s="234">
        <v>2.3313282393106816E-2</v>
      </c>
      <c r="J29" s="267"/>
      <c r="K29" s="163"/>
      <c r="L29" s="312">
        <v>1.9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</v>
      </c>
      <c r="F30" s="200">
        <v>52.71</v>
      </c>
      <c r="G30" s="273">
        <v>17.261410788381752</v>
      </c>
      <c r="H30" s="94" t="s">
        <v>52</v>
      </c>
      <c r="I30" s="234">
        <v>0.24905213270142168</v>
      </c>
      <c r="J30" s="267"/>
      <c r="K30" s="163"/>
      <c r="L30" s="312">
        <v>1.27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34.58</v>
      </c>
      <c r="F31" s="200">
        <v>54.75</v>
      </c>
      <c r="G31" s="273">
        <v>38.309922972360653</v>
      </c>
      <c r="H31" s="94" t="s">
        <v>52</v>
      </c>
      <c r="I31" s="234">
        <v>0.58328513591671505</v>
      </c>
      <c r="J31" s="267"/>
      <c r="K31" s="163"/>
      <c r="L31" s="312">
        <v>1.1299999999999999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9.2079286109136849E-2</v>
      </c>
      <c r="E32" s="191">
        <v>9.8870621872766254E-2</v>
      </c>
      <c r="F32" s="199">
        <v>0.14900797430803145</v>
      </c>
      <c r="G32" s="272"/>
      <c r="H32" s="275" t="s">
        <v>52</v>
      </c>
      <c r="I32" s="240">
        <v>5.0137352435265194</v>
      </c>
      <c r="J32" s="268"/>
      <c r="K32" s="275"/>
      <c r="L32" s="313">
        <v>0.18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6.98</v>
      </c>
      <c r="G34" s="271">
        <v>21.931260229132562</v>
      </c>
      <c r="H34" s="277" t="s">
        <v>52</v>
      </c>
      <c r="I34" s="234">
        <v>0.37131630648330072</v>
      </c>
      <c r="J34" s="267"/>
      <c r="K34" s="163"/>
      <c r="L34" s="312">
        <v>-0.02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4.76</v>
      </c>
      <c r="E35" s="187">
        <v>4.62</v>
      </c>
      <c r="F35" s="198">
        <v>5.14</v>
      </c>
      <c r="G35" s="271">
        <v>19.546742209631731</v>
      </c>
      <c r="H35" s="277" t="s">
        <v>52</v>
      </c>
      <c r="I35" s="234">
        <v>0.11255411255411252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2.73</v>
      </c>
      <c r="G36" s="271">
        <v>4.093567251461991</v>
      </c>
      <c r="H36" s="277" t="s">
        <v>52</v>
      </c>
      <c r="I36" s="234">
        <v>0.33823529411764697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</v>
      </c>
      <c r="G37" s="271">
        <v>28.378378378378386</v>
      </c>
      <c r="H37" s="277" t="s">
        <v>52</v>
      </c>
      <c r="I37" s="234">
        <v>0.35416666666666674</v>
      </c>
      <c r="J37" s="267"/>
      <c r="K37" s="163"/>
      <c r="L37" s="312">
        <v>-0.03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0.14414414414414414</v>
      </c>
      <c r="F38" s="201">
        <v>0.16518424396442188</v>
      </c>
      <c r="G38" s="274"/>
      <c r="H38" s="278" t="s">
        <v>52</v>
      </c>
      <c r="I38" s="235">
        <v>2.1040099820277742</v>
      </c>
      <c r="J38" s="270"/>
      <c r="K38" s="323"/>
      <c r="L38" s="316">
        <v>-0.38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116.22</v>
      </c>
      <c r="F44" s="223">
        <v>112.39</v>
      </c>
      <c r="G44" s="279"/>
      <c r="H44" s="280" t="s">
        <v>548</v>
      </c>
      <c r="I44" s="233">
        <v>3.295474100843232E-2</v>
      </c>
      <c r="J44" s="283"/>
      <c r="K44" s="280"/>
      <c r="L44" s="318">
        <v>0.69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62.92</v>
      </c>
      <c r="E45" s="226">
        <v>62.84</v>
      </c>
      <c r="F45" s="198">
        <v>66.06</v>
      </c>
      <c r="G45" s="271"/>
      <c r="H45" s="281" t="s">
        <v>52</v>
      </c>
      <c r="I45" s="234">
        <v>5.1241247612985319E-2</v>
      </c>
      <c r="J45" s="286"/>
      <c r="K45" s="281"/>
      <c r="L45" s="312">
        <v>-0.02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54.21</v>
      </c>
      <c r="F46" s="198">
        <v>47.76</v>
      </c>
      <c r="G46" s="271"/>
      <c r="H46" s="281" t="s">
        <v>548</v>
      </c>
      <c r="I46" s="234">
        <v>0.11898173768677367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7.3</v>
      </c>
      <c r="F47" s="198">
        <v>6.68</v>
      </c>
      <c r="G47" s="271"/>
      <c r="H47" s="281" t="s">
        <v>548</v>
      </c>
      <c r="I47" s="234">
        <v>8.4931506849315053E-2</v>
      </c>
      <c r="J47" s="286"/>
      <c r="K47" s="281"/>
      <c r="L47" s="312">
        <v>0.7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6.2366510038445101E-2</v>
      </c>
      <c r="F48" s="201">
        <v>5.868915832015463E-2</v>
      </c>
      <c r="G48" s="274"/>
      <c r="H48" s="282" t="s">
        <v>548</v>
      </c>
      <c r="I48" s="235">
        <v>0.36773517182904714</v>
      </c>
      <c r="J48" s="287"/>
      <c r="K48" s="342"/>
      <c r="L48" s="316">
        <v>0.61899999999999999</v>
      </c>
      <c r="M48" s="317">
        <v>4.5170585387168012E-2</v>
      </c>
    </row>
    <row r="49" spans="2:15" ht="12" customHeight="1">
      <c r="B49" s="296" t="s">
        <v>890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54"/>
    </row>
    <row r="56" spans="2:15" ht="12" customHeight="1">
      <c r="B56" s="353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1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325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229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400.4</v>
      </c>
      <c r="F10" s="123">
        <v>417.08</v>
      </c>
      <c r="G10" s="94" t="str">
        <f>IF((F10/E10)-1&lt;0,"▲","")</f>
        <v/>
      </c>
      <c r="H10" s="95">
        <f>ABS((+F10/E10)-1)</f>
        <v>4.1658341658341591E-2</v>
      </c>
      <c r="I10" s="33" t="str">
        <f>IF(F10="NA","",IF(M10=0,"",IF((F10-M10)&lt;0,"▲","")))</f>
        <v>▲</v>
      </c>
      <c r="J10" s="63">
        <f>IF(F10="NA","-",IF(M10=0,"-",ABS(F10-M10)))</f>
        <v>0.52000000000003865</v>
      </c>
      <c r="K10" s="60">
        <v>231.6465</v>
      </c>
      <c r="L10" s="72">
        <v>275.07</v>
      </c>
      <c r="M10" s="55">
        <v>417.6</v>
      </c>
    </row>
    <row r="11" spans="2:13" ht="12" customHeight="1">
      <c r="B11" s="30"/>
      <c r="C11" s="23" t="s">
        <v>8</v>
      </c>
      <c r="D11" s="31">
        <v>307.23</v>
      </c>
      <c r="E11" s="32">
        <v>314.14</v>
      </c>
      <c r="F11" s="123">
        <v>332.47</v>
      </c>
      <c r="G11" s="94" t="str">
        <f>IF((F11/E11)-1&lt;0,"▲","")</f>
        <v/>
      </c>
      <c r="H11" s="95">
        <f>ABS((+F11/E11)-1)</f>
        <v>5.8349780352709102E-2</v>
      </c>
      <c r="I11" s="33" t="str">
        <f>IF(F11="NA","",IF(M11=0,"",IF((F11-M11)&lt;0,"▲","")))</f>
        <v>▲</v>
      </c>
      <c r="J11" s="63">
        <f>IF(F11="NA","-",IF(M11=0,"-",ABS(F11-M11)))</f>
        <v>0.53999999999996362</v>
      </c>
      <c r="K11" s="60">
        <v>180.13</v>
      </c>
      <c r="L11" s="72">
        <v>215.14099999999999</v>
      </c>
      <c r="M11" s="55">
        <v>333.01</v>
      </c>
    </row>
    <row r="12" spans="2:13" ht="12" customHeight="1">
      <c r="B12" s="30"/>
      <c r="C12" s="23" t="s">
        <v>79</v>
      </c>
      <c r="D12" s="31">
        <v>107.61</v>
      </c>
      <c r="E12" s="32">
        <v>81.8</v>
      </c>
      <c r="F12" s="123">
        <v>77.88</v>
      </c>
      <c r="G12" s="94" t="str">
        <f>IF((F12/E12)-1&lt;0,"▲","")</f>
        <v>▲</v>
      </c>
      <c r="H12" s="95">
        <f>ABS((+F12/E12)-1)</f>
        <v>4.7921760391198109E-2</v>
      </c>
      <c r="I12" s="33" t="str">
        <f>IF(F12="NA","",IF(M12=0,"",IF((F12-M12)&lt;0,"▲","")))</f>
        <v>▲</v>
      </c>
      <c r="J12" s="63">
        <f>IF(F12="NA","-",IF(M12=0,"-",ABS(F12-M12)))</f>
        <v>2.5799999999999983</v>
      </c>
      <c r="K12" s="60">
        <v>73.123999999999995</v>
      </c>
      <c r="L12" s="72">
        <v>99.475999999999999</v>
      </c>
      <c r="M12" s="55">
        <v>80.459999999999994</v>
      </c>
    </row>
    <row r="13" spans="2:13" ht="12" customHeight="1">
      <c r="B13" s="30"/>
      <c r="C13" s="23" t="s">
        <v>9</v>
      </c>
      <c r="D13" s="31">
        <v>54.32</v>
      </c>
      <c r="E13" s="32">
        <v>65.900000000000006</v>
      </c>
      <c r="F13" s="123">
        <v>78.88</v>
      </c>
      <c r="G13" s="94" t="str">
        <f>IF((F13/E13)-1&lt;0,"▲","")</f>
        <v/>
      </c>
      <c r="H13" s="95">
        <f>ABS((+F13/E13)-1)</f>
        <v>0.19696509863429412</v>
      </c>
      <c r="I13" s="33" t="str">
        <f>IF(F13="NA","",IF(M13=0,"",IF((F13-M13)&lt;0,"▲","")))</f>
        <v/>
      </c>
      <c r="J13" s="63">
        <f>IF(F13="NA","-",IF(M13=0,"-",ABS(F13-M13)))</f>
        <v>2.4899999999999949</v>
      </c>
      <c r="K13" s="60">
        <v>39.75</v>
      </c>
      <c r="L13" s="72">
        <v>25.483000000000001</v>
      </c>
      <c r="M13" s="55">
        <v>76.39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0.16600000000000001</v>
      </c>
      <c r="F14" s="69">
        <f>ROUND(F13/(F11+F12),3)</f>
        <v>0.192</v>
      </c>
      <c r="G14" s="94" t="str">
        <f>IF((F14/E14)-1&lt;0,"▲","")</f>
        <v/>
      </c>
      <c r="H14" s="98">
        <f>ABS(+F14-E14)*100</f>
        <v>2.5999999999999996</v>
      </c>
      <c r="I14" s="33" t="str">
        <f>IF(F14="NA","",IF(M14=0,"",IF((F14-M14)&lt;0,"▲","")))</f>
        <v/>
      </c>
      <c r="J14" s="63">
        <f>IF(F14="NA","-",IF(M14=0,"-",ABS(F14-M14)*100))</f>
        <v>0.70000000000000062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0.185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68.02</v>
      </c>
      <c r="F16" s="123">
        <v>60.31</v>
      </c>
      <c r="G16" s="94" t="str">
        <f>IF((F16/E16)-1&lt;0,"▲","")</f>
        <v>▲</v>
      </c>
      <c r="H16" s="95">
        <f t="shared" ref="H16:H37" si="0">ABS((+F16/E16)-1)</f>
        <v>0.11334901499558947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60.31</v>
      </c>
    </row>
    <row r="17" spans="2:13" ht="12" customHeight="1">
      <c r="B17" s="30"/>
      <c r="C17" s="23" t="s">
        <v>8</v>
      </c>
      <c r="D17" s="31">
        <v>28.61</v>
      </c>
      <c r="E17" s="32">
        <v>34.29</v>
      </c>
      <c r="F17" s="123">
        <v>31.62</v>
      </c>
      <c r="G17" s="94" t="str">
        <f>IF((F17/E17)-1&lt;0,"▲","")</f>
        <v>▲</v>
      </c>
      <c r="H17" s="95">
        <f t="shared" si="0"/>
        <v>7.7865266841644742E-2</v>
      </c>
      <c r="I17" s="33" t="str">
        <f>IF(F17="NA","",IF(M17=0,"",IF((F17-M17)&lt;0,"▲","")))</f>
        <v>▲</v>
      </c>
      <c r="J17" s="63">
        <f>IF(F17="NA","-",IF(M17=0,"-",ABS(F17-M17)))</f>
        <v>0.55000000000000071</v>
      </c>
      <c r="K17" s="60">
        <v>21.401</v>
      </c>
      <c r="L17" s="72">
        <v>31.027999999999999</v>
      </c>
      <c r="M17" s="55">
        <v>32.17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22.45</v>
      </c>
      <c r="G18" s="94" t="str">
        <f>IF((F18/E18)-1&lt;0,"▲","")</f>
        <v>▲</v>
      </c>
      <c r="H18" s="95">
        <f t="shared" si="0"/>
        <v>0.18777134587554278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22.45</v>
      </c>
    </row>
    <row r="19" spans="2:13" ht="12" customHeight="1">
      <c r="B19" s="30"/>
      <c r="C19" s="23" t="s">
        <v>9</v>
      </c>
      <c r="D19" s="31">
        <v>8.32</v>
      </c>
      <c r="E19" s="32">
        <v>17.87</v>
      </c>
      <c r="F19" s="123">
        <v>27.23</v>
      </c>
      <c r="G19" s="94" t="str">
        <f>IF((F19/E19)-1&lt;0,"▲","")</f>
        <v/>
      </c>
      <c r="H19" s="95">
        <f t="shared" si="0"/>
        <v>0.52378287632904308</v>
      </c>
      <c r="I19" s="33" t="str">
        <f>IF(F19="NA","",IF(M19=0,"",IF((F19-M19)&lt;0,"▲","")))</f>
        <v/>
      </c>
      <c r="J19" s="63">
        <f>IF(F19="NA","-",IF(M19=0,"-",ABS(F19-M19)))</f>
        <v>0.53999999999999915</v>
      </c>
      <c r="K19" s="60">
        <v>12.750500000000001</v>
      </c>
      <c r="L19" s="72">
        <v>10.234</v>
      </c>
      <c r="M19" s="55">
        <v>26.69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0.28899999999999998</v>
      </c>
      <c r="F20" s="69">
        <f>ROUND(F19/(F17+F18),3)</f>
        <v>0.504</v>
      </c>
      <c r="G20" s="104" t="str">
        <f>IF((F20/E20)-1&lt;0,"▲","")</f>
        <v/>
      </c>
      <c r="H20" s="98">
        <f>ABS(+F20-E20)*100</f>
        <v>21.500000000000004</v>
      </c>
      <c r="I20" s="105" t="str">
        <f>IF(F20="NA","",IF(M20=0,"",IF((F20-M20)&lt;0,"▲","")))</f>
        <v/>
      </c>
      <c r="J20" s="63">
        <f>IF(F20="NA","-",IF(M20=0,"-",ABS(F20-M20)*100))</f>
        <v>1.5000000000000013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0.48899999999999999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325.87</v>
      </c>
      <c r="F22" s="123">
        <v>349.74</v>
      </c>
      <c r="G22" s="94" t="str">
        <f>IF((F22/E22)-1&lt;0,"▲","")</f>
        <v/>
      </c>
      <c r="H22" s="95">
        <f>ABS((+F22/E22)-1)</f>
        <v>7.3250069045938559E-2</v>
      </c>
      <c r="I22" s="33" t="str">
        <f>IF(F22="NA","",IF(M22=0,"",IF((F22-M22)&lt;0,"▲","")))</f>
        <v>▲</v>
      </c>
      <c r="J22" s="63">
        <f>IF(F22="NA","-",IF(M22=0,"-",ABS(F22-M22)))</f>
        <v>0.51999999999998181</v>
      </c>
      <c r="K22" s="60">
        <v>184.39500000000001</v>
      </c>
      <c r="L22" s="72">
        <v>210.03800000000001</v>
      </c>
      <c r="M22" s="55">
        <v>350.26</v>
      </c>
    </row>
    <row r="23" spans="2:13" ht="12" customHeight="1">
      <c r="B23" s="30"/>
      <c r="C23" s="23" t="s">
        <v>8</v>
      </c>
      <c r="D23" s="31">
        <v>274.52999999999997</v>
      </c>
      <c r="E23" s="32">
        <v>275.75</v>
      </c>
      <c r="F23" s="123">
        <v>296.68</v>
      </c>
      <c r="G23" s="94" t="str">
        <f>IF((F23/E23)-1&lt;0,"▲","")</f>
        <v/>
      </c>
      <c r="H23" s="95">
        <f t="shared" si="0"/>
        <v>7.5902085222121496E-2</v>
      </c>
      <c r="I23" s="33" t="str">
        <f>IF(F23="NA","",IF(M23=0,"",IF((F23-M23)&lt;0,"▲","")))</f>
        <v/>
      </c>
      <c r="J23" s="63">
        <f>IF(F23="NA","-",IF(M23=0,"-",ABS(F23-M23)))</f>
        <v>9.9999999999909051E-3</v>
      </c>
      <c r="K23" s="60">
        <v>157.39250000000001</v>
      </c>
      <c r="L23" s="72">
        <v>180.72300000000001</v>
      </c>
      <c r="M23" s="55">
        <v>296.67</v>
      </c>
    </row>
    <row r="24" spans="2:13" ht="12" customHeight="1">
      <c r="B24" s="30"/>
      <c r="C24" s="23" t="s">
        <v>79</v>
      </c>
      <c r="D24" s="31">
        <v>69.89</v>
      </c>
      <c r="E24" s="32">
        <v>51.17</v>
      </c>
      <c r="F24" s="123">
        <v>52.23</v>
      </c>
      <c r="G24" s="94" t="str">
        <f>IF((F24/E24)-1&lt;0,"▲","")</f>
        <v/>
      </c>
      <c r="H24" s="95">
        <f t="shared" si="0"/>
        <v>2.0715262849325677E-2</v>
      </c>
      <c r="I24" s="33" t="str">
        <f>IF(F24="NA","",IF(M24=0,"",IF((F24-M24)&lt;0,"▲","")))</f>
        <v>▲</v>
      </c>
      <c r="J24" s="63">
        <f>IF(F24="NA","-",IF(M24=0,"-",ABS(F24-M24)))</f>
        <v>2.5500000000000043</v>
      </c>
      <c r="K24" s="60">
        <v>39.707999999999998</v>
      </c>
      <c r="L24" s="72">
        <v>63.003999999999998</v>
      </c>
      <c r="M24" s="55">
        <v>54.78</v>
      </c>
    </row>
    <row r="25" spans="2:13" ht="12" customHeight="1">
      <c r="B25" s="30"/>
      <c r="C25" s="23" t="s">
        <v>9</v>
      </c>
      <c r="D25" s="31">
        <v>45.06</v>
      </c>
      <c r="E25" s="32">
        <v>47.06</v>
      </c>
      <c r="F25" s="123">
        <v>50.34</v>
      </c>
      <c r="G25" s="94" t="str">
        <f>IF((F25/E25)-1&lt;0,"▲","")</f>
        <v/>
      </c>
      <c r="H25" s="95">
        <f t="shared" si="0"/>
        <v>6.9698257543561404E-2</v>
      </c>
      <c r="I25" s="33" t="str">
        <f>IF(F25="NA","",IF(M25=0,"",IF((F25-M25)&lt;0,"▲","")))</f>
        <v/>
      </c>
      <c r="J25" s="63">
        <f>IF(F25="NA","-",IF(M25=0,"-",ABS(F25-M25)))</f>
        <v>1.9100000000000037</v>
      </c>
      <c r="K25" s="60">
        <v>26.788499999999999</v>
      </c>
      <c r="L25" s="72">
        <v>14.439</v>
      </c>
      <c r="M25" s="55">
        <v>48.43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0.14399999999999999</v>
      </c>
      <c r="G26" s="104" t="str">
        <f>IF((F26/E26)-1&lt;0,"▲","")</f>
        <v/>
      </c>
      <c r="H26" s="98">
        <f>ABS(+F26-E26)*100</f>
        <v>0</v>
      </c>
      <c r="I26" s="105" t="str">
        <f>IF(F26="NA","",IF(M26=0,"",IF((F26-M26)&lt;0,"▲","")))</f>
        <v/>
      </c>
      <c r="J26" s="63">
        <f>IF(F26="NA","-",IF(M26=0,"-",ABS(F26-M26)*100))</f>
        <v>0.59999999999999776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0.13800000000000001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307.14</v>
      </c>
      <c r="F28" s="123">
        <v>333.53</v>
      </c>
      <c r="G28" s="94" t="str">
        <f>IF((F28/E28)-1&lt;0,"▲","")</f>
        <v/>
      </c>
      <c r="H28" s="95">
        <f>ABS((+F28/E28)-1)</f>
        <v>8.5921729504460531E-2</v>
      </c>
      <c r="I28" s="33" t="str">
        <f>IF(F28="NA","",IF(M28=0,"",IF((F28-M28)&lt;0,"▲","")))</f>
        <v>▲</v>
      </c>
      <c r="J28" s="63">
        <f>IF(F28="NA","-",IF(M28=0,"-",ABS(F28-M28)))</f>
        <v>0.52000000000003865</v>
      </c>
      <c r="K28" s="60">
        <v>142.88849999999999</v>
      </c>
      <c r="L28" s="72">
        <v>187.97</v>
      </c>
      <c r="M28" s="55">
        <v>334.05</v>
      </c>
    </row>
    <row r="29" spans="2:13" ht="12" customHeight="1">
      <c r="B29" s="41"/>
      <c r="C29" s="23" t="s">
        <v>8</v>
      </c>
      <c r="D29" s="31">
        <v>261.63</v>
      </c>
      <c r="E29" s="32">
        <v>259.05</v>
      </c>
      <c r="F29" s="123">
        <v>282.33</v>
      </c>
      <c r="G29" s="94" t="str">
        <f>IF((F29/E29)-1&lt;0,"▲","")</f>
        <v/>
      </c>
      <c r="H29" s="95">
        <f t="shared" si="0"/>
        <v>8.986682107701216E-2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282.33</v>
      </c>
    </row>
    <row r="30" spans="2:13" ht="12" customHeight="1">
      <c r="B30" s="41"/>
      <c r="C30" s="23" t="s">
        <v>79</v>
      </c>
      <c r="D30" s="31">
        <v>61.91</v>
      </c>
      <c r="E30" s="32">
        <v>47.18</v>
      </c>
      <c r="F30" s="123">
        <v>48.26</v>
      </c>
      <c r="G30" s="94" t="str">
        <f>IF((F30/E30)-1&lt;0,"▲","")</f>
        <v/>
      </c>
      <c r="H30" s="95">
        <f t="shared" si="0"/>
        <v>2.2891055532004989E-2</v>
      </c>
      <c r="I30" s="33" t="str">
        <f>IF(F30="NA","",IF(M30=0,"",IF((F30-M30)&lt;0,"▲","")))</f>
        <v>▲</v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41.26</v>
      </c>
      <c r="E31" s="32">
        <v>42.5</v>
      </c>
      <c r="F31" s="123">
        <v>45.7</v>
      </c>
      <c r="G31" s="94" t="str">
        <f>IF((F31/E31)-1&lt;0,"▲","")</f>
        <v/>
      </c>
      <c r="H31" s="95">
        <f t="shared" si="0"/>
        <v>7.5294117647058956E-2</v>
      </c>
      <c r="I31" s="33" t="str">
        <f>IF(F31="NA","",IF(M31=0,"",IF((F31-M31)&lt;0,"▲","")))</f>
        <v/>
      </c>
      <c r="J31" s="63">
        <f>IF(F31="NA","-",IF(M31=0,"-",ABS(F31-M31)))</f>
        <v>2.0300000000000011</v>
      </c>
      <c r="K31" s="60">
        <v>15.137</v>
      </c>
      <c r="L31" s="72">
        <v>10.819000000000001</v>
      </c>
      <c r="M31" s="55">
        <v>43.67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0.13900000000000001</v>
      </c>
      <c r="F32" s="69">
        <f>ROUND(F31/(F29+F30),3)</f>
        <v>0.13800000000000001</v>
      </c>
      <c r="G32" s="104" t="str">
        <f>IF((F32/E32)-1&lt;0,"▲","")</f>
        <v>▲</v>
      </c>
      <c r="H32" s="98">
        <f>ABS(+F32-E32)*100</f>
        <v>0.10000000000000009</v>
      </c>
      <c r="I32" s="105" t="str">
        <f>IF(F32="NA","",IF(M32=0,"",IF((F32-M32)&lt;0,"▲","")))</f>
        <v/>
      </c>
      <c r="J32" s="63">
        <f>IF(F32="NA","-",IF(M32=0,"-",ABS(F32-M32)*100))</f>
        <v>0.70000000000000062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0.13100000000000001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7.03</v>
      </c>
      <c r="G34" s="94" t="str">
        <f>IF((F34/E34)-1&lt;0,"▲","")</f>
        <v/>
      </c>
      <c r="H34" s="95">
        <f>ABS((+F34/E34)-1)</f>
        <v>7.8220858895705625E-2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7.03</v>
      </c>
    </row>
    <row r="35" spans="2:13" ht="12" customHeight="1">
      <c r="B35" s="30"/>
      <c r="C35" s="23" t="s">
        <v>8</v>
      </c>
      <c r="D35" s="31">
        <v>4.08</v>
      </c>
      <c r="E35" s="32">
        <v>4.0999999999999996</v>
      </c>
      <c r="F35" s="123">
        <v>4.17</v>
      </c>
      <c r="G35" s="94" t="str">
        <f>IF((F35/E35)-1&lt;0,"▲","")</f>
        <v/>
      </c>
      <c r="H35" s="95">
        <f t="shared" si="0"/>
        <v>1.7073170731707332E-2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4.17</v>
      </c>
    </row>
    <row r="36" spans="2:13" ht="12" customHeight="1">
      <c r="B36" s="30"/>
      <c r="C36" s="23" t="s">
        <v>79</v>
      </c>
      <c r="D36" s="31">
        <v>3.35</v>
      </c>
      <c r="E36" s="32">
        <v>2.99</v>
      </c>
      <c r="F36" s="123">
        <v>3.2</v>
      </c>
      <c r="G36" s="94" t="str">
        <f>IF((F36/E36)-1&lt;0,"▲","")</f>
        <v/>
      </c>
      <c r="H36" s="95">
        <f t="shared" si="0"/>
        <v>7.0234113712374535E-2</v>
      </c>
      <c r="I36" s="33" t="str">
        <f>IF(F36="NA","",IF(M36=0,"",IF((F36-M36)&lt;0,"▲","")))</f>
        <v>▲</v>
      </c>
      <c r="J36" s="63">
        <f>IF(F36="NA","-",IF(M36=0,"-",ABS(F36-M36)))</f>
        <v>2.9999999999999805E-2</v>
      </c>
      <c r="K36" s="60">
        <v>1.665</v>
      </c>
      <c r="L36" s="72">
        <v>2.694</v>
      </c>
      <c r="M36" s="55">
        <v>3.23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1.31</v>
      </c>
      <c r="G37" s="94" t="str">
        <f>IF((F37/E37)-1&lt;0,"▲","")</f>
        <v/>
      </c>
      <c r="H37" s="95">
        <f t="shared" si="0"/>
        <v>0.35051546391752586</v>
      </c>
      <c r="I37" s="33" t="str">
        <f>IF(F37="NA","",IF(M37=0,"",IF((F37-M37)&lt;0,"▲","")))</f>
        <v/>
      </c>
      <c r="J37" s="63">
        <f>IF(F37="NA","-",IF(M37=0,"-",ABS(F37-M37)))</f>
        <v>4.0000000000000036E-2</v>
      </c>
      <c r="K37" s="60">
        <v>0.21099999999999999</v>
      </c>
      <c r="L37" s="72">
        <v>0.81</v>
      </c>
      <c r="M37" s="55">
        <v>1.27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0.17799999999999999</v>
      </c>
      <c r="G38" s="107" t="str">
        <f>IF((F38/E38)-1&lt;0,"▲","")</f>
        <v/>
      </c>
      <c r="H38" s="108">
        <f>ABS(+F38-E38)*100</f>
        <v>4.0999999999999979</v>
      </c>
      <c r="I38" s="109" t="str">
        <f>IF(F38="NA","",IF(M38=0,"",IF((F38-M38)&lt;0,"▲","")))</f>
        <v/>
      </c>
      <c r="J38" s="64">
        <f>IF(F38="NA","-",IF(M38=0,"-",ABS(F38-M38)*100))</f>
        <v>0.60000000000000053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0.17199999999999999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80.75</v>
      </c>
      <c r="F44" s="125">
        <v>91.42</v>
      </c>
      <c r="G44" s="113" t="str">
        <f>IF((F44/E44)-1&lt;0,"▲","")</f>
        <v/>
      </c>
      <c r="H44" s="95">
        <f>ABS((+F44/E44)-1)</f>
        <v>0.13213622291021676</v>
      </c>
      <c r="I44" s="54" t="str">
        <f>IF(F44="NA","",IF(M44=0,"",IF((F44-M44)&lt;0,"▲","")))</f>
        <v>▲</v>
      </c>
      <c r="J44" s="63">
        <f>IF(F44="NA","-",IF(M44=0,"-",ABS(F44-M44)))</f>
        <v>4.9999999999997158E-2</v>
      </c>
      <c r="K44" s="60">
        <v>38.349499999999999</v>
      </c>
      <c r="L44" s="77">
        <v>66.783000000000001</v>
      </c>
      <c r="M44" s="78">
        <v>91.47</v>
      </c>
    </row>
    <row r="45" spans="2:13" ht="12" customHeight="1">
      <c r="B45" s="30"/>
      <c r="C45" s="23" t="s">
        <v>8</v>
      </c>
      <c r="D45" s="111">
        <v>51.63</v>
      </c>
      <c r="E45" s="112">
        <v>48</v>
      </c>
      <c r="F45" s="125">
        <v>51.77</v>
      </c>
      <c r="G45" s="114" t="str">
        <f>IF((F45/E45)-1&lt;0,"▲","")</f>
        <v/>
      </c>
      <c r="H45" s="95">
        <f>ABS((+F45/E45)-1)</f>
        <v>7.8541666666666732E-2</v>
      </c>
      <c r="I45" s="33" t="str">
        <f>IF(F45="NA","",IF(M45=0,"",IF((F45-M45)&lt;0,"▲","")))</f>
        <v/>
      </c>
      <c r="J45" s="63">
        <f>IF(F45="NA","-",IF(M45=0,"-",ABS(F45-M45)))</f>
        <v>0.13000000000000256</v>
      </c>
      <c r="K45" s="60">
        <v>23.144500000000001</v>
      </c>
      <c r="L45" s="79">
        <v>44.6</v>
      </c>
      <c r="M45" s="55">
        <v>51.64</v>
      </c>
    </row>
    <row r="46" spans="2:13" ht="12" customHeight="1">
      <c r="B46" s="30"/>
      <c r="C46" s="23" t="s">
        <v>79</v>
      </c>
      <c r="D46" s="111">
        <v>31.54</v>
      </c>
      <c r="E46" s="112">
        <v>34.93</v>
      </c>
      <c r="F46" s="125">
        <v>38.65</v>
      </c>
      <c r="G46" s="114" t="str">
        <f>IF((F46/E46)-1&lt;0,"▲","")</f>
        <v/>
      </c>
      <c r="H46" s="95">
        <f>ABS((+F46/E46)-1)</f>
        <v>0.1064987117091325</v>
      </c>
      <c r="I46" s="33" t="str">
        <f>IF(F46="NA","",IF(M46=0,"",IF((F46-M46)&lt;0,"▲","")))</f>
        <v/>
      </c>
      <c r="J46" s="63">
        <f>IF(F46="NA","-",IF(M46=0,"-",ABS(F46-M46)))</f>
        <v>0.54999999999999716</v>
      </c>
      <c r="K46" s="60">
        <v>13.8605</v>
      </c>
      <c r="L46" s="79">
        <v>24.128</v>
      </c>
      <c r="M46" s="55">
        <v>38.1</v>
      </c>
    </row>
    <row r="47" spans="2:13" ht="12" customHeight="1">
      <c r="B47" s="30"/>
      <c r="C47" s="23" t="s">
        <v>9</v>
      </c>
      <c r="D47" s="111">
        <v>5.58</v>
      </c>
      <c r="E47" s="112">
        <v>3.76</v>
      </c>
      <c r="F47" s="125">
        <v>5.17</v>
      </c>
      <c r="G47" s="114" t="str">
        <f>IF((F47/E47)-1&lt;0,"▲","")</f>
        <v/>
      </c>
      <c r="H47" s="95">
        <f>ABS((+F47/E47)-1)</f>
        <v>0.375</v>
      </c>
      <c r="I47" s="33" t="str">
        <f>IF(F47="NA","",IF(M47=0,"",IF((F47-M47)&lt;0,"▲","")))</f>
        <v>▲</v>
      </c>
      <c r="J47" s="63">
        <f>IF(F47="NA","-",IF(M47=0,"-",ABS(F47-M47)))</f>
        <v>0.54</v>
      </c>
      <c r="K47" s="60">
        <v>3.1349999999999998</v>
      </c>
      <c r="L47" s="79">
        <v>3.0590000000000002</v>
      </c>
      <c r="M47" s="55">
        <v>5.71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4.4999999999999998E-2</v>
      </c>
      <c r="F48" s="75">
        <f>ROUND(F47/(F45+F46),3)</f>
        <v>5.7000000000000002E-2</v>
      </c>
      <c r="G48" s="117" t="str">
        <f>IF(F48-D48&lt;0,"▲","")</f>
        <v>▲</v>
      </c>
      <c r="H48" s="108">
        <f>ABS(+F48-E48)*100</f>
        <v>1.2000000000000004</v>
      </c>
      <c r="I48" s="45" t="str">
        <f>IF(F48="NA","",IF(M48=0,"",IF((F48-M48)&lt;0,"▲","")))</f>
        <v>▲</v>
      </c>
      <c r="J48" s="64">
        <f>ABS(+F48-M48)*100</f>
        <v>0.7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6.4000000000000001E-2</v>
      </c>
    </row>
    <row r="49" spans="1:13" ht="12" customHeight="1">
      <c r="B49" s="1" t="s">
        <v>326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313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322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2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323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215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216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217</v>
      </c>
      <c r="G7" s="457" t="s">
        <v>218</v>
      </c>
      <c r="H7" s="437"/>
      <c r="I7" s="440" t="s">
        <v>219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400.4</v>
      </c>
      <c r="F10" s="123">
        <v>417.6</v>
      </c>
      <c r="G10" s="94" t="str">
        <f>IF((F10/E10)-1&lt;0,"▲","")</f>
        <v/>
      </c>
      <c r="H10" s="95">
        <f>ABS((+F10/E10)-1)</f>
        <v>4.2957042957043168E-2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417.6</v>
      </c>
    </row>
    <row r="11" spans="2:13" ht="12" customHeight="1">
      <c r="B11" s="30"/>
      <c r="C11" s="23" t="s">
        <v>8</v>
      </c>
      <c r="D11" s="31">
        <v>307.23</v>
      </c>
      <c r="E11" s="32">
        <v>314.14</v>
      </c>
      <c r="F11" s="123">
        <v>333.01</v>
      </c>
      <c r="G11" s="94" t="str">
        <f>IF((F11/E11)-1&lt;0,"▲","")</f>
        <v/>
      </c>
      <c r="H11" s="95">
        <f>ABS((+F11/E11)-1)</f>
        <v>6.0068759151970408E-2</v>
      </c>
      <c r="I11" s="33" t="str">
        <f>IF(F11="NA","",IF(M11=0,"",IF((F11-M11)&lt;0,"▲","")))</f>
        <v/>
      </c>
      <c r="J11" s="63">
        <f>IF(F11="NA","-",IF(M11=0,"-",ABS(F11-M11)))</f>
        <v>2.4399999999999977</v>
      </c>
      <c r="K11" s="60">
        <v>180.13</v>
      </c>
      <c r="L11" s="72">
        <v>215.14099999999999</v>
      </c>
      <c r="M11" s="55">
        <v>330.57</v>
      </c>
    </row>
    <row r="12" spans="2:13" ht="12" customHeight="1">
      <c r="B12" s="30"/>
      <c r="C12" s="23" t="s">
        <v>79</v>
      </c>
      <c r="D12" s="31">
        <v>107.61</v>
      </c>
      <c r="E12" s="32">
        <v>81.8</v>
      </c>
      <c r="F12" s="123">
        <v>80.459999999999994</v>
      </c>
      <c r="G12" s="94" t="str">
        <f>IF((F12/E12)-1&lt;0,"▲","")</f>
        <v>▲</v>
      </c>
      <c r="H12" s="95">
        <f>ABS((+F12/E12)-1)</f>
        <v>1.6381418092909605E-2</v>
      </c>
      <c r="I12" s="33" t="str">
        <f>IF(F12="NA","",IF(M12=0,"",IF((F12-M12)&lt;0,"▲","")))</f>
        <v>▲</v>
      </c>
      <c r="J12" s="63">
        <f>IF(F12="NA","-",IF(M12=0,"-",ABS(F12-M12)))</f>
        <v>0.95000000000000284</v>
      </c>
      <c r="K12" s="60">
        <v>73.123999999999995</v>
      </c>
      <c r="L12" s="72">
        <v>99.475999999999999</v>
      </c>
      <c r="M12" s="55">
        <v>81.41</v>
      </c>
    </row>
    <row r="13" spans="2:13" ht="12" customHeight="1">
      <c r="B13" s="30"/>
      <c r="C13" s="23" t="s">
        <v>9</v>
      </c>
      <c r="D13" s="31">
        <v>54.32</v>
      </c>
      <c r="E13" s="32">
        <v>65.900000000000006</v>
      </c>
      <c r="F13" s="123">
        <v>76.39</v>
      </c>
      <c r="G13" s="94" t="str">
        <f>IF((F13/E13)-1&lt;0,"▲","")</f>
        <v/>
      </c>
      <c r="H13" s="95">
        <f>ABS((+F13/E13)-1)</f>
        <v>0.15918057663125929</v>
      </c>
      <c r="I13" s="33" t="str">
        <f>IF(F13="NA","",IF(M13=0,"",IF((F13-M13)&lt;0,"▲","")))</f>
        <v>▲</v>
      </c>
      <c r="J13" s="63">
        <f>IF(F13="NA","-",IF(M13=0,"-",ABS(F13-M13)))</f>
        <v>1.3599999999999994</v>
      </c>
      <c r="K13" s="60">
        <v>39.75</v>
      </c>
      <c r="L13" s="72">
        <v>25.483000000000001</v>
      </c>
      <c r="M13" s="55">
        <v>77.75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0.16600000000000001</v>
      </c>
      <c r="F14" s="69">
        <f>ROUND(F13/(F11+F12),3)</f>
        <v>0.185</v>
      </c>
      <c r="G14" s="94" t="str">
        <f>IF((F14/E14)-1&lt;0,"▲","")</f>
        <v/>
      </c>
      <c r="H14" s="98">
        <f>ABS(+F14-E14)*100</f>
        <v>1.899999999999999</v>
      </c>
      <c r="I14" s="33" t="str">
        <f>IF(F14="NA","",IF(M14=0,"",IF((F14-M14)&lt;0,"▲","")))</f>
        <v>▲</v>
      </c>
      <c r="J14" s="63">
        <f>IF(F14="NA","-",IF(M14=0,"-",ABS(F14-M14)*100))</f>
        <v>0.40000000000000036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0.189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68.02</v>
      </c>
      <c r="F16" s="123">
        <v>60.31</v>
      </c>
      <c r="G16" s="94" t="str">
        <f>IF((F16/E16)-1&lt;0,"▲","")</f>
        <v>▲</v>
      </c>
      <c r="H16" s="95">
        <f t="shared" ref="H16:H37" si="0">ABS((+F16/E16)-1)</f>
        <v>0.11334901499558947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60.31</v>
      </c>
    </row>
    <row r="17" spans="2:13" ht="12" customHeight="1">
      <c r="B17" s="30"/>
      <c r="C17" s="23" t="s">
        <v>8</v>
      </c>
      <c r="D17" s="31">
        <v>28.61</v>
      </c>
      <c r="E17" s="32">
        <v>34.29</v>
      </c>
      <c r="F17" s="123">
        <v>32.17</v>
      </c>
      <c r="G17" s="94" t="str">
        <f>IF((F17/E17)-1&lt;0,"▲","")</f>
        <v>▲</v>
      </c>
      <c r="H17" s="95">
        <f t="shared" si="0"/>
        <v>6.1825605132691641E-2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32.17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22.45</v>
      </c>
      <c r="G18" s="94" t="str">
        <f>IF((F18/E18)-1&lt;0,"▲","")</f>
        <v>▲</v>
      </c>
      <c r="H18" s="95">
        <f t="shared" si="0"/>
        <v>0.18777134587554278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22.45</v>
      </c>
    </row>
    <row r="19" spans="2:13" ht="12" customHeight="1">
      <c r="B19" s="30"/>
      <c r="C19" s="23" t="s">
        <v>9</v>
      </c>
      <c r="D19" s="31">
        <v>8.32</v>
      </c>
      <c r="E19" s="32">
        <v>17.87</v>
      </c>
      <c r="F19" s="123">
        <v>26.69</v>
      </c>
      <c r="G19" s="94" t="str">
        <f>IF((F19/E19)-1&lt;0,"▲","")</f>
        <v/>
      </c>
      <c r="H19" s="95">
        <f t="shared" si="0"/>
        <v>0.49356463346390589</v>
      </c>
      <c r="I19" s="33" t="str">
        <f>IF(F19="NA","",IF(M19=0,"",IF((F19-M19)&lt;0,"▲","")))</f>
        <v/>
      </c>
      <c r="J19" s="63">
        <f>IF(F19="NA","-",IF(M19=0,"-",ABS(F19-M19)))</f>
        <v>0.14000000000000057</v>
      </c>
      <c r="K19" s="60">
        <v>12.750500000000001</v>
      </c>
      <c r="L19" s="72">
        <v>10.234</v>
      </c>
      <c r="M19" s="55">
        <v>26.55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0.28899999999999998</v>
      </c>
      <c r="F20" s="69">
        <f>ROUND(F19/(F17+F18),3)</f>
        <v>0.48899999999999999</v>
      </c>
      <c r="G20" s="104" t="str">
        <f>IF((F20/E20)-1&lt;0,"▲","")</f>
        <v/>
      </c>
      <c r="H20" s="98">
        <f>ABS(+F20-E20)*100</f>
        <v>20</v>
      </c>
      <c r="I20" s="105" t="str">
        <f>IF(F20="NA","",IF(M20=0,"",IF((F20-M20)&lt;0,"▲","")))</f>
        <v/>
      </c>
      <c r="J20" s="63">
        <f>IF(F20="NA","-",IF(M20=0,"-",ABS(F20-M20)*100))</f>
        <v>0.30000000000000027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0.48599999999999999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325.87</v>
      </c>
      <c r="F22" s="123">
        <v>350.26</v>
      </c>
      <c r="G22" s="94" t="str">
        <f>IF((F22/E22)-1&lt;0,"▲","")</f>
        <v/>
      </c>
      <c r="H22" s="95">
        <f>ABS((+F22/E22)-1)</f>
        <v>7.484579740387276E-2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350.26</v>
      </c>
    </row>
    <row r="23" spans="2:13" ht="12" customHeight="1">
      <c r="B23" s="30"/>
      <c r="C23" s="23" t="s">
        <v>8</v>
      </c>
      <c r="D23" s="31">
        <v>274.52999999999997</v>
      </c>
      <c r="E23" s="32">
        <v>275.75</v>
      </c>
      <c r="F23" s="123">
        <v>296.67</v>
      </c>
      <c r="G23" s="94" t="str">
        <f>IF((F23/E23)-1&lt;0,"▲","")</f>
        <v/>
      </c>
      <c r="H23" s="95">
        <f t="shared" si="0"/>
        <v>7.586582048957391E-2</v>
      </c>
      <c r="I23" s="33" t="str">
        <f>IF(F23="NA","",IF(M23=0,"",IF((F23-M23)&lt;0,"▲","")))</f>
        <v/>
      </c>
      <c r="J23" s="63">
        <f>IF(F23="NA","-",IF(M23=0,"-",ABS(F23-M23)))</f>
        <v>2.410000000000025</v>
      </c>
      <c r="K23" s="60">
        <v>157.39250000000001</v>
      </c>
      <c r="L23" s="72">
        <v>180.72300000000001</v>
      </c>
      <c r="M23" s="55">
        <v>294.26</v>
      </c>
    </row>
    <row r="24" spans="2:13" ht="12" customHeight="1">
      <c r="B24" s="30"/>
      <c r="C24" s="23" t="s">
        <v>79</v>
      </c>
      <c r="D24" s="31">
        <v>69.89</v>
      </c>
      <c r="E24" s="32">
        <v>51.17</v>
      </c>
      <c r="F24" s="123">
        <v>54.78</v>
      </c>
      <c r="G24" s="94" t="str">
        <f>IF((F24/E24)-1&lt;0,"▲","")</f>
        <v/>
      </c>
      <c r="H24" s="95">
        <f t="shared" si="0"/>
        <v>7.054914989251504E-2</v>
      </c>
      <c r="I24" s="33" t="str">
        <f>IF(F24="NA","",IF(M24=0,"",IF((F24-M24)&lt;0,"▲","")))</f>
        <v>▲</v>
      </c>
      <c r="J24" s="63">
        <f>IF(F24="NA","-",IF(M24=0,"-",ABS(F24-M24)))</f>
        <v>1.009999999999998</v>
      </c>
      <c r="K24" s="60">
        <v>39.707999999999998</v>
      </c>
      <c r="L24" s="72">
        <v>63.003999999999998</v>
      </c>
      <c r="M24" s="55">
        <v>55.79</v>
      </c>
    </row>
    <row r="25" spans="2:13" ht="12" customHeight="1">
      <c r="B25" s="30"/>
      <c r="C25" s="23" t="s">
        <v>9</v>
      </c>
      <c r="D25" s="31">
        <v>45.06</v>
      </c>
      <c r="E25" s="32">
        <v>47.06</v>
      </c>
      <c r="F25" s="123">
        <v>48.43</v>
      </c>
      <c r="G25" s="94" t="str">
        <f>IF((F25/E25)-1&lt;0,"▲","")</f>
        <v/>
      </c>
      <c r="H25" s="95">
        <f t="shared" si="0"/>
        <v>2.911177220569483E-2</v>
      </c>
      <c r="I25" s="33" t="str">
        <f>IF(F25="NA","",IF(M25=0,"",IF((F25-M25)&lt;0,"▲","")))</f>
        <v>▲</v>
      </c>
      <c r="J25" s="63">
        <f>IF(F25="NA","-",IF(M25=0,"-",ABS(F25-M25)))</f>
        <v>1.3999999999999986</v>
      </c>
      <c r="K25" s="60">
        <v>26.788499999999999</v>
      </c>
      <c r="L25" s="72">
        <v>14.439</v>
      </c>
      <c r="M25" s="55">
        <v>49.83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0.13800000000000001</v>
      </c>
      <c r="G26" s="104" t="str">
        <f>IF((F26/E26)-1&lt;0,"▲","")</f>
        <v>▲</v>
      </c>
      <c r="H26" s="98">
        <f>ABS(+F26-E26)*100</f>
        <v>0.59999999999999776</v>
      </c>
      <c r="I26" s="105" t="str">
        <f>IF(F26="NA","",IF(M26=0,"",IF((F26-M26)&lt;0,"▲","")))</f>
        <v>▲</v>
      </c>
      <c r="J26" s="63">
        <f>IF(F26="NA","-",IF(M26=0,"-",ABS(F26-M26)*100))</f>
        <v>0.39999999999999758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0.14199999999999999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307.14</v>
      </c>
      <c r="F28" s="123">
        <v>334.05</v>
      </c>
      <c r="G28" s="94" t="str">
        <f>IF((F28/E28)-1&lt;0,"▲","")</f>
        <v/>
      </c>
      <c r="H28" s="95">
        <f>ABS((+F28/E28)-1)</f>
        <v>8.7614768509474583E-2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334.05</v>
      </c>
    </row>
    <row r="29" spans="2:13" ht="12" customHeight="1">
      <c r="B29" s="41"/>
      <c r="C29" s="23" t="s">
        <v>8</v>
      </c>
      <c r="D29" s="31">
        <v>261.63</v>
      </c>
      <c r="E29" s="32">
        <v>259.05</v>
      </c>
      <c r="F29" s="123">
        <v>282.33</v>
      </c>
      <c r="G29" s="94" t="str">
        <f>IF((F29/E29)-1&lt;0,"▲","")</f>
        <v/>
      </c>
      <c r="H29" s="95">
        <f t="shared" si="0"/>
        <v>8.986682107701216E-2</v>
      </c>
      <c r="I29" s="33" t="str">
        <f>IF(F29="NA","",IF(M29=0,"",IF((F29-M29)&lt;0,"▲","")))</f>
        <v/>
      </c>
      <c r="J29" s="63">
        <f>IF(F29="NA","-",IF(M29=0,"-",ABS(F29-M29)))</f>
        <v>2.4099999999999682</v>
      </c>
      <c r="K29" s="60">
        <v>119.678</v>
      </c>
      <c r="L29" s="72">
        <v>160.55199999999999</v>
      </c>
      <c r="M29" s="55">
        <v>279.92</v>
      </c>
    </row>
    <row r="30" spans="2:13" ht="12" customHeight="1">
      <c r="B30" s="41"/>
      <c r="C30" s="23" t="s">
        <v>79</v>
      </c>
      <c r="D30" s="31">
        <v>61.91</v>
      </c>
      <c r="E30" s="32">
        <v>47.18</v>
      </c>
      <c r="F30" s="123">
        <v>50.8</v>
      </c>
      <c r="G30" s="94" t="str">
        <f>IF((F30/E30)-1&lt;0,"▲","")</f>
        <v/>
      </c>
      <c r="H30" s="95">
        <f t="shared" si="0"/>
        <v>7.6727426875794702E-2</v>
      </c>
      <c r="I30" s="33" t="str">
        <f>IF(F30="NA","",IF(M30=0,"",IF((F30-M30)&lt;0,"▲","")))</f>
        <v>▲</v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52.07</v>
      </c>
    </row>
    <row r="31" spans="2:13" ht="12" customHeight="1">
      <c r="B31" s="41"/>
      <c r="C31" s="23" t="s">
        <v>9</v>
      </c>
      <c r="D31" s="31">
        <v>41.26</v>
      </c>
      <c r="E31" s="32">
        <v>42.5</v>
      </c>
      <c r="F31" s="123">
        <v>43.67</v>
      </c>
      <c r="G31" s="94" t="str">
        <f>IF((F31/E31)-1&lt;0,"▲","")</f>
        <v/>
      </c>
      <c r="H31" s="95">
        <f t="shared" si="0"/>
        <v>2.7529411764706024E-2</v>
      </c>
      <c r="I31" s="33" t="str">
        <f>IF(F31="NA","",IF(M31=0,"",IF((F31-M31)&lt;0,"▲","")))</f>
        <v>▲</v>
      </c>
      <c r="J31" s="63">
        <f>IF(F31="NA","-",IF(M31=0,"-",ABS(F31-M31)))</f>
        <v>1.1499999999999986</v>
      </c>
      <c r="K31" s="60">
        <v>15.137</v>
      </c>
      <c r="L31" s="72">
        <v>10.819000000000001</v>
      </c>
      <c r="M31" s="55">
        <v>44.82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0.13900000000000001</v>
      </c>
      <c r="F32" s="69">
        <f>ROUND(F31/(F29+F30),3)</f>
        <v>0.13100000000000001</v>
      </c>
      <c r="G32" s="104" t="str">
        <f>IF((F32/E32)-1&lt;0,"▲","")</f>
        <v>▲</v>
      </c>
      <c r="H32" s="98">
        <f>ABS(+F32-E32)*100</f>
        <v>0.80000000000000071</v>
      </c>
      <c r="I32" s="105" t="str">
        <f>IF(F32="NA","",IF(M32=0,"",IF((F32-M32)&lt;0,"▲","")))</f>
        <v>▲</v>
      </c>
      <c r="J32" s="63">
        <f>IF(F32="NA","-",IF(M32=0,"-",ABS(F32-M32)*100))</f>
        <v>0.40000000000000036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0.13500000000000001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7.03</v>
      </c>
      <c r="G34" s="94" t="str">
        <f>IF((F34/E34)-1&lt;0,"▲","")</f>
        <v/>
      </c>
      <c r="H34" s="95">
        <f>ABS((+F34/E34)-1)</f>
        <v>7.8220858895705625E-2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7.03</v>
      </c>
    </row>
    <row r="35" spans="2:13" ht="12" customHeight="1">
      <c r="B35" s="30"/>
      <c r="C35" s="23" t="s">
        <v>8</v>
      </c>
      <c r="D35" s="31">
        <v>4.08</v>
      </c>
      <c r="E35" s="32">
        <v>4.0999999999999996</v>
      </c>
      <c r="F35" s="123">
        <v>4.17</v>
      </c>
      <c r="G35" s="94" t="str">
        <f>IF((F35/E35)-1&lt;0,"▲","")</f>
        <v/>
      </c>
      <c r="H35" s="95">
        <f t="shared" si="0"/>
        <v>1.7073170731707332E-2</v>
      </c>
      <c r="I35" s="33" t="str">
        <f>IF(F35="NA","",IF(M35=0,"",IF((F35-M35)&lt;0,"▲","")))</f>
        <v/>
      </c>
      <c r="J35" s="63">
        <f>IF(F35="NA","-",IF(M35=0,"-",ABS(F35-M35)))</f>
        <v>3.0000000000000249E-2</v>
      </c>
      <c r="K35" s="60">
        <v>1.3365</v>
      </c>
      <c r="L35" s="72">
        <v>3.39</v>
      </c>
      <c r="M35" s="55">
        <v>4.1399999999999997</v>
      </c>
    </row>
    <row r="36" spans="2:13" ht="12" customHeight="1">
      <c r="B36" s="30"/>
      <c r="C36" s="23" t="s">
        <v>79</v>
      </c>
      <c r="D36" s="31">
        <v>3.35</v>
      </c>
      <c r="E36" s="32">
        <v>2.99</v>
      </c>
      <c r="F36" s="123">
        <v>3.23</v>
      </c>
      <c r="G36" s="94" t="str">
        <f>IF((F36/E36)-1&lt;0,"▲","")</f>
        <v/>
      </c>
      <c r="H36" s="95">
        <f t="shared" si="0"/>
        <v>8.026755852842804E-2</v>
      </c>
      <c r="I36" s="33" t="str">
        <f>IF(F36="NA","",IF(M36=0,"",IF((F36-M36)&lt;0,"▲","")))</f>
        <v/>
      </c>
      <c r="J36" s="63">
        <f>IF(F36="NA","-",IF(M36=0,"-",ABS(F36-M36)))</f>
        <v>6.0000000000000053E-2</v>
      </c>
      <c r="K36" s="60">
        <v>1.665</v>
      </c>
      <c r="L36" s="72">
        <v>2.694</v>
      </c>
      <c r="M36" s="55">
        <v>3.17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1.27</v>
      </c>
      <c r="G37" s="94" t="str">
        <f>IF((F37/E37)-1&lt;0,"▲","")</f>
        <v/>
      </c>
      <c r="H37" s="95">
        <f t="shared" si="0"/>
        <v>0.30927835051546393</v>
      </c>
      <c r="I37" s="33" t="str">
        <f>IF(F37="NA","",IF(M37=0,"",IF((F37-M37)&lt;0,"▲","")))</f>
        <v>▲</v>
      </c>
      <c r="J37" s="63">
        <f>IF(F37="NA","-",IF(M37=0,"-",ABS(F37-M37)))</f>
        <v>0.10000000000000009</v>
      </c>
      <c r="K37" s="60">
        <v>0.21099999999999999</v>
      </c>
      <c r="L37" s="72">
        <v>0.81</v>
      </c>
      <c r="M37" s="55">
        <v>1.37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0.17199999999999999</v>
      </c>
      <c r="G38" s="107" t="str">
        <f>IF((F38/E38)-1&lt;0,"▲","")</f>
        <v/>
      </c>
      <c r="H38" s="108">
        <f>ABS(+F38-E38)*100</f>
        <v>3.4999999999999973</v>
      </c>
      <c r="I38" s="109" t="str">
        <f>IF(F38="NA","",IF(M38=0,"",IF((F38-M38)&lt;0,"▲","")))</f>
        <v>▲</v>
      </c>
      <c r="J38" s="64">
        <f>IF(F38="NA","-",IF(M38=0,"-",ABS(F38-M38)*100))</f>
        <v>1.5000000000000013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0.187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220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80.75</v>
      </c>
      <c r="F44" s="125">
        <v>91.47</v>
      </c>
      <c r="G44" s="113" t="str">
        <f>IF((F44/E44)-1&lt;0,"▲","")</f>
        <v/>
      </c>
      <c r="H44" s="95">
        <f>ABS((+F44/E44)-1)</f>
        <v>0.13275541795665635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91.47</v>
      </c>
    </row>
    <row r="45" spans="2:13" ht="12" customHeight="1">
      <c r="B45" s="30"/>
      <c r="C45" s="23" t="s">
        <v>8</v>
      </c>
      <c r="D45" s="111">
        <v>51.63</v>
      </c>
      <c r="E45" s="112">
        <v>48</v>
      </c>
      <c r="F45" s="125">
        <v>51.64</v>
      </c>
      <c r="G45" s="114" t="str">
        <f>IF((F45/E45)-1&lt;0,"▲","")</f>
        <v/>
      </c>
      <c r="H45" s="95">
        <f>ABS((+F45/E45)-1)</f>
        <v>7.5833333333333419E-2</v>
      </c>
      <c r="I45" s="33" t="str">
        <f>IF(F45="NA","",IF(M45=0,"",IF((F45-M45)&lt;0,"▲","")))</f>
        <v/>
      </c>
      <c r="J45" s="63">
        <f>IF(F45="NA","-",IF(M45=0,"-",ABS(F45-M45)))</f>
        <v>0.28000000000000114</v>
      </c>
      <c r="K45" s="60">
        <v>23.144500000000001</v>
      </c>
      <c r="L45" s="79">
        <v>44.6</v>
      </c>
      <c r="M45" s="55">
        <v>51.36</v>
      </c>
    </row>
    <row r="46" spans="2:13" ht="12" customHeight="1">
      <c r="B46" s="30"/>
      <c r="C46" s="23" t="s">
        <v>79</v>
      </c>
      <c r="D46" s="111">
        <v>31.54</v>
      </c>
      <c r="E46" s="112">
        <v>34.93</v>
      </c>
      <c r="F46" s="125">
        <v>38.1</v>
      </c>
      <c r="G46" s="114" t="str">
        <f>IF((F46/E46)-1&lt;0,"▲","")</f>
        <v/>
      </c>
      <c r="H46" s="95">
        <f>ABS((+F46/E46)-1)</f>
        <v>9.0752934440309296E-2</v>
      </c>
      <c r="I46" s="33" t="str">
        <f>IF(F46="NA","",IF(M46=0,"",IF((F46-M46)&lt;0,"▲","")))</f>
        <v/>
      </c>
      <c r="J46" s="63">
        <f>IF(F46="NA","-",IF(M46=0,"-",ABS(F46-M46)))</f>
        <v>0.67999999999999972</v>
      </c>
      <c r="K46" s="60">
        <v>13.8605</v>
      </c>
      <c r="L46" s="79">
        <v>24.128</v>
      </c>
      <c r="M46" s="55">
        <v>37.42</v>
      </c>
    </row>
    <row r="47" spans="2:13" ht="12" customHeight="1">
      <c r="B47" s="30"/>
      <c r="C47" s="23" t="s">
        <v>9</v>
      </c>
      <c r="D47" s="111">
        <v>5.58</v>
      </c>
      <c r="E47" s="112">
        <v>3.76</v>
      </c>
      <c r="F47" s="125">
        <v>5.71</v>
      </c>
      <c r="G47" s="114" t="str">
        <f>IF((F47/E47)-1&lt;0,"▲","")</f>
        <v/>
      </c>
      <c r="H47" s="95">
        <f>ABS((+F47/E47)-1)</f>
        <v>0.51861702127659592</v>
      </c>
      <c r="I47" s="33" t="str">
        <f>IF(F47="NA","",IF(M47=0,"",IF((F47-M47)&lt;0,"▲","")))</f>
        <v>▲</v>
      </c>
      <c r="J47" s="63">
        <f>IF(F47="NA","-",IF(M47=0,"-",ABS(F47-M47)))</f>
        <v>0.96</v>
      </c>
      <c r="K47" s="60">
        <v>3.1349999999999998</v>
      </c>
      <c r="L47" s="79">
        <v>3.0590000000000002</v>
      </c>
      <c r="M47" s="55">
        <v>6.67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4.4999999999999998E-2</v>
      </c>
      <c r="F48" s="75">
        <f>ROUND(F47/(F45+F46),3)</f>
        <v>6.4000000000000001E-2</v>
      </c>
      <c r="G48" s="117" t="str">
        <f>IF(F48-D48&lt;0,"▲","")</f>
        <v>▲</v>
      </c>
      <c r="H48" s="108">
        <f>ABS(+F48-E48)*100</f>
        <v>1.9000000000000004</v>
      </c>
      <c r="I48" s="45" t="str">
        <f>IF(F48="NA","",IF(M48=0,"",IF((F48-M48)&lt;0,"▲","")))</f>
        <v>▲</v>
      </c>
      <c r="J48" s="64">
        <f>ABS(+F48-M48)*100</f>
        <v>1.0999999999999996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7.4999999999999997E-2</v>
      </c>
    </row>
    <row r="49" spans="1:13" ht="12" customHeight="1">
      <c r="B49" s="1" t="s">
        <v>324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313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415" t="s">
        <v>322</v>
      </c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3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320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220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400.4</v>
      </c>
      <c r="F10" s="123">
        <v>417.6</v>
      </c>
      <c r="G10" s="94" t="str">
        <f>IF((F10/E10)-1&lt;0,"▲","")</f>
        <v/>
      </c>
      <c r="H10" s="95">
        <f>ABS((+F10/E10)-1)</f>
        <v>4.2957042957043168E-2</v>
      </c>
      <c r="I10" s="33" t="str">
        <f>IF(F10="NA","",IF(M10=0,"",IF((F10-M10)&lt;0,"▲","")))</f>
        <v/>
      </c>
      <c r="J10" s="63">
        <f>IF(F10="NA","-",IF(M10=0,"-",ABS(F10-M10)))</f>
        <v>6.3799999999999955</v>
      </c>
      <c r="K10" s="60">
        <v>231.6465</v>
      </c>
      <c r="L10" s="72">
        <v>275.07</v>
      </c>
      <c r="M10" s="55">
        <v>411.22</v>
      </c>
    </row>
    <row r="11" spans="2:13" ht="12" customHeight="1">
      <c r="B11" s="30"/>
      <c r="C11" s="23" t="s">
        <v>8</v>
      </c>
      <c r="D11" s="31">
        <v>307.23</v>
      </c>
      <c r="E11" s="32">
        <v>314.14</v>
      </c>
      <c r="F11" s="123">
        <v>330.57</v>
      </c>
      <c r="G11" s="94" t="str">
        <f>IF((F11/E11)-1&lt;0,"▲","")</f>
        <v/>
      </c>
      <c r="H11" s="95">
        <f>ABS((+F11/E11)-1)</f>
        <v>5.2301521614566804E-2</v>
      </c>
      <c r="I11" s="33" t="str">
        <f>IF(F11="NA","",IF(M11=0,"",IF((F11-M11)&lt;0,"▲","")))</f>
        <v/>
      </c>
      <c r="J11" s="63">
        <f>IF(F11="NA","-",IF(M11=0,"-",ABS(F11-M11)))</f>
        <v>3.1800000000000068</v>
      </c>
      <c r="K11" s="60">
        <v>180.13</v>
      </c>
      <c r="L11" s="72">
        <v>215.14099999999999</v>
      </c>
      <c r="M11" s="55">
        <v>327.39</v>
      </c>
    </row>
    <row r="12" spans="2:13" ht="12" customHeight="1">
      <c r="B12" s="30"/>
      <c r="C12" s="23" t="s">
        <v>79</v>
      </c>
      <c r="D12" s="31">
        <v>107.61</v>
      </c>
      <c r="E12" s="32">
        <v>81.8</v>
      </c>
      <c r="F12" s="123">
        <v>81.41</v>
      </c>
      <c r="G12" s="94" t="str">
        <f>IF((F12/E12)-1&lt;0,"▲","")</f>
        <v>▲</v>
      </c>
      <c r="H12" s="95">
        <f>ABS((+F12/E12)-1)</f>
        <v>4.7677261613692234E-3</v>
      </c>
      <c r="I12" s="33" t="str">
        <f>IF(F12="NA","",IF(M12=0,"",IF((F12-M12)&lt;0,"▲","")))</f>
        <v>▲</v>
      </c>
      <c r="J12" s="63">
        <f>IF(F12="NA","-",IF(M12=0,"-",ABS(F12-M12)))</f>
        <v>1.4099999999999966</v>
      </c>
      <c r="K12" s="60">
        <v>73.123999999999995</v>
      </c>
      <c r="L12" s="72">
        <v>99.475999999999999</v>
      </c>
      <c r="M12" s="55">
        <v>82.82</v>
      </c>
    </row>
    <row r="13" spans="2:13" ht="12" customHeight="1">
      <c r="B13" s="30"/>
      <c r="C13" s="23" t="s">
        <v>9</v>
      </c>
      <c r="D13" s="31">
        <v>54.32</v>
      </c>
      <c r="E13" s="32">
        <v>65.900000000000006</v>
      </c>
      <c r="F13" s="123">
        <v>77.75</v>
      </c>
      <c r="G13" s="94" t="str">
        <f>IF((F13/E13)-1&lt;0,"▲","")</f>
        <v/>
      </c>
      <c r="H13" s="95">
        <f>ABS((+F13/E13)-1)</f>
        <v>0.17981790591805757</v>
      </c>
      <c r="I13" s="33" t="str">
        <f>IF(F13="NA","",IF(M13=0,"",IF((F13-M13)&lt;0,"▲","")))</f>
        <v/>
      </c>
      <c r="J13" s="63">
        <f>IF(F13="NA","-",IF(M13=0,"-",ABS(F13-M13)))</f>
        <v>4.4899999999999949</v>
      </c>
      <c r="K13" s="60">
        <v>39.75</v>
      </c>
      <c r="L13" s="72">
        <v>25.483000000000001</v>
      </c>
      <c r="M13" s="55">
        <v>73.260000000000005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0.16600000000000001</v>
      </c>
      <c r="F14" s="69">
        <f>ROUND(F13/(F11+F12),3)</f>
        <v>0.189</v>
      </c>
      <c r="G14" s="94" t="str">
        <f>IF((F14/E14)-1&lt;0,"▲","")</f>
        <v/>
      </c>
      <c r="H14" s="98">
        <f>ABS(+F14-E14)*100</f>
        <v>2.2999999999999994</v>
      </c>
      <c r="I14" s="33" t="str">
        <f>IF(F14="NA","",IF(M14=0,"",IF((F14-M14)&lt;0,"▲","")))</f>
        <v/>
      </c>
      <c r="J14" s="63">
        <f>IF(F14="NA","-",IF(M14=0,"-",ABS(F14-M14)*100))</f>
        <v>1.0000000000000009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0.17899999999999999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68.02</v>
      </c>
      <c r="F16" s="123">
        <v>60.31</v>
      </c>
      <c r="G16" s="94" t="str">
        <f>IF((F16/E16)-1&lt;0,"▲","")</f>
        <v>▲</v>
      </c>
      <c r="H16" s="95">
        <f t="shared" ref="H16:H37" si="0">ABS((+F16/E16)-1)</f>
        <v>0.11334901499558947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60.31</v>
      </c>
    </row>
    <row r="17" spans="2:13" ht="12" customHeight="1">
      <c r="B17" s="30"/>
      <c r="C17" s="23" t="s">
        <v>8</v>
      </c>
      <c r="D17" s="31">
        <v>28.61</v>
      </c>
      <c r="E17" s="32">
        <v>34.29</v>
      </c>
      <c r="F17" s="123">
        <v>32.17</v>
      </c>
      <c r="G17" s="94" t="str">
        <f>IF((F17/E17)-1&lt;0,"▲","")</f>
        <v>▲</v>
      </c>
      <c r="H17" s="95">
        <f t="shared" si="0"/>
        <v>6.1825605132691641E-2</v>
      </c>
      <c r="I17" s="33" t="str">
        <f>IF(F17="NA","",IF(M17=0,"",IF((F17-M17)&lt;0,"▲","")))</f>
        <v>▲</v>
      </c>
      <c r="J17" s="63">
        <f>IF(F17="NA","-",IF(M17=0,"-",ABS(F17-M17)))</f>
        <v>0.71000000000000085</v>
      </c>
      <c r="K17" s="60">
        <v>21.401</v>
      </c>
      <c r="L17" s="72">
        <v>31.027999999999999</v>
      </c>
      <c r="M17" s="55">
        <v>32.880000000000003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22.45</v>
      </c>
      <c r="G18" s="94" t="str">
        <f>IF((F18/E18)-1&lt;0,"▲","")</f>
        <v>▲</v>
      </c>
      <c r="H18" s="95">
        <f t="shared" si="0"/>
        <v>0.18777134587554278</v>
      </c>
      <c r="I18" s="33" t="str">
        <f>IF(F18="NA","",IF(M18=0,"",IF((F18-M18)&lt;0,"▲","")))</f>
        <v>▲</v>
      </c>
      <c r="J18" s="63">
        <f>IF(F18="NA","-",IF(M18=0,"-",ABS(F18-M18)))</f>
        <v>1.3599999999999994</v>
      </c>
      <c r="K18" s="60">
        <v>31.751000000000001</v>
      </c>
      <c r="L18" s="72">
        <v>33.777999999999999</v>
      </c>
      <c r="M18" s="55">
        <v>23.81</v>
      </c>
    </row>
    <row r="19" spans="2:13" ht="12" customHeight="1">
      <c r="B19" s="30"/>
      <c r="C19" s="23" t="s">
        <v>9</v>
      </c>
      <c r="D19" s="31">
        <v>8.32</v>
      </c>
      <c r="E19" s="32">
        <v>17.87</v>
      </c>
      <c r="F19" s="123">
        <v>26.55</v>
      </c>
      <c r="G19" s="94" t="str">
        <f>IF((F19/E19)-1&lt;0,"▲","")</f>
        <v/>
      </c>
      <c r="H19" s="95">
        <f t="shared" si="0"/>
        <v>0.4857302742025742</v>
      </c>
      <c r="I19" s="33" t="str">
        <f>IF(F19="NA","",IF(M19=0,"",IF((F19-M19)&lt;0,"▲","")))</f>
        <v/>
      </c>
      <c r="J19" s="63">
        <f>IF(F19="NA","-",IF(M19=0,"-",ABS(F19-M19)))</f>
        <v>2.0600000000000023</v>
      </c>
      <c r="K19" s="60">
        <v>12.750500000000001</v>
      </c>
      <c r="L19" s="72">
        <v>10.234</v>
      </c>
      <c r="M19" s="55">
        <v>24.49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0.28899999999999998</v>
      </c>
      <c r="F20" s="69">
        <f>ROUND(F19/(F17+F18),3)</f>
        <v>0.48599999999999999</v>
      </c>
      <c r="G20" s="104" t="str">
        <f>IF((F20/E20)-1&lt;0,"▲","")</f>
        <v/>
      </c>
      <c r="H20" s="98">
        <f>ABS(+F20-E20)*100</f>
        <v>19.7</v>
      </c>
      <c r="I20" s="105" t="str">
        <f>IF(F20="NA","",IF(M20=0,"",IF((F20-M20)&lt;0,"▲","")))</f>
        <v/>
      </c>
      <c r="J20" s="63">
        <f>IF(F20="NA","-",IF(M20=0,"-",ABS(F20-M20)*100))</f>
        <v>5.3999999999999995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0.432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325.87</v>
      </c>
      <c r="F22" s="123">
        <v>350.26</v>
      </c>
      <c r="G22" s="94" t="str">
        <f>IF((F22/E22)-1&lt;0,"▲","")</f>
        <v/>
      </c>
      <c r="H22" s="95">
        <f>ABS((+F22/E22)-1)</f>
        <v>7.484579740387276E-2</v>
      </c>
      <c r="I22" s="33" t="str">
        <f>IF(F22="NA","",IF(M22=0,"",IF((F22-M22)&lt;0,"▲","")))</f>
        <v/>
      </c>
      <c r="J22" s="63">
        <f>IF(F22="NA","-",IF(M22=0,"-",ABS(F22-M22)))</f>
        <v>6.3299999999999841</v>
      </c>
      <c r="K22" s="60">
        <v>184.39500000000001</v>
      </c>
      <c r="L22" s="72">
        <v>210.03800000000001</v>
      </c>
      <c r="M22" s="55">
        <v>343.93</v>
      </c>
    </row>
    <row r="23" spans="2:13" ht="12" customHeight="1">
      <c r="B23" s="30"/>
      <c r="C23" s="23" t="s">
        <v>8</v>
      </c>
      <c r="D23" s="31">
        <v>274.52999999999997</v>
      </c>
      <c r="E23" s="32">
        <v>275.75</v>
      </c>
      <c r="F23" s="123">
        <v>294.26</v>
      </c>
      <c r="G23" s="94" t="str">
        <f>IF((F23/E23)-1&lt;0,"▲","")</f>
        <v/>
      </c>
      <c r="H23" s="95">
        <f t="shared" si="0"/>
        <v>6.7126019945602966E-2</v>
      </c>
      <c r="I23" s="33" t="str">
        <f>IF(F23="NA","",IF(M23=0,"",IF((F23-M23)&lt;0,"▲","")))</f>
        <v/>
      </c>
      <c r="J23" s="63">
        <f>IF(F23="NA","-",IF(M23=0,"-",ABS(F23-M23)))</f>
        <v>3.8799999999999955</v>
      </c>
      <c r="K23" s="60">
        <v>157.39250000000001</v>
      </c>
      <c r="L23" s="72">
        <v>180.72300000000001</v>
      </c>
      <c r="M23" s="55">
        <v>290.38</v>
      </c>
    </row>
    <row r="24" spans="2:13" ht="12" customHeight="1">
      <c r="B24" s="30"/>
      <c r="C24" s="23" t="s">
        <v>79</v>
      </c>
      <c r="D24" s="31">
        <v>69.89</v>
      </c>
      <c r="E24" s="32">
        <v>51.17</v>
      </c>
      <c r="F24" s="123">
        <v>55.79</v>
      </c>
      <c r="G24" s="94" t="str">
        <f>IF((F24/E24)-1&lt;0,"▲","")</f>
        <v/>
      </c>
      <c r="H24" s="95">
        <f t="shared" si="0"/>
        <v>9.0287277701778246E-2</v>
      </c>
      <c r="I24" s="33" t="str">
        <f>IF(F24="NA","",IF(M24=0,"",IF((F24-M24)&lt;0,"▲","")))</f>
        <v>▲</v>
      </c>
      <c r="J24" s="63">
        <f>IF(F24="NA","-",IF(M24=0,"-",ABS(F24-M24)))</f>
        <v>0.10999999999999943</v>
      </c>
      <c r="K24" s="60">
        <v>39.707999999999998</v>
      </c>
      <c r="L24" s="72">
        <v>63.003999999999998</v>
      </c>
      <c r="M24" s="55">
        <v>55.9</v>
      </c>
    </row>
    <row r="25" spans="2:13" ht="12" customHeight="1">
      <c r="B25" s="30"/>
      <c r="C25" s="23" t="s">
        <v>9</v>
      </c>
      <c r="D25" s="31">
        <v>45.06</v>
      </c>
      <c r="E25" s="32">
        <v>47.06</v>
      </c>
      <c r="F25" s="123">
        <v>49.83</v>
      </c>
      <c r="G25" s="94" t="str">
        <f>IF((F25/E25)-1&lt;0,"▲","")</f>
        <v/>
      </c>
      <c r="H25" s="95">
        <f t="shared" si="0"/>
        <v>5.8861028474288091E-2</v>
      </c>
      <c r="I25" s="33" t="str">
        <f>IF(F25="NA","",IF(M25=0,"",IF((F25-M25)&lt;0,"▲","")))</f>
        <v/>
      </c>
      <c r="J25" s="63">
        <f>IF(F25="NA","-",IF(M25=0,"-",ABS(F25-M25)))</f>
        <v>2.4299999999999997</v>
      </c>
      <c r="K25" s="60">
        <v>26.788499999999999</v>
      </c>
      <c r="L25" s="72">
        <v>14.439</v>
      </c>
      <c r="M25" s="55">
        <v>47.4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0.14199999999999999</v>
      </c>
      <c r="G26" s="104" t="str">
        <f>IF((F26/E26)-1&lt;0,"▲","")</f>
        <v>▲</v>
      </c>
      <c r="H26" s="98">
        <f>ABS(+F26-E26)*100</f>
        <v>0.20000000000000018</v>
      </c>
      <c r="I26" s="105" t="str">
        <f>IF(F26="NA","",IF(M26=0,"",IF((F26-M26)&lt;0,"▲","")))</f>
        <v/>
      </c>
      <c r="J26" s="63">
        <f>IF(F26="NA","-",IF(M26=0,"-",ABS(F26-M26)*100))</f>
        <v>0.49999999999999767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0.13700000000000001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307.14</v>
      </c>
      <c r="F28" s="123">
        <v>334.05</v>
      </c>
      <c r="G28" s="94" t="str">
        <f>IF((F28/E28)-1&lt;0,"▲","")</f>
        <v/>
      </c>
      <c r="H28" s="95">
        <f>ABS((+F28/E28)-1)</f>
        <v>8.7614768509474583E-2</v>
      </c>
      <c r="I28" s="33" t="str">
        <f>IF(F28="NA","",IF(M28=0,"",IF((F28-M28)&lt;0,"▲","")))</f>
        <v/>
      </c>
      <c r="J28" s="63">
        <f>IF(F28="NA","-",IF(M28=0,"-",ABS(F28-M28)))</f>
        <v>5.8400000000000318</v>
      </c>
      <c r="K28" s="60">
        <v>142.88849999999999</v>
      </c>
      <c r="L28" s="72">
        <v>187.97</v>
      </c>
      <c r="M28" s="55">
        <v>328.21</v>
      </c>
    </row>
    <row r="29" spans="2:13" ht="12" customHeight="1">
      <c r="B29" s="41"/>
      <c r="C29" s="23" t="s">
        <v>8</v>
      </c>
      <c r="D29" s="31">
        <v>261.63</v>
      </c>
      <c r="E29" s="32">
        <v>259.05</v>
      </c>
      <c r="F29" s="123">
        <v>279.92</v>
      </c>
      <c r="G29" s="94" t="str">
        <f>IF((F29/E29)-1&lt;0,"▲","")</f>
        <v/>
      </c>
      <c r="H29" s="95">
        <f t="shared" si="0"/>
        <v>8.0563597761049932E-2</v>
      </c>
      <c r="I29" s="33" t="str">
        <f>IF(F29="NA","",IF(M29=0,"",IF((F29-M29)&lt;0,"▲","")))</f>
        <v/>
      </c>
      <c r="J29" s="63">
        <f>IF(F29="NA","-",IF(M29=0,"-",ABS(F29-M29)))</f>
        <v>3.5600000000000023</v>
      </c>
      <c r="K29" s="60">
        <v>119.678</v>
      </c>
      <c r="L29" s="72">
        <v>160.55199999999999</v>
      </c>
      <c r="M29" s="55">
        <v>276.36</v>
      </c>
    </row>
    <row r="30" spans="2:13" ht="12" customHeight="1">
      <c r="B30" s="41"/>
      <c r="C30" s="23" t="s">
        <v>79</v>
      </c>
      <c r="D30" s="31">
        <v>61.91</v>
      </c>
      <c r="E30" s="32">
        <v>47.18</v>
      </c>
      <c r="F30" s="123">
        <v>52.07</v>
      </c>
      <c r="G30" s="94" t="str">
        <f>IF((F30/E30)-1&lt;0,"▲","")</f>
        <v/>
      </c>
      <c r="H30" s="95">
        <f t="shared" si="0"/>
        <v>0.10364561254768967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52.07</v>
      </c>
    </row>
    <row r="31" spans="2:13" ht="12" customHeight="1">
      <c r="B31" s="41"/>
      <c r="C31" s="23" t="s">
        <v>9</v>
      </c>
      <c r="D31" s="31">
        <v>41.26</v>
      </c>
      <c r="E31" s="32">
        <v>42.5</v>
      </c>
      <c r="F31" s="123">
        <v>44.82</v>
      </c>
      <c r="G31" s="94" t="str">
        <f>IF((F31/E31)-1&lt;0,"▲","")</f>
        <v/>
      </c>
      <c r="H31" s="95">
        <f t="shared" si="0"/>
        <v>5.4588235294117604E-2</v>
      </c>
      <c r="I31" s="33" t="str">
        <f>IF(F31="NA","",IF(M31=0,"",IF((F31-M31)&lt;0,"▲","")))</f>
        <v/>
      </c>
      <c r="J31" s="63">
        <f>IF(F31="NA","-",IF(M31=0,"-",ABS(F31-M31)))</f>
        <v>2.2700000000000031</v>
      </c>
      <c r="K31" s="60">
        <v>15.137</v>
      </c>
      <c r="L31" s="72">
        <v>10.819000000000001</v>
      </c>
      <c r="M31" s="55">
        <v>42.55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0.13900000000000001</v>
      </c>
      <c r="F32" s="69">
        <f>ROUND(F31/(F29+F30),3)</f>
        <v>0.13500000000000001</v>
      </c>
      <c r="G32" s="104" t="str">
        <f>IF((F32/E32)-1&lt;0,"▲","")</f>
        <v>▲</v>
      </c>
      <c r="H32" s="98">
        <f>ABS(+F32-E32)*100</f>
        <v>0.40000000000000036</v>
      </c>
      <c r="I32" s="105" t="str">
        <f>IF(F32="NA","",IF(M32=0,"",IF((F32-M32)&lt;0,"▲","")))</f>
        <v/>
      </c>
      <c r="J32" s="63">
        <f>IF(F32="NA","-",IF(M32=0,"-",ABS(F32-M32)*100))</f>
        <v>0.50000000000000044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0.13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7.03</v>
      </c>
      <c r="G34" s="94" t="str">
        <f>IF((F34/E34)-1&lt;0,"▲","")</f>
        <v/>
      </c>
      <c r="H34" s="95">
        <f>ABS((+F34/E34)-1)</f>
        <v>7.8220858895705625E-2</v>
      </c>
      <c r="I34" s="33" t="str">
        <f>IF(F34="NA","",IF(M34=0,"",IF((F34-M34)&lt;0,"▲","")))</f>
        <v/>
      </c>
      <c r="J34" s="63">
        <f>IF(F34="NA","-",IF(M34=0,"-",ABS(F34-M34)))</f>
        <v>4.9999999999999822E-2</v>
      </c>
      <c r="K34" s="60">
        <v>2.931</v>
      </c>
      <c r="L34" s="72">
        <v>5.6280000000000001</v>
      </c>
      <c r="M34" s="55">
        <v>6.98</v>
      </c>
    </row>
    <row r="35" spans="2:13" ht="12" customHeight="1">
      <c r="B35" s="30"/>
      <c r="C35" s="23" t="s">
        <v>8</v>
      </c>
      <c r="D35" s="31">
        <v>4.08</v>
      </c>
      <c r="E35" s="32">
        <v>4.0999999999999996</v>
      </c>
      <c r="F35" s="123">
        <v>4.1399999999999997</v>
      </c>
      <c r="G35" s="94" t="str">
        <f>IF((F35/E35)-1&lt;0,"▲","")</f>
        <v/>
      </c>
      <c r="H35" s="95">
        <f t="shared" si="0"/>
        <v>9.7560975609756184E-3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4.1399999999999997</v>
      </c>
    </row>
    <row r="36" spans="2:13" ht="12" customHeight="1">
      <c r="B36" s="30"/>
      <c r="C36" s="23" t="s">
        <v>79</v>
      </c>
      <c r="D36" s="31">
        <v>3.35</v>
      </c>
      <c r="E36" s="32">
        <v>2.99</v>
      </c>
      <c r="F36" s="123">
        <v>3.17</v>
      </c>
      <c r="G36" s="94" t="str">
        <f>IF((F36/E36)-1&lt;0,"▲","")</f>
        <v/>
      </c>
      <c r="H36" s="95">
        <f t="shared" si="0"/>
        <v>6.020066889632103E-2</v>
      </c>
      <c r="I36" s="33" t="str">
        <f>IF(F36="NA","",IF(M36=0,"",IF((F36-M36)&lt;0,"▲","")))</f>
        <v/>
      </c>
      <c r="J36" s="63">
        <f>IF(F36="NA","-",IF(M36=0,"-",ABS(F36-M36)))</f>
        <v>6.999999999999984E-2</v>
      </c>
      <c r="K36" s="60">
        <v>1.665</v>
      </c>
      <c r="L36" s="72">
        <v>2.694</v>
      </c>
      <c r="M36" s="55">
        <v>3.1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1.37</v>
      </c>
      <c r="G37" s="94" t="str">
        <f>IF((F37/E37)-1&lt;0,"▲","")</f>
        <v/>
      </c>
      <c r="H37" s="95">
        <f t="shared" si="0"/>
        <v>0.41237113402061865</v>
      </c>
      <c r="I37" s="33" t="str">
        <f>IF(F37="NA","",IF(M37=0,"",IF((F37-M37)&lt;0,"▲","")))</f>
        <v>▲</v>
      </c>
      <c r="J37" s="63">
        <f>IF(F37="NA","-",IF(M37=0,"-",ABS(F37-M37)))</f>
        <v>9.9999999999997868E-3</v>
      </c>
      <c r="K37" s="60">
        <v>0.21099999999999999</v>
      </c>
      <c r="L37" s="72">
        <v>0.81</v>
      </c>
      <c r="M37" s="55">
        <v>1.38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0.187</v>
      </c>
      <c r="G38" s="107" t="str">
        <f>IF((F38/E38)-1&lt;0,"▲","")</f>
        <v/>
      </c>
      <c r="H38" s="108">
        <f>ABS(+F38-E38)*100</f>
        <v>4.9999999999999991</v>
      </c>
      <c r="I38" s="109" t="str">
        <f>IF(F38="NA","",IF(M38=0,"",IF((F38-M38)&lt;0,"▲","")))</f>
        <v>▲</v>
      </c>
      <c r="J38" s="64">
        <f>IF(F38="NA","-",IF(M38=0,"-",ABS(F38-M38)*100))</f>
        <v>0.40000000000000036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0.191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80.75</v>
      </c>
      <c r="F44" s="125">
        <v>91.47</v>
      </c>
      <c r="G44" s="113" t="str">
        <f>IF((F44/E44)-1&lt;0,"▲","")</f>
        <v/>
      </c>
      <c r="H44" s="95">
        <f>ABS((+F44/E44)-1)</f>
        <v>0.13275541795665635</v>
      </c>
      <c r="I44" s="54" t="str">
        <f>IF(F44="NA","",IF(M44=0,"",IF((F44-M44)&lt;0,"▲","")))</f>
        <v/>
      </c>
      <c r="J44" s="63">
        <f>IF(F44="NA","-",IF(M44=0,"-",ABS(F44-M44)))</f>
        <v>1.1299999999999955</v>
      </c>
      <c r="K44" s="60">
        <v>38.349499999999999</v>
      </c>
      <c r="L44" s="77">
        <v>66.783000000000001</v>
      </c>
      <c r="M44" s="78">
        <v>90.34</v>
      </c>
    </row>
    <row r="45" spans="2:13" ht="12" customHeight="1">
      <c r="B45" s="30"/>
      <c r="C45" s="23" t="s">
        <v>8</v>
      </c>
      <c r="D45" s="111">
        <v>51.63</v>
      </c>
      <c r="E45" s="112">
        <v>48</v>
      </c>
      <c r="F45" s="125">
        <v>51.36</v>
      </c>
      <c r="G45" s="114" t="str">
        <f>IF((F45/E45)-1&lt;0,"▲","")</f>
        <v/>
      </c>
      <c r="H45" s="95">
        <f>ABS((+F45/E45)-1)</f>
        <v>7.0000000000000062E-2</v>
      </c>
      <c r="I45" s="33" t="str">
        <f>IF(F45="NA","",IF(M45=0,"",IF((F45-M45)&lt;0,"▲","")))</f>
        <v/>
      </c>
      <c r="J45" s="63">
        <f>IF(F45="NA","-",IF(M45=0,"-",ABS(F45-M45)))</f>
        <v>0.46000000000000085</v>
      </c>
      <c r="K45" s="60">
        <v>23.144500000000001</v>
      </c>
      <c r="L45" s="79">
        <v>44.6</v>
      </c>
      <c r="M45" s="55">
        <v>50.9</v>
      </c>
    </row>
    <row r="46" spans="2:13" ht="12" customHeight="1">
      <c r="B46" s="30"/>
      <c r="C46" s="23" t="s">
        <v>79</v>
      </c>
      <c r="D46" s="111">
        <v>31.54</v>
      </c>
      <c r="E46" s="112">
        <v>34.93</v>
      </c>
      <c r="F46" s="125">
        <v>37.42</v>
      </c>
      <c r="G46" s="114" t="str">
        <f>IF((F46/E46)-1&lt;0,"▲","")</f>
        <v/>
      </c>
      <c r="H46" s="95">
        <f>ABS((+F46/E46)-1)</f>
        <v>7.1285427998854844E-2</v>
      </c>
      <c r="I46" s="33" t="str">
        <f>IF(F46="NA","",IF(M46=0,"",IF((F46-M46)&lt;0,"▲","")))</f>
        <v/>
      </c>
      <c r="J46" s="63">
        <f>IF(F46="NA","-",IF(M46=0,"-",ABS(F46-M46)))</f>
        <v>0.95000000000000284</v>
      </c>
      <c r="K46" s="60">
        <v>13.8605</v>
      </c>
      <c r="L46" s="79">
        <v>24.128</v>
      </c>
      <c r="M46" s="55">
        <v>36.47</v>
      </c>
    </row>
    <row r="47" spans="2:13" ht="12" customHeight="1">
      <c r="B47" s="30"/>
      <c r="C47" s="23" t="s">
        <v>9</v>
      </c>
      <c r="D47" s="111">
        <v>5.58</v>
      </c>
      <c r="E47" s="112">
        <v>3.76</v>
      </c>
      <c r="F47" s="125">
        <v>6.67</v>
      </c>
      <c r="G47" s="114" t="str">
        <f>IF((F47/E47)-1&lt;0,"▲","")</f>
        <v/>
      </c>
      <c r="H47" s="95">
        <f>ABS((+F47/E47)-1)</f>
        <v>0.77393617021276606</v>
      </c>
      <c r="I47" s="33" t="str">
        <f>IF(F47="NA","",IF(M47=0,"",IF((F47-M47)&lt;0,"▲","")))</f>
        <v>▲</v>
      </c>
      <c r="J47" s="63">
        <f>IF(F47="NA","-",IF(M47=0,"-",ABS(F47-M47)))</f>
        <v>0.28000000000000025</v>
      </c>
      <c r="K47" s="60">
        <v>3.1349999999999998</v>
      </c>
      <c r="L47" s="79">
        <v>3.0590000000000002</v>
      </c>
      <c r="M47" s="55">
        <v>6.95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4.4999999999999998E-2</v>
      </c>
      <c r="F48" s="75">
        <f>ROUND(F47/(F45+F46),3)</f>
        <v>7.4999999999999997E-2</v>
      </c>
      <c r="G48" s="117" t="str">
        <f>IF(F48-D48&lt;0,"▲","")</f>
        <v/>
      </c>
      <c r="H48" s="108">
        <f>ABS(+F48-E48)*100</f>
        <v>3</v>
      </c>
      <c r="I48" s="45" t="str">
        <f>IF(F48="NA","",IF(M48=0,"",IF((F48-M48)&lt;0,"▲","")))</f>
        <v>▲</v>
      </c>
      <c r="J48" s="64">
        <f>ABS(+F48-M48)*100</f>
        <v>0.50000000000000044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0.08</v>
      </c>
    </row>
    <row r="49" spans="1:13" ht="12" customHeight="1">
      <c r="B49" s="1" t="s">
        <v>321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285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286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287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288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307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309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4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318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220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400.64</v>
      </c>
      <c r="F10" s="123">
        <v>411.22</v>
      </c>
      <c r="G10" s="94" t="str">
        <f>IF((F10/E10)-1&lt;0,"▲","")</f>
        <v/>
      </c>
      <c r="H10" s="95">
        <f>ABS((+F10/E10)-1)</f>
        <v>2.640774760383402E-2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411.22</v>
      </c>
    </row>
    <row r="11" spans="2:13" ht="12" customHeight="1">
      <c r="B11" s="30"/>
      <c r="C11" s="23" t="s">
        <v>8</v>
      </c>
      <c r="D11" s="31">
        <v>307.23</v>
      </c>
      <c r="E11" s="32">
        <v>314.36</v>
      </c>
      <c r="F11" s="123">
        <v>327.39</v>
      </c>
      <c r="G11" s="94" t="str">
        <f>IF((F11/E11)-1&lt;0,"▲","")</f>
        <v/>
      </c>
      <c r="H11" s="95">
        <f>ABS((+F11/E11)-1)</f>
        <v>4.1449293803282661E-2</v>
      </c>
      <c r="I11" s="33" t="str">
        <f>IF(F11="NA","",IF(M11=0,"",IF((F11-M11)&lt;0,"▲","")))</f>
        <v>▲</v>
      </c>
      <c r="J11" s="63">
        <f>IF(F11="NA","-",IF(M11=0,"-",ABS(F11-M11)))</f>
        <v>0.41000000000002501</v>
      </c>
      <c r="K11" s="60">
        <v>180.13</v>
      </c>
      <c r="L11" s="72">
        <v>215.14099999999999</v>
      </c>
      <c r="M11" s="55">
        <v>327.8</v>
      </c>
    </row>
    <row r="12" spans="2:13" ht="12" customHeight="1">
      <c r="B12" s="30"/>
      <c r="C12" s="23" t="s">
        <v>79</v>
      </c>
      <c r="D12" s="31">
        <v>107.61</v>
      </c>
      <c r="E12" s="32">
        <v>81.8</v>
      </c>
      <c r="F12" s="123">
        <v>82.82</v>
      </c>
      <c r="G12" s="94" t="str">
        <f>IF((F12/E12)-1&lt;0,"▲","")</f>
        <v/>
      </c>
      <c r="H12" s="95">
        <f>ABS((+F12/E12)-1)</f>
        <v>1.246943765281161E-2</v>
      </c>
      <c r="I12" s="33" t="str">
        <f>IF(F12="NA","",IF(M12=0,"",IF((F12-M12)&lt;0,"▲","")))</f>
        <v>▲</v>
      </c>
      <c r="J12" s="63">
        <f>IF(F12="NA","-",IF(M12=0,"-",ABS(F12-M12)))</f>
        <v>1.230000000000004</v>
      </c>
      <c r="K12" s="60">
        <v>73.123999999999995</v>
      </c>
      <c r="L12" s="72">
        <v>99.475999999999999</v>
      </c>
      <c r="M12" s="55">
        <v>84.05</v>
      </c>
    </row>
    <row r="13" spans="2:13" ht="12" customHeight="1">
      <c r="B13" s="30"/>
      <c r="C13" s="23" t="s">
        <v>9</v>
      </c>
      <c r="D13" s="31">
        <v>54.32</v>
      </c>
      <c r="E13" s="32">
        <v>65.92</v>
      </c>
      <c r="F13" s="123">
        <v>73.260000000000005</v>
      </c>
      <c r="G13" s="94" t="str">
        <f>IF((F13/E13)-1&lt;0,"▲","")</f>
        <v/>
      </c>
      <c r="H13" s="95">
        <f>ABS((+F13/E13)-1)</f>
        <v>0.11134708737864085</v>
      </c>
      <c r="I13" s="33" t="str">
        <f>IF(F13="NA","",IF(M13=0,"",IF((F13-M13)&lt;0,"▲","")))</f>
        <v/>
      </c>
      <c r="J13" s="63">
        <f>IF(F13="NA","-",IF(M13=0,"-",ABS(F13-M13)))</f>
        <v>1.6400000000000006</v>
      </c>
      <c r="K13" s="60">
        <v>39.75</v>
      </c>
      <c r="L13" s="72">
        <v>25.483000000000001</v>
      </c>
      <c r="M13" s="55">
        <v>71.62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0.16600000000000001</v>
      </c>
      <c r="F14" s="69">
        <f>ROUND(F13/(F11+F12),3)</f>
        <v>0.17899999999999999</v>
      </c>
      <c r="G14" s="94" t="str">
        <f>IF((F14/E14)-1&lt;0,"▲","")</f>
        <v/>
      </c>
      <c r="H14" s="98">
        <f>ABS(+F14-E14)*100</f>
        <v>1.2999999999999985</v>
      </c>
      <c r="I14" s="33" t="str">
        <f>IF(F14="NA","",IF(M14=0,"",IF((F14-M14)&lt;0,"▲","")))</f>
        <v/>
      </c>
      <c r="J14" s="63">
        <f>IF(F14="NA","-",IF(M14=0,"-",ABS(F14-M14)*100))</f>
        <v>0.50000000000000044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0.17399999999999999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68.02</v>
      </c>
      <c r="F16" s="123">
        <v>60.31</v>
      </c>
      <c r="G16" s="94" t="str">
        <f>IF((F16/E16)-1&lt;0,"▲","")</f>
        <v>▲</v>
      </c>
      <c r="H16" s="95">
        <f t="shared" ref="H16:H37" si="0">ABS((+F16/E16)-1)</f>
        <v>0.11334901499558947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60.31</v>
      </c>
    </row>
    <row r="17" spans="2:13" ht="12" customHeight="1">
      <c r="B17" s="30"/>
      <c r="C17" s="23" t="s">
        <v>8</v>
      </c>
      <c r="D17" s="31">
        <v>28.61</v>
      </c>
      <c r="E17" s="32">
        <v>34.29</v>
      </c>
      <c r="F17" s="123">
        <v>32.880000000000003</v>
      </c>
      <c r="G17" s="94" t="str">
        <f>IF((F17/E17)-1&lt;0,"▲","")</f>
        <v>▲</v>
      </c>
      <c r="H17" s="95">
        <f t="shared" si="0"/>
        <v>4.1119860017497678E-2</v>
      </c>
      <c r="I17" s="33" t="str">
        <f>IF(F17="NA","",IF(M17=0,"",IF((F17-M17)&lt;0,"▲","")))</f>
        <v>▲</v>
      </c>
      <c r="J17" s="63">
        <f>IF(F17="NA","-",IF(M17=0,"-",ABS(F17-M17)))</f>
        <v>0.39999999999999858</v>
      </c>
      <c r="K17" s="60">
        <v>21.401</v>
      </c>
      <c r="L17" s="72">
        <v>31.027999999999999</v>
      </c>
      <c r="M17" s="55">
        <v>33.28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23.81</v>
      </c>
      <c r="G18" s="94" t="str">
        <f>IF((F18/E18)-1&lt;0,"▲","")</f>
        <v>▲</v>
      </c>
      <c r="H18" s="95">
        <f t="shared" si="0"/>
        <v>0.13856729377713461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23.81</v>
      </c>
    </row>
    <row r="19" spans="2:13" ht="12" customHeight="1">
      <c r="B19" s="30"/>
      <c r="C19" s="23" t="s">
        <v>9</v>
      </c>
      <c r="D19" s="31">
        <v>8.32</v>
      </c>
      <c r="E19" s="32">
        <v>17.87</v>
      </c>
      <c r="F19" s="123">
        <v>24.49</v>
      </c>
      <c r="G19" s="94" t="str">
        <f>IF((F19/E19)-1&lt;0,"▲","")</f>
        <v/>
      </c>
      <c r="H19" s="95">
        <f t="shared" si="0"/>
        <v>0.37045327364297687</v>
      </c>
      <c r="I19" s="33" t="str">
        <f>IF(F19="NA","",IF(M19=0,"",IF((F19-M19)&lt;0,"▲","")))</f>
        <v/>
      </c>
      <c r="J19" s="63">
        <f>IF(F19="NA","-",IF(M19=0,"-",ABS(F19-M19)))</f>
        <v>0.41000000000000014</v>
      </c>
      <c r="K19" s="60">
        <v>12.750500000000001</v>
      </c>
      <c r="L19" s="72">
        <v>10.234</v>
      </c>
      <c r="M19" s="55">
        <v>24.08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0.28899999999999998</v>
      </c>
      <c r="F20" s="69">
        <f>ROUND(F19/(F17+F18),3)</f>
        <v>0.432</v>
      </c>
      <c r="G20" s="104" t="str">
        <f>IF((F20/E20)-1&lt;0,"▲","")</f>
        <v/>
      </c>
      <c r="H20" s="98">
        <f>ABS(+F20-E20)*100</f>
        <v>14.3</v>
      </c>
      <c r="I20" s="105" t="str">
        <f>IF(F20="NA","",IF(M20=0,"",IF((F20-M20)&lt;0,"▲","")))</f>
        <v/>
      </c>
      <c r="J20" s="63">
        <f>IF(F20="NA","-",IF(M20=0,"-",ABS(F20-M20)*100))</f>
        <v>1.0000000000000009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0.42199999999999999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326.11</v>
      </c>
      <c r="F22" s="123">
        <v>343.93</v>
      </c>
      <c r="G22" s="94" t="str">
        <f>IF((F22/E22)-1&lt;0,"▲","")</f>
        <v/>
      </c>
      <c r="H22" s="95">
        <f>ABS((+F22/E22)-1)</f>
        <v>5.4644138480880677E-2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343.93</v>
      </c>
    </row>
    <row r="23" spans="2:13" ht="12" customHeight="1">
      <c r="B23" s="30"/>
      <c r="C23" s="23" t="s">
        <v>8</v>
      </c>
      <c r="D23" s="31">
        <v>274.52999999999997</v>
      </c>
      <c r="E23" s="32">
        <v>275.97000000000003</v>
      </c>
      <c r="F23" s="123">
        <v>290.38</v>
      </c>
      <c r="G23" s="94" t="str">
        <f>IF((F23/E23)-1&lt;0,"▲","")</f>
        <v/>
      </c>
      <c r="H23" s="95">
        <f t="shared" si="0"/>
        <v>5.2215820560205684E-2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290.38</v>
      </c>
    </row>
    <row r="24" spans="2:13" ht="12" customHeight="1">
      <c r="B24" s="30"/>
      <c r="C24" s="23" t="s">
        <v>79</v>
      </c>
      <c r="D24" s="31">
        <v>69.89</v>
      </c>
      <c r="E24" s="32">
        <v>51.17</v>
      </c>
      <c r="F24" s="123">
        <v>55.9</v>
      </c>
      <c r="G24" s="94" t="str">
        <f>IF((F24/E24)-1&lt;0,"▲","")</f>
        <v/>
      </c>
      <c r="H24" s="95">
        <f t="shared" si="0"/>
        <v>9.243697478991586E-2</v>
      </c>
      <c r="I24" s="33" t="str">
        <f>IF(F24="NA","",IF(M24=0,"",IF((F24-M24)&lt;0,"▲","")))</f>
        <v>▲</v>
      </c>
      <c r="J24" s="63">
        <f>IF(F24="NA","-",IF(M24=0,"-",ABS(F24-M24)))</f>
        <v>1.2700000000000031</v>
      </c>
      <c r="K24" s="60">
        <v>39.707999999999998</v>
      </c>
      <c r="L24" s="72">
        <v>63.003999999999998</v>
      </c>
      <c r="M24" s="55">
        <v>57.17</v>
      </c>
    </row>
    <row r="25" spans="2:13" ht="12" customHeight="1">
      <c r="B25" s="30"/>
      <c r="C25" s="23" t="s">
        <v>9</v>
      </c>
      <c r="D25" s="31">
        <v>45.06</v>
      </c>
      <c r="E25" s="32">
        <v>47.08</v>
      </c>
      <c r="F25" s="123">
        <v>47.4</v>
      </c>
      <c r="G25" s="94" t="str">
        <f>IF((F25/E25)-1&lt;0,"▲","")</f>
        <v/>
      </c>
      <c r="H25" s="95">
        <f t="shared" si="0"/>
        <v>6.7969413763806497E-3</v>
      </c>
      <c r="I25" s="33" t="str">
        <f>IF(F25="NA","",IF(M25=0,"",IF((F25-M25)&lt;0,"▲","")))</f>
        <v/>
      </c>
      <c r="J25" s="63">
        <f>IF(F25="NA","-",IF(M25=0,"-",ABS(F25-M25)))</f>
        <v>1.269999999999996</v>
      </c>
      <c r="K25" s="60">
        <v>26.788499999999999</v>
      </c>
      <c r="L25" s="72">
        <v>14.439</v>
      </c>
      <c r="M25" s="55">
        <v>46.13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0.13700000000000001</v>
      </c>
      <c r="G26" s="104" t="str">
        <f>IF((F26/E26)-1&lt;0,"▲","")</f>
        <v>▲</v>
      </c>
      <c r="H26" s="98">
        <f>ABS(+F26-E26)*100</f>
        <v>0.69999999999999785</v>
      </c>
      <c r="I26" s="105" t="str">
        <f>IF(F26="NA","",IF(M26=0,"",IF((F26-M26)&lt;0,"▲","")))</f>
        <v/>
      </c>
      <c r="J26" s="63">
        <f>IF(F26="NA","-",IF(M26=0,"-",ABS(F26-M26)*100))</f>
        <v>0.40000000000000036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0.13300000000000001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328.21</v>
      </c>
      <c r="G28" s="94" t="str">
        <f>IF((F28/E28)-1&lt;0,"▲","")</f>
        <v/>
      </c>
      <c r="H28" s="95">
        <f>ABS((+F28/E28)-1)</f>
        <v>6.7731546244184981E-2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328.21</v>
      </c>
    </row>
    <row r="29" spans="2:13" ht="12" customHeight="1">
      <c r="B29" s="41"/>
      <c r="C29" s="23" t="s">
        <v>8</v>
      </c>
      <c r="D29" s="31">
        <v>261.63</v>
      </c>
      <c r="E29" s="32">
        <v>259.27999999999997</v>
      </c>
      <c r="F29" s="123">
        <v>276.36</v>
      </c>
      <c r="G29" s="94" t="str">
        <f>IF((F29/E29)-1&lt;0,"▲","")</f>
        <v/>
      </c>
      <c r="H29" s="95">
        <f t="shared" si="0"/>
        <v>6.5874730021598493E-2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276.36</v>
      </c>
    </row>
    <row r="30" spans="2:13" ht="12" customHeight="1">
      <c r="B30" s="41"/>
      <c r="C30" s="23" t="s">
        <v>79</v>
      </c>
      <c r="D30" s="31">
        <v>61.91</v>
      </c>
      <c r="E30" s="32">
        <v>47.18</v>
      </c>
      <c r="F30" s="123">
        <v>52.07</v>
      </c>
      <c r="G30" s="94" t="str">
        <f>IF((F30/E30)-1&lt;0,"▲","")</f>
        <v/>
      </c>
      <c r="H30" s="95">
        <f t="shared" si="0"/>
        <v>0.10364561254768967</v>
      </c>
      <c r="I30" s="33" t="str">
        <f>IF(F30="NA","",IF(M30=0,"",IF((F30-M30)&lt;0,"▲","")))</f>
        <v>▲</v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53.34</v>
      </c>
    </row>
    <row r="31" spans="2:13" ht="12" customHeight="1">
      <c r="B31" s="41"/>
      <c r="C31" s="23" t="s">
        <v>9</v>
      </c>
      <c r="D31" s="31">
        <v>41.26</v>
      </c>
      <c r="E31" s="32">
        <v>42.52</v>
      </c>
      <c r="F31" s="123">
        <v>42.55</v>
      </c>
      <c r="G31" s="94" t="str">
        <f>IF((F31/E31)-1&lt;0,"▲","")</f>
        <v/>
      </c>
      <c r="H31" s="95">
        <f t="shared" si="0"/>
        <v>7.0555032925678773E-4</v>
      </c>
      <c r="I31" s="33" t="str">
        <f>IF(F31="NA","",IF(M31=0,"",IF((F31-M31)&lt;0,"▲","")))</f>
        <v/>
      </c>
      <c r="J31" s="63">
        <f>IF(F31="NA","-",IF(M31=0,"-",ABS(F31-M31)))</f>
        <v>1.269999999999996</v>
      </c>
      <c r="K31" s="60">
        <v>15.137</v>
      </c>
      <c r="L31" s="72">
        <v>10.819000000000001</v>
      </c>
      <c r="M31" s="55">
        <v>41.28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0.13900000000000001</v>
      </c>
      <c r="F32" s="69">
        <f>ROUND(F31/(F29+F30),3)</f>
        <v>0.13</v>
      </c>
      <c r="G32" s="104" t="str">
        <f>IF((F32/E32)-1&lt;0,"▲","")</f>
        <v>▲</v>
      </c>
      <c r="H32" s="98">
        <f>ABS(+F32-E32)*100</f>
        <v>0.9000000000000008</v>
      </c>
      <c r="I32" s="105" t="str">
        <f>IF(F32="NA","",IF(M32=0,"",IF((F32-M32)&lt;0,"▲","")))</f>
        <v/>
      </c>
      <c r="J32" s="63">
        <f>IF(F32="NA","-",IF(M32=0,"-",ABS(F32-M32)*100))</f>
        <v>0.50000000000000044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0.125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6.98</v>
      </c>
      <c r="G34" s="94" t="str">
        <f>IF((F34/E34)-1&lt;0,"▲","")</f>
        <v/>
      </c>
      <c r="H34" s="95">
        <f>ABS((+F34/E34)-1)</f>
        <v>7.055214723926384E-2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6.98</v>
      </c>
    </row>
    <row r="35" spans="2:13" ht="12" customHeight="1">
      <c r="B35" s="30"/>
      <c r="C35" s="23" t="s">
        <v>8</v>
      </c>
      <c r="D35" s="31">
        <v>4.08</v>
      </c>
      <c r="E35" s="32">
        <v>4.0999999999999996</v>
      </c>
      <c r="F35" s="123">
        <v>4.1399999999999997</v>
      </c>
      <c r="G35" s="94" t="str">
        <f>IF((F35/E35)-1&lt;0,"▲","")</f>
        <v/>
      </c>
      <c r="H35" s="95">
        <f t="shared" si="0"/>
        <v>9.7560975609756184E-3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4.1399999999999997</v>
      </c>
    </row>
    <row r="36" spans="2:13" ht="12" customHeight="1">
      <c r="B36" s="30"/>
      <c r="C36" s="23" t="s">
        <v>79</v>
      </c>
      <c r="D36" s="31">
        <v>3.35</v>
      </c>
      <c r="E36" s="32">
        <v>2.99</v>
      </c>
      <c r="F36" s="123">
        <v>3.1</v>
      </c>
      <c r="G36" s="94" t="str">
        <f>IF((F36/E36)-1&lt;0,"▲","")</f>
        <v/>
      </c>
      <c r="H36" s="95">
        <f t="shared" si="0"/>
        <v>3.6789297658862852E-2</v>
      </c>
      <c r="I36" s="33" t="str">
        <f>IF(F36="NA","",IF(M36=0,"",IF((F36-M36)&lt;0,"▲","")))</f>
        <v/>
      </c>
      <c r="J36" s="63">
        <f>IF(F36="NA","-",IF(M36=0,"-",ABS(F36-M36)))</f>
        <v>3.0000000000000249E-2</v>
      </c>
      <c r="K36" s="60">
        <v>1.665</v>
      </c>
      <c r="L36" s="72">
        <v>2.694</v>
      </c>
      <c r="M36" s="55">
        <v>3.07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1.38</v>
      </c>
      <c r="G37" s="94" t="str">
        <f>IF((F37/E37)-1&lt;0,"▲","")</f>
        <v/>
      </c>
      <c r="H37" s="95">
        <f t="shared" si="0"/>
        <v>0.42268041237113385</v>
      </c>
      <c r="I37" s="33" t="str">
        <f>IF(F37="NA","",IF(M37=0,"",IF((F37-M37)&lt;0,"▲","")))</f>
        <v>▲</v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1.41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0.191</v>
      </c>
      <c r="G38" s="107" t="str">
        <f>IF((F38/E38)-1&lt;0,"▲","")</f>
        <v/>
      </c>
      <c r="H38" s="108">
        <f>ABS(+F38-E38)*100</f>
        <v>5.3999999999999995</v>
      </c>
      <c r="I38" s="109" t="str">
        <f>IF(F38="NA","",IF(M38=0,"",IF((F38-M38)&lt;0,"▲","")))</f>
        <v>▲</v>
      </c>
      <c r="J38" s="64">
        <f>IF(F38="NA","-",IF(M38=0,"-",ABS(F38-M38)*100))</f>
        <v>0.50000000000000044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0.19600000000000001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80.75</v>
      </c>
      <c r="F44" s="125">
        <v>90.34</v>
      </c>
      <c r="G44" s="113" t="str">
        <f>IF((F44/E44)-1&lt;0,"▲","")</f>
        <v/>
      </c>
      <c r="H44" s="95">
        <f>ABS((+F44/E44)-1)</f>
        <v>0.1187616099071207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90.34</v>
      </c>
    </row>
    <row r="45" spans="2:13" ht="12" customHeight="1">
      <c r="B45" s="30"/>
      <c r="C45" s="23" t="s">
        <v>8</v>
      </c>
      <c r="D45" s="111">
        <v>51.63</v>
      </c>
      <c r="E45" s="112">
        <v>48</v>
      </c>
      <c r="F45" s="125">
        <v>50.9</v>
      </c>
      <c r="G45" s="114" t="str">
        <f>IF((F45/E45)-1&lt;0,"▲","")</f>
        <v/>
      </c>
      <c r="H45" s="95">
        <f>ABS((+F45/E45)-1)</f>
        <v>6.0416666666666563E-2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44.6</v>
      </c>
      <c r="M45" s="55">
        <v>50.9</v>
      </c>
    </row>
    <row r="46" spans="2:13" ht="12" customHeight="1">
      <c r="B46" s="30"/>
      <c r="C46" s="23" t="s">
        <v>79</v>
      </c>
      <c r="D46" s="111">
        <v>31.54</v>
      </c>
      <c r="E46" s="112">
        <v>34.93</v>
      </c>
      <c r="F46" s="125">
        <v>36.47</v>
      </c>
      <c r="G46" s="114" t="str">
        <f>IF((F46/E46)-1&lt;0,"▲","")</f>
        <v/>
      </c>
      <c r="H46" s="95">
        <f>ABS((+F46/E46)-1)</f>
        <v>4.4088176352705455E-2</v>
      </c>
      <c r="I46" s="33" t="str">
        <f>IF(F46="NA","",IF(M46=0,"",IF((F46-M46)&lt;0,"▲","")))</f>
        <v/>
      </c>
      <c r="J46" s="63">
        <f>IF(F46="NA","-",IF(M46=0,"-",ABS(F46-M46)))</f>
        <v>0.40999999999999659</v>
      </c>
      <c r="K46" s="60">
        <v>13.8605</v>
      </c>
      <c r="L46" s="79">
        <v>24.128</v>
      </c>
      <c r="M46" s="55">
        <v>36.06</v>
      </c>
    </row>
    <row r="47" spans="2:13" ht="12" customHeight="1">
      <c r="B47" s="30"/>
      <c r="C47" s="23" t="s">
        <v>9</v>
      </c>
      <c r="D47" s="111">
        <v>5.58</v>
      </c>
      <c r="E47" s="112">
        <v>3.76</v>
      </c>
      <c r="F47" s="125">
        <v>6.95</v>
      </c>
      <c r="G47" s="114" t="str">
        <f>IF((F47/E47)-1&lt;0,"▲","")</f>
        <v/>
      </c>
      <c r="H47" s="95">
        <f>ABS((+F47/E47)-1)</f>
        <v>0.84840425531914909</v>
      </c>
      <c r="I47" s="33" t="str">
        <f>IF(F47="NA","",IF(M47=0,"",IF((F47-M47)&lt;0,"▲","")))</f>
        <v>▲</v>
      </c>
      <c r="J47" s="63">
        <f>IF(F47="NA","-",IF(M47=0,"-",ABS(F47-M47)))</f>
        <v>0.41000000000000014</v>
      </c>
      <c r="K47" s="60">
        <v>3.1349999999999998</v>
      </c>
      <c r="L47" s="79">
        <v>3.0590000000000002</v>
      </c>
      <c r="M47" s="55">
        <v>7.36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4.4999999999999998E-2</v>
      </c>
      <c r="F48" s="75">
        <f>ROUND(F47/(F45+F46),3)</f>
        <v>0.08</v>
      </c>
      <c r="G48" s="117" t="str">
        <f>IF(F48-D48&lt;0,"▲","")</f>
        <v/>
      </c>
      <c r="H48" s="108">
        <f>ABS(+F48-E48)*100</f>
        <v>3.5000000000000004</v>
      </c>
      <c r="I48" s="45" t="str">
        <f>IF(F48="NA","",IF(M48=0,"",IF((F48-M48)&lt;0,"▲","")))</f>
        <v>▲</v>
      </c>
      <c r="J48" s="64">
        <f>ABS(+F48-M48)*100</f>
        <v>0.50000000000000044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8.5000000000000006E-2</v>
      </c>
    </row>
    <row r="49" spans="1:13" ht="12" customHeight="1">
      <c r="B49" s="1" t="s">
        <v>319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313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5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316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229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400.64</v>
      </c>
      <c r="F10" s="123">
        <v>411.22</v>
      </c>
      <c r="G10" s="94" t="str">
        <f>IF((F10/E10)-1&lt;0,"▲","")</f>
        <v/>
      </c>
      <c r="H10" s="95">
        <f>ABS((+F10/E10)-1)</f>
        <v>2.640774760383402E-2</v>
      </c>
      <c r="I10" s="33" t="str">
        <f>IF(F10="NA","",IF(M10=0,"",IF((F10-M10)&lt;0,"▲","")))</f>
        <v>▲</v>
      </c>
      <c r="J10" s="63">
        <f>IF(F10="NA","-",IF(M10=0,"-",ABS(F10-M10)))</f>
        <v>2.6599999999999682</v>
      </c>
      <c r="K10" s="60">
        <v>231.6465</v>
      </c>
      <c r="L10" s="72">
        <v>275.07</v>
      </c>
      <c r="M10" s="55">
        <v>413.88</v>
      </c>
    </row>
    <row r="11" spans="2:13" ht="12" customHeight="1">
      <c r="B11" s="30"/>
      <c r="C11" s="23" t="s">
        <v>8</v>
      </c>
      <c r="D11" s="31">
        <v>307.23</v>
      </c>
      <c r="E11" s="32">
        <v>314.36</v>
      </c>
      <c r="F11" s="123">
        <v>327.8</v>
      </c>
      <c r="G11" s="94" t="str">
        <f>IF((F11/E11)-1&lt;0,"▲","")</f>
        <v/>
      </c>
      <c r="H11" s="95">
        <f>ABS((+F11/E11)-1)</f>
        <v>4.2753530983585586E-2</v>
      </c>
      <c r="I11" s="33" t="str">
        <f>IF(F11="NA","",IF(M11=0,"",IF((F11-M11)&lt;0,"▲","")))</f>
        <v/>
      </c>
      <c r="J11" s="63">
        <f>IF(F11="NA","-",IF(M11=0,"-",ABS(F11-M11)))</f>
        <v>0</v>
      </c>
      <c r="K11" s="60">
        <v>180.13</v>
      </c>
      <c r="L11" s="72">
        <v>215.14099999999999</v>
      </c>
      <c r="M11" s="55">
        <v>327.8</v>
      </c>
    </row>
    <row r="12" spans="2:13" ht="12" customHeight="1">
      <c r="B12" s="30"/>
      <c r="C12" s="23" t="s">
        <v>79</v>
      </c>
      <c r="D12" s="31">
        <v>107.61</v>
      </c>
      <c r="E12" s="32">
        <v>81.8</v>
      </c>
      <c r="F12" s="123">
        <v>84.05</v>
      </c>
      <c r="G12" s="94" t="str">
        <f>IF((F12/E12)-1&lt;0,"▲","")</f>
        <v/>
      </c>
      <c r="H12" s="95">
        <f>ABS((+F12/E12)-1)</f>
        <v>2.7506112469437571E-2</v>
      </c>
      <c r="I12" s="33" t="str">
        <f>IF(F12="NA","",IF(M12=0,"",IF((F12-M12)&lt;0,"▲","")))</f>
        <v>▲</v>
      </c>
      <c r="J12" s="63">
        <f>IF(F12="NA","-",IF(M12=0,"-",ABS(F12-M12)))</f>
        <v>2.0600000000000023</v>
      </c>
      <c r="K12" s="60">
        <v>73.123999999999995</v>
      </c>
      <c r="L12" s="72">
        <v>99.475999999999999</v>
      </c>
      <c r="M12" s="55">
        <v>86.11</v>
      </c>
    </row>
    <row r="13" spans="2:13" ht="12" customHeight="1">
      <c r="B13" s="30"/>
      <c r="C13" s="23" t="s">
        <v>9</v>
      </c>
      <c r="D13" s="31">
        <v>54.32</v>
      </c>
      <c r="E13" s="32">
        <v>65.92</v>
      </c>
      <c r="F13" s="123">
        <v>71.62</v>
      </c>
      <c r="G13" s="94" t="str">
        <f>IF((F13/E13)-1&lt;0,"▲","")</f>
        <v/>
      </c>
      <c r="H13" s="95">
        <f>ABS((+F13/E13)-1)</f>
        <v>8.6468446601941862E-2</v>
      </c>
      <c r="I13" s="33" t="str">
        <f>IF(F13="NA","",IF(M13=0,"",IF((F13-M13)&lt;0,"▲","")))</f>
        <v>▲</v>
      </c>
      <c r="J13" s="63">
        <f>IF(F13="NA","-",IF(M13=0,"-",ABS(F13-M13)))</f>
        <v>0.5899999999999892</v>
      </c>
      <c r="K13" s="60">
        <v>39.75</v>
      </c>
      <c r="L13" s="72">
        <v>25.483000000000001</v>
      </c>
      <c r="M13" s="55">
        <v>72.209999999999994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0.16600000000000001</v>
      </c>
      <c r="F14" s="69">
        <f>ROUND(F13/(F11+F12),3)</f>
        <v>0.17399999999999999</v>
      </c>
      <c r="G14" s="94" t="str">
        <f>IF((F14/E14)-1&lt;0,"▲","")</f>
        <v/>
      </c>
      <c r="H14" s="98">
        <f>ABS(+F14-E14)*100</f>
        <v>0.79999999999999793</v>
      </c>
      <c r="I14" s="33" t="str">
        <f>IF(F14="NA","",IF(M14=0,"",IF((F14-M14)&lt;0,"▲","")))</f>
        <v/>
      </c>
      <c r="J14" s="63">
        <f>IF(F14="NA","-",IF(M14=0,"-",ABS(F14-M14)*100))</f>
        <v>0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0.17399999999999999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68.02</v>
      </c>
      <c r="F16" s="123">
        <v>60.31</v>
      </c>
      <c r="G16" s="94" t="str">
        <f>IF((F16/E16)-1&lt;0,"▲","")</f>
        <v>▲</v>
      </c>
      <c r="H16" s="95">
        <f t="shared" ref="H16:H37" si="0">ABS((+F16/E16)-1)</f>
        <v>0.11334901499558947</v>
      </c>
      <c r="I16" s="33" t="str">
        <f>IF(F16="NA","",IF(M16=0,"",IF((F16-M16)&lt;0,"▲","")))</f>
        <v>▲</v>
      </c>
      <c r="J16" s="63">
        <f>IF(F16="NA","-",IF(M16=0,"-",ABS(F16-M16)))</f>
        <v>0.10999999999999943</v>
      </c>
      <c r="K16" s="60">
        <v>44.320500000000003</v>
      </c>
      <c r="L16" s="72">
        <v>59.404000000000003</v>
      </c>
      <c r="M16" s="55">
        <v>60.42</v>
      </c>
    </row>
    <row r="17" spans="2:13" ht="12" customHeight="1">
      <c r="B17" s="30"/>
      <c r="C17" s="23" t="s">
        <v>8</v>
      </c>
      <c r="D17" s="31">
        <v>28.61</v>
      </c>
      <c r="E17" s="32">
        <v>34.29</v>
      </c>
      <c r="F17" s="123">
        <v>33.28</v>
      </c>
      <c r="G17" s="94" t="str">
        <f>IF((F17/E17)-1&lt;0,"▲","")</f>
        <v>▲</v>
      </c>
      <c r="H17" s="95">
        <f t="shared" si="0"/>
        <v>2.9454651501895524E-2</v>
      </c>
      <c r="I17" s="33" t="str">
        <f>IF(F17="NA","",IF(M17=0,"",IF((F17-M17)&lt;0,"▲","")))</f>
        <v>▲</v>
      </c>
      <c r="J17" s="63">
        <f>IF(F17="NA","-",IF(M17=0,"-",ABS(F17-M17)))</f>
        <v>9.9999999999980105E-3</v>
      </c>
      <c r="K17" s="60">
        <v>21.401</v>
      </c>
      <c r="L17" s="72">
        <v>31.027999999999999</v>
      </c>
      <c r="M17" s="55">
        <v>33.29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23.81</v>
      </c>
      <c r="G18" s="94" t="str">
        <f>IF((F18/E18)-1&lt;0,"▲","")</f>
        <v>▲</v>
      </c>
      <c r="H18" s="95">
        <f t="shared" si="0"/>
        <v>0.13856729377713461</v>
      </c>
      <c r="I18" s="33" t="str">
        <f>IF(F18="NA","",IF(M18=0,"",IF((F18-M18)&lt;0,"▲","")))</f>
        <v>▲</v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8.32</v>
      </c>
      <c r="E19" s="32">
        <v>17.87</v>
      </c>
      <c r="F19" s="123">
        <v>24.08</v>
      </c>
      <c r="G19" s="94" t="str">
        <f>IF((F19/E19)-1&lt;0,"▲","")</f>
        <v/>
      </c>
      <c r="H19" s="95">
        <f t="shared" si="0"/>
        <v>0.34750979294907647</v>
      </c>
      <c r="I19" s="33" t="str">
        <f>IF(F19="NA","",IF(M19=0,"",IF((F19-M19)&lt;0,"▲","")))</f>
        <v/>
      </c>
      <c r="J19" s="63">
        <f>IF(F19="NA","-",IF(M19=0,"-",ABS(F19-M19)))</f>
        <v>0.56999999999999673</v>
      </c>
      <c r="K19" s="60">
        <v>12.750500000000001</v>
      </c>
      <c r="L19" s="72">
        <v>10.234</v>
      </c>
      <c r="M19" s="55">
        <v>23.51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0.28899999999999998</v>
      </c>
      <c r="F20" s="69">
        <f>ROUND(F19/(F17+F18),3)</f>
        <v>0.42199999999999999</v>
      </c>
      <c r="G20" s="104" t="str">
        <f>IF((F20/E20)-1&lt;0,"▲","")</f>
        <v/>
      </c>
      <c r="H20" s="98">
        <f>ABS(+F20-E20)*100</f>
        <v>13.3</v>
      </c>
      <c r="I20" s="105" t="str">
        <f>IF(F20="NA","",IF(M20=0,"",IF((F20-M20)&lt;0,"▲","")))</f>
        <v/>
      </c>
      <c r="J20" s="63">
        <f>IF(F20="NA","-",IF(M20=0,"-",ABS(F20-M20)*100))</f>
        <v>1.5000000000000013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0.40699999999999997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326.11</v>
      </c>
      <c r="F22" s="123">
        <v>343.93</v>
      </c>
      <c r="G22" s="94" t="str">
        <f>IF((F22/E22)-1&lt;0,"▲","")</f>
        <v/>
      </c>
      <c r="H22" s="95">
        <f>ABS((+F22/E22)-1)</f>
        <v>5.4644138480880677E-2</v>
      </c>
      <c r="I22" s="33" t="str">
        <f>IF(F22="NA","",IF(M22=0,"",IF((F22-M22)&lt;0,"▲","")))</f>
        <v>▲</v>
      </c>
      <c r="J22" s="63">
        <f>IF(F22="NA","-",IF(M22=0,"-",ABS(F22-M22)))</f>
        <v>2.4699999999999704</v>
      </c>
      <c r="K22" s="60">
        <v>184.39500000000001</v>
      </c>
      <c r="L22" s="72">
        <v>210.03800000000001</v>
      </c>
      <c r="M22" s="55">
        <v>346.4</v>
      </c>
    </row>
    <row r="23" spans="2:13" ht="12" customHeight="1">
      <c r="B23" s="30"/>
      <c r="C23" s="23" t="s">
        <v>8</v>
      </c>
      <c r="D23" s="31">
        <v>274.52999999999997</v>
      </c>
      <c r="E23" s="32">
        <v>275.97000000000003</v>
      </c>
      <c r="F23" s="123">
        <v>290.38</v>
      </c>
      <c r="G23" s="94" t="str">
        <f>IF((F23/E23)-1&lt;0,"▲","")</f>
        <v/>
      </c>
      <c r="H23" s="95">
        <f t="shared" si="0"/>
        <v>5.2215820560205684E-2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290.38</v>
      </c>
    </row>
    <row r="24" spans="2:13" ht="12" customHeight="1">
      <c r="B24" s="30"/>
      <c r="C24" s="23" t="s">
        <v>79</v>
      </c>
      <c r="D24" s="31">
        <v>69.89</v>
      </c>
      <c r="E24" s="32">
        <v>51.17</v>
      </c>
      <c r="F24" s="123">
        <v>57.17</v>
      </c>
      <c r="G24" s="94" t="str">
        <f>IF((F24/E24)-1&lt;0,"▲","")</f>
        <v/>
      </c>
      <c r="H24" s="95">
        <f t="shared" si="0"/>
        <v>0.11725620480750432</v>
      </c>
      <c r="I24" s="33" t="str">
        <f>IF(F24="NA","",IF(M24=0,"",IF((F24-M24)&lt;0,"▲","")))</f>
        <v>▲</v>
      </c>
      <c r="J24" s="63">
        <f>IF(F24="NA","-",IF(M24=0,"-",ABS(F24-M24)))</f>
        <v>1.3799999999999955</v>
      </c>
      <c r="K24" s="60">
        <v>39.707999999999998</v>
      </c>
      <c r="L24" s="72">
        <v>63.003999999999998</v>
      </c>
      <c r="M24" s="55">
        <v>58.55</v>
      </c>
    </row>
    <row r="25" spans="2:13" ht="12" customHeight="1">
      <c r="B25" s="30"/>
      <c r="C25" s="23" t="s">
        <v>9</v>
      </c>
      <c r="D25" s="31">
        <v>45.06</v>
      </c>
      <c r="E25" s="32">
        <v>47.08</v>
      </c>
      <c r="F25" s="123">
        <v>46.13</v>
      </c>
      <c r="G25" s="94" t="str">
        <f>IF((F25/E25)-1&lt;0,"▲","")</f>
        <v>▲</v>
      </c>
      <c r="H25" s="95">
        <f t="shared" si="0"/>
        <v>2.017841971112988E-2</v>
      </c>
      <c r="I25" s="33" t="str">
        <f>IF(F25="NA","",IF(M25=0,"",IF((F25-M25)&lt;0,"▲","")))</f>
        <v>▲</v>
      </c>
      <c r="J25" s="63">
        <f>IF(F25="NA","-",IF(M25=0,"-",ABS(F25-M25)))</f>
        <v>1.0899999999999963</v>
      </c>
      <c r="K25" s="60">
        <v>26.788499999999999</v>
      </c>
      <c r="L25" s="72">
        <v>14.439</v>
      </c>
      <c r="M25" s="55">
        <v>47.22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0.13300000000000001</v>
      </c>
      <c r="G26" s="104" t="str">
        <f>IF((F26/E26)-1&lt;0,"▲","")</f>
        <v>▲</v>
      </c>
      <c r="H26" s="98">
        <f>ABS(+F26-E26)*100</f>
        <v>1.0999999999999983</v>
      </c>
      <c r="I26" s="105" t="str">
        <f>IF(F26="NA","",IF(M26=0,"",IF((F26-M26)&lt;0,"▲","")))</f>
        <v>▲</v>
      </c>
      <c r="J26" s="63">
        <f>IF(F26="NA","-",IF(M26=0,"-",ABS(F26-M26)*100))</f>
        <v>0.20000000000000018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0.13500000000000001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328.21</v>
      </c>
      <c r="G28" s="94" t="str">
        <f>IF((F28/E28)-1&lt;0,"▲","")</f>
        <v/>
      </c>
      <c r="H28" s="95">
        <f>ABS((+F28/E28)-1)</f>
        <v>6.7731546244184981E-2</v>
      </c>
      <c r="I28" s="33" t="str">
        <f>IF(F28="NA","",IF(M28=0,"",IF((F28-M28)&lt;0,"▲","")))</f>
        <v>▲</v>
      </c>
      <c r="J28" s="63">
        <f>IF(F28="NA","-",IF(M28=0,"-",ABS(F28-M28)))</f>
        <v>2.4600000000000364</v>
      </c>
      <c r="K28" s="60">
        <v>142.88849999999999</v>
      </c>
      <c r="L28" s="72">
        <v>187.97</v>
      </c>
      <c r="M28" s="55">
        <v>330.67</v>
      </c>
    </row>
    <row r="29" spans="2:13" ht="12" customHeight="1">
      <c r="B29" s="41"/>
      <c r="C29" s="23" t="s">
        <v>8</v>
      </c>
      <c r="D29" s="31">
        <v>261.63</v>
      </c>
      <c r="E29" s="32">
        <v>259.27999999999997</v>
      </c>
      <c r="F29" s="123">
        <v>276.36</v>
      </c>
      <c r="G29" s="94" t="str">
        <f>IF((F29/E29)-1&lt;0,"▲","")</f>
        <v/>
      </c>
      <c r="H29" s="95">
        <f t="shared" si="0"/>
        <v>6.5874730021598493E-2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276.36</v>
      </c>
    </row>
    <row r="30" spans="2:13" ht="12" customHeight="1">
      <c r="B30" s="41"/>
      <c r="C30" s="23" t="s">
        <v>79</v>
      </c>
      <c r="D30" s="31">
        <v>61.91</v>
      </c>
      <c r="E30" s="32">
        <v>47.18</v>
      </c>
      <c r="F30" s="123">
        <v>53.34</v>
      </c>
      <c r="G30" s="94" t="str">
        <f>IF((F30/E30)-1&lt;0,"▲","")</f>
        <v/>
      </c>
      <c r="H30" s="95">
        <f t="shared" si="0"/>
        <v>0.13056379821958464</v>
      </c>
      <c r="I30" s="33" t="str">
        <f>IF(F30="NA","",IF(M30=0,"",IF((F30-M30)&lt;0,"▲","")))</f>
        <v>▲</v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54.61</v>
      </c>
    </row>
    <row r="31" spans="2:13" ht="12" customHeight="1">
      <c r="B31" s="41"/>
      <c r="C31" s="23" t="s">
        <v>9</v>
      </c>
      <c r="D31" s="31">
        <v>41.26</v>
      </c>
      <c r="E31" s="32">
        <v>42.52</v>
      </c>
      <c r="F31" s="123">
        <v>41.28</v>
      </c>
      <c r="G31" s="94" t="str">
        <f>IF((F31/E31)-1&lt;0,"▲","")</f>
        <v>▲</v>
      </c>
      <c r="H31" s="95">
        <f t="shared" si="0"/>
        <v>2.9162746942615336E-2</v>
      </c>
      <c r="I31" s="33" t="str">
        <f>IF(F31="NA","",IF(M31=0,"",IF((F31-M31)&lt;0,"▲","")))</f>
        <v>▲</v>
      </c>
      <c r="J31" s="63">
        <f>IF(F31="NA","-",IF(M31=0,"-",ABS(F31-M31)))</f>
        <v>1.1899999999999977</v>
      </c>
      <c r="K31" s="60">
        <v>15.137</v>
      </c>
      <c r="L31" s="72">
        <v>10.819000000000001</v>
      </c>
      <c r="M31" s="55">
        <v>42.47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0.13900000000000001</v>
      </c>
      <c r="F32" s="69">
        <f>ROUND(F31/(F29+F30),3)</f>
        <v>0.125</v>
      </c>
      <c r="G32" s="104" t="str">
        <f>IF((F32/E32)-1&lt;0,"▲","")</f>
        <v>▲</v>
      </c>
      <c r="H32" s="98">
        <f>ABS(+F32-E32)*100</f>
        <v>1.4000000000000012</v>
      </c>
      <c r="I32" s="105" t="str">
        <f>IF(F32="NA","",IF(M32=0,"",IF((F32-M32)&lt;0,"▲","")))</f>
        <v>▲</v>
      </c>
      <c r="J32" s="63">
        <f>IF(F32="NA","-",IF(M32=0,"-",ABS(F32-M32)*100))</f>
        <v>0.30000000000000027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0.128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6.98</v>
      </c>
      <c r="G34" s="94" t="str">
        <f>IF((F34/E34)-1&lt;0,"▲","")</f>
        <v/>
      </c>
      <c r="H34" s="95">
        <f>ABS((+F34/E34)-1)</f>
        <v>7.055214723926384E-2</v>
      </c>
      <c r="I34" s="33" t="str">
        <f>IF(F34="NA","",IF(M34=0,"",IF((F34-M34)&lt;0,"▲","")))</f>
        <v>▲</v>
      </c>
      <c r="J34" s="63">
        <f>IF(F34="NA","-",IF(M34=0,"-",ABS(F34-M34)))</f>
        <v>7.9999999999999183E-2</v>
      </c>
      <c r="K34" s="60">
        <v>2.931</v>
      </c>
      <c r="L34" s="72">
        <v>5.6280000000000001</v>
      </c>
      <c r="M34" s="55">
        <v>7.06</v>
      </c>
    </row>
    <row r="35" spans="2:13" ht="12" customHeight="1">
      <c r="B35" s="30"/>
      <c r="C35" s="23" t="s">
        <v>8</v>
      </c>
      <c r="D35" s="31">
        <v>4.08</v>
      </c>
      <c r="E35" s="32">
        <v>4.0999999999999996</v>
      </c>
      <c r="F35" s="123">
        <v>4.1399999999999997</v>
      </c>
      <c r="G35" s="94" t="str">
        <f>IF((F35/E35)-1&lt;0,"▲","")</f>
        <v/>
      </c>
      <c r="H35" s="95">
        <f t="shared" si="0"/>
        <v>9.7560975609756184E-3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4.1399999999999997</v>
      </c>
    </row>
    <row r="36" spans="2:13" ht="12" customHeight="1">
      <c r="B36" s="30"/>
      <c r="C36" s="23" t="s">
        <v>79</v>
      </c>
      <c r="D36" s="31">
        <v>3.35</v>
      </c>
      <c r="E36" s="32">
        <v>2.99</v>
      </c>
      <c r="F36" s="123">
        <v>3.07</v>
      </c>
      <c r="G36" s="94" t="str">
        <f>IF((F36/E36)-1&lt;0,"▲","")</f>
        <v/>
      </c>
      <c r="H36" s="95">
        <f t="shared" si="0"/>
        <v>2.6755852842809347E-2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3.07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1.41</v>
      </c>
      <c r="G37" s="94" t="str">
        <f>IF((F37/E37)-1&lt;0,"▲","")</f>
        <v/>
      </c>
      <c r="H37" s="95">
        <f t="shared" si="0"/>
        <v>0.45360824742268036</v>
      </c>
      <c r="I37" s="33" t="str">
        <f>IF(F37="NA","",IF(M37=0,"",IF((F37-M37)&lt;0,"▲","")))</f>
        <v>▲</v>
      </c>
      <c r="J37" s="63">
        <f>IF(F37="NA","-",IF(M37=0,"-",ABS(F37-M37)))</f>
        <v>8.0000000000000071E-2</v>
      </c>
      <c r="K37" s="60">
        <v>0.21099999999999999</v>
      </c>
      <c r="L37" s="72">
        <v>0.81</v>
      </c>
      <c r="M37" s="55">
        <v>1.49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0.19600000000000001</v>
      </c>
      <c r="G38" s="107" t="str">
        <f>IF((F38/E38)-1&lt;0,"▲","")</f>
        <v/>
      </c>
      <c r="H38" s="108">
        <f>ABS(+F38-E38)*100</f>
        <v>5.8999999999999995</v>
      </c>
      <c r="I38" s="109" t="str">
        <f>IF(F38="NA","",IF(M38=0,"",IF((F38-M38)&lt;0,"▲","")))</f>
        <v>▲</v>
      </c>
      <c r="J38" s="64">
        <f>IF(F38="NA","-",IF(M38=0,"-",ABS(F38-M38)*100))</f>
        <v>1.0999999999999983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0.20699999999999999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80.75</v>
      </c>
      <c r="F44" s="125">
        <v>90.34</v>
      </c>
      <c r="G44" s="113" t="str">
        <f>IF((F44/E44)-1&lt;0,"▲","")</f>
        <v/>
      </c>
      <c r="H44" s="95">
        <f>ABS((+F44/E44)-1)</f>
        <v>0.1187616099071207</v>
      </c>
      <c r="I44" s="54" t="str">
        <f>IF(F44="NA","",IF(M44=0,"",IF((F44-M44)&lt;0,"▲","")))</f>
        <v/>
      </c>
      <c r="J44" s="63">
        <f>IF(F44="NA","-",IF(M44=0,"-",ABS(F44-M44)))</f>
        <v>1.8900000000000006</v>
      </c>
      <c r="K44" s="60">
        <v>38.349499999999999</v>
      </c>
      <c r="L44" s="77">
        <v>66.783000000000001</v>
      </c>
      <c r="M44" s="78">
        <v>88.45</v>
      </c>
    </row>
    <row r="45" spans="2:13" ht="12" customHeight="1">
      <c r="B45" s="30"/>
      <c r="C45" s="23" t="s">
        <v>8</v>
      </c>
      <c r="D45" s="111">
        <v>51.63</v>
      </c>
      <c r="E45" s="112">
        <v>48</v>
      </c>
      <c r="F45" s="125">
        <v>50.9</v>
      </c>
      <c r="G45" s="114" t="str">
        <f>IF((F45/E45)-1&lt;0,"▲","")</f>
        <v/>
      </c>
      <c r="H45" s="95">
        <f>ABS((+F45/E45)-1)</f>
        <v>6.0416666666666563E-2</v>
      </c>
      <c r="I45" s="33" t="str">
        <f>IF(F45="NA","",IF(M45=0,"",IF((F45-M45)&lt;0,"▲","")))</f>
        <v/>
      </c>
      <c r="J45" s="63">
        <f>IF(F45="NA","-",IF(M45=0,"-",ABS(F45-M45)))</f>
        <v>0.17999999999999972</v>
      </c>
      <c r="K45" s="60">
        <v>23.144500000000001</v>
      </c>
      <c r="L45" s="79">
        <v>44.6</v>
      </c>
      <c r="M45" s="55">
        <v>50.72</v>
      </c>
    </row>
    <row r="46" spans="2:13" ht="12" customHeight="1">
      <c r="B46" s="30"/>
      <c r="C46" s="23" t="s">
        <v>79</v>
      </c>
      <c r="D46" s="111">
        <v>31.54</v>
      </c>
      <c r="E46" s="112">
        <v>34.93</v>
      </c>
      <c r="F46" s="125">
        <v>36.06</v>
      </c>
      <c r="G46" s="114" t="str">
        <f>IF((F46/E46)-1&lt;0,"▲","")</f>
        <v/>
      </c>
      <c r="H46" s="95">
        <f>ABS((+F46/E46)-1)</f>
        <v>3.2350415115946163E-2</v>
      </c>
      <c r="I46" s="33" t="str">
        <f>IF(F46="NA","",IF(M46=0,"",IF((F46-M46)&lt;0,"▲","")))</f>
        <v/>
      </c>
      <c r="J46" s="63">
        <f>IF(F46="NA","-",IF(M46=0,"-",ABS(F46-M46)))</f>
        <v>0.53999999999999915</v>
      </c>
      <c r="K46" s="60">
        <v>13.8605</v>
      </c>
      <c r="L46" s="79">
        <v>24.128</v>
      </c>
      <c r="M46" s="55">
        <v>35.520000000000003</v>
      </c>
    </row>
    <row r="47" spans="2:13" ht="12" customHeight="1">
      <c r="B47" s="30"/>
      <c r="C47" s="23" t="s">
        <v>9</v>
      </c>
      <c r="D47" s="111">
        <v>5.58</v>
      </c>
      <c r="E47" s="112">
        <v>3.76</v>
      </c>
      <c r="F47" s="125">
        <v>7.36</v>
      </c>
      <c r="G47" s="114" t="str">
        <f>IF((F47/E47)-1&lt;0,"▲","")</f>
        <v/>
      </c>
      <c r="H47" s="95">
        <f>ABS((+F47/E47)-1)</f>
        <v>0.95744680851063846</v>
      </c>
      <c r="I47" s="33" t="str">
        <f>IF(F47="NA","",IF(M47=0,"",IF((F47-M47)&lt;0,"▲","")))</f>
        <v/>
      </c>
      <c r="J47" s="63">
        <f>IF(F47="NA","-",IF(M47=0,"-",ABS(F47-M47)))</f>
        <v>1.1100000000000003</v>
      </c>
      <c r="K47" s="60">
        <v>3.1349999999999998</v>
      </c>
      <c r="L47" s="79">
        <v>3.0590000000000002</v>
      </c>
      <c r="M47" s="55">
        <v>6.25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4.4999999999999998E-2</v>
      </c>
      <c r="F48" s="75">
        <f>ROUND(F47/(F45+F46),3)</f>
        <v>8.5000000000000006E-2</v>
      </c>
      <c r="G48" s="117" t="str">
        <f>IF(F48-D48&lt;0,"▲","")</f>
        <v/>
      </c>
      <c r="H48" s="108">
        <f>ABS(+F48-E48)*100</f>
        <v>4.0000000000000009</v>
      </c>
      <c r="I48" s="45" t="str">
        <f>IF(F48="NA","",IF(M48=0,"",IF((F48-M48)&lt;0,"▲","")))</f>
        <v/>
      </c>
      <c r="J48" s="64">
        <f>ABS(+F48-M48)*100</f>
        <v>1.3000000000000012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7.1999999999999995E-2</v>
      </c>
    </row>
    <row r="49" spans="1:13" ht="12" customHeight="1">
      <c r="B49" s="1" t="s">
        <v>317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313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6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314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215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216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217</v>
      </c>
      <c r="G7" s="457" t="s">
        <v>218</v>
      </c>
      <c r="H7" s="437"/>
      <c r="I7" s="440" t="s">
        <v>219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400.64</v>
      </c>
      <c r="F10" s="123">
        <v>413.88</v>
      </c>
      <c r="G10" s="94" t="str">
        <f>IF((F10/E10)-1&lt;0,"▲","")</f>
        <v/>
      </c>
      <c r="H10" s="95">
        <f>ABS((+F10/E10)-1)</f>
        <v>3.3047124600638966E-2</v>
      </c>
      <c r="I10" s="33" t="str">
        <f>IF(F10="NA","",IF(M10=0,"",IF((F10-M10)&lt;0,"▲","")))</f>
        <v/>
      </c>
      <c r="J10" s="63">
        <f>IF(F10="NA","-",IF(M10=0,"-",ABS(F10-M10)))</f>
        <v>2.5</v>
      </c>
      <c r="K10" s="60">
        <v>231.6465</v>
      </c>
      <c r="L10" s="72">
        <v>275.07</v>
      </c>
      <c r="M10" s="55">
        <v>411.38</v>
      </c>
    </row>
    <row r="11" spans="2:13" ht="12" customHeight="1">
      <c r="B11" s="30"/>
      <c r="C11" s="23" t="s">
        <v>8</v>
      </c>
      <c r="D11" s="31">
        <v>307.23</v>
      </c>
      <c r="E11" s="32">
        <v>314.38</v>
      </c>
      <c r="F11" s="123">
        <v>327.8</v>
      </c>
      <c r="G11" s="94" t="str">
        <f>IF((F11/E11)-1&lt;0,"▲","")</f>
        <v/>
      </c>
      <c r="H11" s="95">
        <f>ABS((+F11/E11)-1)</f>
        <v>4.2687193841847604E-2</v>
      </c>
      <c r="I11" s="33" t="str">
        <f>IF(F11="NA","",IF(M11=0,"",IF((F11-M11)&lt;0,"▲","")))</f>
        <v>▲</v>
      </c>
      <c r="J11" s="63">
        <f>IF(F11="NA","-",IF(M11=0,"-",ABS(F11-M11)))</f>
        <v>0.31000000000000227</v>
      </c>
      <c r="K11" s="60">
        <v>180.13</v>
      </c>
      <c r="L11" s="72">
        <v>215.14099999999999</v>
      </c>
      <c r="M11" s="55">
        <v>328.11</v>
      </c>
    </row>
    <row r="12" spans="2:13" ht="12" customHeight="1">
      <c r="B12" s="30"/>
      <c r="C12" s="23" t="s">
        <v>79</v>
      </c>
      <c r="D12" s="31">
        <v>107.61</v>
      </c>
      <c r="E12" s="32">
        <v>81.8</v>
      </c>
      <c r="F12" s="123">
        <v>86.11</v>
      </c>
      <c r="G12" s="94" t="str">
        <f>IF((F12/E12)-1&lt;0,"▲","")</f>
        <v/>
      </c>
      <c r="H12" s="95">
        <f>ABS((+F12/E12)-1)</f>
        <v>5.2689486552567333E-2</v>
      </c>
      <c r="I12" s="33" t="str">
        <f>IF(F12="NA","",IF(M12=0,"",IF((F12-M12)&lt;0,"▲","")))</f>
        <v>▲</v>
      </c>
      <c r="J12" s="63">
        <f>IF(F12="NA","-",IF(M12=0,"-",ABS(F12-M12)))</f>
        <v>2.6299999999999955</v>
      </c>
      <c r="K12" s="60">
        <v>73.123999999999995</v>
      </c>
      <c r="L12" s="72">
        <v>99.475999999999999</v>
      </c>
      <c r="M12" s="55">
        <v>88.74</v>
      </c>
    </row>
    <row r="13" spans="2:13" ht="12" customHeight="1">
      <c r="B13" s="30"/>
      <c r="C13" s="23" t="s">
        <v>9</v>
      </c>
      <c r="D13" s="31">
        <v>54.32</v>
      </c>
      <c r="E13" s="32">
        <v>65.92</v>
      </c>
      <c r="F13" s="123">
        <v>72.209999999999994</v>
      </c>
      <c r="G13" s="94" t="str">
        <f>IF((F13/E13)-1&lt;0,"▲","")</f>
        <v/>
      </c>
      <c r="H13" s="95">
        <f>ABS((+F13/E13)-1)</f>
        <v>9.5418689320388328E-2</v>
      </c>
      <c r="I13" s="33" t="str">
        <f>IF(F13="NA","",IF(M13=0,"",IF((F13-M13)&lt;0,"▲","")))</f>
        <v/>
      </c>
      <c r="J13" s="63">
        <f>IF(F13="NA","-",IF(M13=0,"-",ABS(F13-M13)))</f>
        <v>4.9799999999999898</v>
      </c>
      <c r="K13" s="60">
        <v>39.75</v>
      </c>
      <c r="L13" s="72">
        <v>25.483000000000001</v>
      </c>
      <c r="M13" s="55">
        <v>67.23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0.16600000000000001</v>
      </c>
      <c r="F14" s="69">
        <f>ROUND(F13/(F11+F12),3)</f>
        <v>0.17399999999999999</v>
      </c>
      <c r="G14" s="94" t="str">
        <f>IF((F14/E14)-1&lt;0,"▲","")</f>
        <v/>
      </c>
      <c r="H14" s="98">
        <f>ABS(+F14-E14)*100</f>
        <v>0.79999999999999793</v>
      </c>
      <c r="I14" s="33" t="str">
        <f>IF(F14="NA","",IF(M14=0,"",IF((F14-M14)&lt;0,"▲","")))</f>
        <v/>
      </c>
      <c r="J14" s="63">
        <f>IF(F14="NA","-",IF(M14=0,"-",ABS(F14-M14)*100))</f>
        <v>1.2999999999999985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0.161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68.02</v>
      </c>
      <c r="F16" s="123">
        <v>60.42</v>
      </c>
      <c r="G16" s="94" t="str">
        <f>IF((F16/E16)-1&lt;0,"▲","")</f>
        <v>▲</v>
      </c>
      <c r="H16" s="95">
        <f t="shared" ref="H16:H37" si="0">ABS((+F16/E16)-1)</f>
        <v>0.11173184357541888</v>
      </c>
      <c r="I16" s="33" t="str">
        <f>IF(F16="NA","",IF(M16=0,"",IF((F16-M16)&lt;0,"▲","")))</f>
        <v/>
      </c>
      <c r="J16" s="63">
        <f>IF(F16="NA","-",IF(M16=0,"-",ABS(F16-M16)))</f>
        <v>0.99000000000000199</v>
      </c>
      <c r="K16" s="60">
        <v>44.320500000000003</v>
      </c>
      <c r="L16" s="72">
        <v>59.404000000000003</v>
      </c>
      <c r="M16" s="55">
        <v>59.43</v>
      </c>
    </row>
    <row r="17" spans="2:13" ht="12" customHeight="1">
      <c r="B17" s="30"/>
      <c r="C17" s="23" t="s">
        <v>8</v>
      </c>
      <c r="D17" s="31">
        <v>28.61</v>
      </c>
      <c r="E17" s="32">
        <v>34.29</v>
      </c>
      <c r="F17" s="123">
        <v>33.29</v>
      </c>
      <c r="G17" s="94" t="str">
        <f>IF((F17/E17)-1&lt;0,"▲","")</f>
        <v>▲</v>
      </c>
      <c r="H17" s="95">
        <f t="shared" si="0"/>
        <v>2.9163021289005497E-2</v>
      </c>
      <c r="I17" s="33" t="str">
        <f>IF(F17="NA","",IF(M17=0,"",IF((F17-M17)&lt;0,"▲","")))</f>
        <v>▲</v>
      </c>
      <c r="J17" s="63">
        <f>IF(F17="NA","-",IF(M17=0,"-",ABS(F17-M17)))</f>
        <v>1.2199999999999989</v>
      </c>
      <c r="K17" s="60">
        <v>21.401</v>
      </c>
      <c r="L17" s="72">
        <v>31.027999999999999</v>
      </c>
      <c r="M17" s="55">
        <v>34.51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24.49</v>
      </c>
      <c r="G18" s="94" t="str">
        <f>IF((F18/E18)-1&lt;0,"▲","")</f>
        <v>▲</v>
      </c>
      <c r="H18" s="95">
        <f t="shared" si="0"/>
        <v>0.11396526772793059</v>
      </c>
      <c r="I18" s="33" t="str">
        <f>IF(F18="NA","",IF(M18=0,"",IF((F18-M18)&lt;0,"▲","")))</f>
        <v>▲</v>
      </c>
      <c r="J18" s="63">
        <f>IF(F18="NA","-",IF(M18=0,"-",ABS(F18-M18)))</f>
        <v>1.370000000000001</v>
      </c>
      <c r="K18" s="60">
        <v>31.751000000000001</v>
      </c>
      <c r="L18" s="72">
        <v>33.777999999999999</v>
      </c>
      <c r="M18" s="55">
        <v>25.86</v>
      </c>
    </row>
    <row r="19" spans="2:13" ht="12" customHeight="1">
      <c r="B19" s="30"/>
      <c r="C19" s="23" t="s">
        <v>9</v>
      </c>
      <c r="D19" s="31">
        <v>8.32</v>
      </c>
      <c r="E19" s="32">
        <v>17.87</v>
      </c>
      <c r="F19" s="123">
        <v>23.51</v>
      </c>
      <c r="G19" s="94" t="str">
        <f>IF((F19/E19)-1&lt;0,"▲","")</f>
        <v/>
      </c>
      <c r="H19" s="95">
        <f t="shared" si="0"/>
        <v>0.31561275881365414</v>
      </c>
      <c r="I19" s="33" t="str">
        <f>IF(F19="NA","",IF(M19=0,"",IF((F19-M19)&lt;0,"▲","")))</f>
        <v/>
      </c>
      <c r="J19" s="63">
        <f>IF(F19="NA","-",IF(M19=0,"-",ABS(F19-M19)))</f>
        <v>3.3000000000000007</v>
      </c>
      <c r="K19" s="60">
        <v>12.750500000000001</v>
      </c>
      <c r="L19" s="72">
        <v>10.234</v>
      </c>
      <c r="M19" s="55">
        <v>20.21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0.28899999999999998</v>
      </c>
      <c r="F20" s="69">
        <f>ROUND(F19/(F17+F18),3)</f>
        <v>0.40699999999999997</v>
      </c>
      <c r="G20" s="104" t="str">
        <f>IF((F20/E20)-1&lt;0,"▲","")</f>
        <v/>
      </c>
      <c r="H20" s="98">
        <f>ABS(+F20-E20)*100</f>
        <v>11.799999999999999</v>
      </c>
      <c r="I20" s="105" t="str">
        <f>IF(F20="NA","",IF(M20=0,"",IF((F20-M20)&lt;0,"▲","")))</f>
        <v/>
      </c>
      <c r="J20" s="63">
        <f>IF(F20="NA","-",IF(M20=0,"-",ABS(F20-M20)*100))</f>
        <v>7.1999999999999957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0.33500000000000002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326.11</v>
      </c>
      <c r="F22" s="123">
        <v>346.4</v>
      </c>
      <c r="G22" s="94" t="str">
        <f>IF((F22/E22)-1&lt;0,"▲","")</f>
        <v/>
      </c>
      <c r="H22" s="95">
        <f>ABS((+F22/E22)-1)</f>
        <v>6.2218269908926427E-2</v>
      </c>
      <c r="I22" s="33" t="str">
        <f>IF(F22="NA","",IF(M22=0,"",IF((F22-M22)&lt;0,"▲","")))</f>
        <v/>
      </c>
      <c r="J22" s="63">
        <f>IF(F22="NA","-",IF(M22=0,"-",ABS(F22-M22)))</f>
        <v>1.4199999999999591</v>
      </c>
      <c r="K22" s="60">
        <v>184.39500000000001</v>
      </c>
      <c r="L22" s="72">
        <v>210.03800000000001</v>
      </c>
      <c r="M22" s="55">
        <v>344.98</v>
      </c>
    </row>
    <row r="23" spans="2:13" ht="12" customHeight="1">
      <c r="B23" s="30"/>
      <c r="C23" s="23" t="s">
        <v>8</v>
      </c>
      <c r="D23" s="31">
        <v>274.52999999999997</v>
      </c>
      <c r="E23" s="32">
        <v>275.98</v>
      </c>
      <c r="F23" s="123">
        <v>290.38</v>
      </c>
      <c r="G23" s="94" t="str">
        <f>IF((F23/E23)-1&lt;0,"▲","")</f>
        <v/>
      </c>
      <c r="H23" s="95">
        <f t="shared" si="0"/>
        <v>5.2177694035799638E-2</v>
      </c>
      <c r="I23" s="33" t="str">
        <f>IF(F23="NA","",IF(M23=0,"",IF((F23-M23)&lt;0,"▲","")))</f>
        <v/>
      </c>
      <c r="J23" s="63">
        <f>IF(F23="NA","-",IF(M23=0,"-",ABS(F23-M23)))</f>
        <v>0.90999999999996817</v>
      </c>
      <c r="K23" s="60">
        <v>157.39250000000001</v>
      </c>
      <c r="L23" s="72">
        <v>180.72300000000001</v>
      </c>
      <c r="M23" s="55">
        <v>289.47000000000003</v>
      </c>
    </row>
    <row r="24" spans="2:13" ht="12" customHeight="1">
      <c r="B24" s="30"/>
      <c r="C24" s="23" t="s">
        <v>79</v>
      </c>
      <c r="D24" s="31">
        <v>69.89</v>
      </c>
      <c r="E24" s="32">
        <v>51.17</v>
      </c>
      <c r="F24" s="123">
        <v>58.55</v>
      </c>
      <c r="G24" s="94" t="str">
        <f>IF((F24/E24)-1&lt;0,"▲","")</f>
        <v/>
      </c>
      <c r="H24" s="95">
        <f t="shared" si="0"/>
        <v>0.14422513191323039</v>
      </c>
      <c r="I24" s="33" t="str">
        <f>IF(F24="NA","",IF(M24=0,"",IF((F24-M24)&lt;0,"▲","")))</f>
        <v>▲</v>
      </c>
      <c r="J24" s="63">
        <f>IF(F24="NA","-",IF(M24=0,"-",ABS(F24-M24)))</f>
        <v>1.2700000000000031</v>
      </c>
      <c r="K24" s="60">
        <v>39.707999999999998</v>
      </c>
      <c r="L24" s="72">
        <v>63.003999999999998</v>
      </c>
      <c r="M24" s="55">
        <v>59.82</v>
      </c>
    </row>
    <row r="25" spans="2:13" ht="12" customHeight="1">
      <c r="B25" s="30"/>
      <c r="C25" s="23" t="s">
        <v>9</v>
      </c>
      <c r="D25" s="31">
        <v>45.06</v>
      </c>
      <c r="E25" s="32">
        <v>47.08</v>
      </c>
      <c r="F25" s="123">
        <v>47.22</v>
      </c>
      <c r="G25" s="94" t="str">
        <f>IF((F25/E25)-1&lt;0,"▲","")</f>
        <v/>
      </c>
      <c r="H25" s="95">
        <f t="shared" si="0"/>
        <v>2.9736618521665203E-3</v>
      </c>
      <c r="I25" s="33" t="str">
        <f>IF(F25="NA","",IF(M25=0,"",IF((F25-M25)&lt;0,"▲","")))</f>
        <v/>
      </c>
      <c r="J25" s="63">
        <f>IF(F25="NA","-",IF(M25=0,"-",ABS(F25-M25)))</f>
        <v>1.6000000000000014</v>
      </c>
      <c r="K25" s="60">
        <v>26.788499999999999</v>
      </c>
      <c r="L25" s="72">
        <v>14.439</v>
      </c>
      <c r="M25" s="55">
        <v>45.62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0.13500000000000001</v>
      </c>
      <c r="G26" s="104" t="str">
        <f>IF((F26/E26)-1&lt;0,"▲","")</f>
        <v>▲</v>
      </c>
      <c r="H26" s="98">
        <f>ABS(+F26-E26)*100</f>
        <v>0.89999999999999802</v>
      </c>
      <c r="I26" s="105" t="str">
        <f>IF(F26="NA","",IF(M26=0,"",IF((F26-M26)&lt;0,"▲","")))</f>
        <v/>
      </c>
      <c r="J26" s="63">
        <f>IF(F26="NA","-",IF(M26=0,"-",ABS(F26-M26)*100))</f>
        <v>0.40000000000000036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0.13100000000000001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330.67</v>
      </c>
      <c r="G28" s="94" t="str">
        <f>IF((F28/E28)-1&lt;0,"▲","")</f>
        <v/>
      </c>
      <c r="H28" s="95">
        <f>ABS((+F28/E28)-1)</f>
        <v>7.5734409056898544E-2</v>
      </c>
      <c r="I28" s="33" t="str">
        <f>IF(F28="NA","",IF(M28=0,"",IF((F28-M28)&lt;0,"▲","")))</f>
        <v/>
      </c>
      <c r="J28" s="63">
        <f>IF(F28="NA","-",IF(M28=0,"-",ABS(F28-M28)))</f>
        <v>1.6100000000000136</v>
      </c>
      <c r="K28" s="60">
        <v>142.88849999999999</v>
      </c>
      <c r="L28" s="72">
        <v>187.97</v>
      </c>
      <c r="M28" s="55">
        <v>329.06</v>
      </c>
    </row>
    <row r="29" spans="2:13" ht="12" customHeight="1">
      <c r="B29" s="41"/>
      <c r="C29" s="23" t="s">
        <v>8</v>
      </c>
      <c r="D29" s="31">
        <v>261.63</v>
      </c>
      <c r="E29" s="32">
        <v>259.27999999999997</v>
      </c>
      <c r="F29" s="123">
        <v>276.36</v>
      </c>
      <c r="G29" s="94" t="str">
        <f>IF((F29/E29)-1&lt;0,"▲","")</f>
        <v/>
      </c>
      <c r="H29" s="95">
        <f t="shared" si="0"/>
        <v>6.5874730021598493E-2</v>
      </c>
      <c r="I29" s="33" t="str">
        <f>IF(F29="NA","",IF(M29=0,"",IF((F29-M29)&lt;0,"▲","")))</f>
        <v/>
      </c>
      <c r="J29" s="63">
        <f>IF(F29="NA","-",IF(M29=0,"-",ABS(F29-M29)))</f>
        <v>1.3899999999999864</v>
      </c>
      <c r="K29" s="60">
        <v>119.678</v>
      </c>
      <c r="L29" s="72">
        <v>160.55199999999999</v>
      </c>
      <c r="M29" s="55">
        <v>274.97000000000003</v>
      </c>
    </row>
    <row r="30" spans="2:13" ht="12" customHeight="1">
      <c r="B30" s="41"/>
      <c r="C30" s="23" t="s">
        <v>79</v>
      </c>
      <c r="D30" s="31">
        <v>61.91</v>
      </c>
      <c r="E30" s="32">
        <v>47.2</v>
      </c>
      <c r="F30" s="123">
        <v>54.61</v>
      </c>
      <c r="G30" s="94" t="str">
        <f>IF((F30/E30)-1&lt;0,"▲","")</f>
        <v/>
      </c>
      <c r="H30" s="95">
        <f t="shared" si="0"/>
        <v>0.15699152542372863</v>
      </c>
      <c r="I30" s="33" t="str">
        <f>IF(F30="NA","",IF(M30=0,"",IF((F30-M30)&lt;0,"▲","")))</f>
        <v>▲</v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55.88</v>
      </c>
    </row>
    <row r="31" spans="2:13" ht="12" customHeight="1">
      <c r="B31" s="41"/>
      <c r="C31" s="23" t="s">
        <v>9</v>
      </c>
      <c r="D31" s="31">
        <v>41.26</v>
      </c>
      <c r="E31" s="32">
        <v>42.52</v>
      </c>
      <c r="F31" s="123">
        <v>42.47</v>
      </c>
      <c r="G31" s="94" t="str">
        <f>IF((F31/E31)-1&lt;0,"▲","")</f>
        <v>▲</v>
      </c>
      <c r="H31" s="95">
        <f t="shared" si="0"/>
        <v>1.1759172154280906E-3</v>
      </c>
      <c r="I31" s="33" t="str">
        <f>IF(F31="NA","",IF(M31=0,"",IF((F31-M31)&lt;0,"▲","")))</f>
        <v/>
      </c>
      <c r="J31" s="63">
        <f>IF(F31="NA","-",IF(M31=0,"-",ABS(F31-M31)))</f>
        <v>0.93999999999999773</v>
      </c>
      <c r="K31" s="60">
        <v>15.137</v>
      </c>
      <c r="L31" s="72">
        <v>10.819000000000001</v>
      </c>
      <c r="M31" s="55">
        <v>41.53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0.13900000000000001</v>
      </c>
      <c r="F32" s="69">
        <f>ROUND(F31/(F29+F30),3)</f>
        <v>0.128</v>
      </c>
      <c r="G32" s="104" t="str">
        <f>IF((F32/E32)-1&lt;0,"▲","")</f>
        <v>▲</v>
      </c>
      <c r="H32" s="98">
        <f>ABS(+F32-E32)*100</f>
        <v>1.100000000000001</v>
      </c>
      <c r="I32" s="105" t="str">
        <f>IF(F32="NA","",IF(M32=0,"",IF((F32-M32)&lt;0,"▲","")))</f>
        <v/>
      </c>
      <c r="J32" s="63">
        <f>IF(F32="NA","-",IF(M32=0,"-",ABS(F32-M32)*100))</f>
        <v>0.20000000000000018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0.126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7.06</v>
      </c>
      <c r="G34" s="94" t="str">
        <f>IF((F34/E34)-1&lt;0,"▲","")</f>
        <v/>
      </c>
      <c r="H34" s="95">
        <f>ABS((+F34/E34)-1)</f>
        <v>8.2822085889570518E-2</v>
      </c>
      <c r="I34" s="33" t="str">
        <f>IF(F34="NA","",IF(M34=0,"",IF((F34-M34)&lt;0,"▲","")))</f>
        <v/>
      </c>
      <c r="J34" s="63">
        <f>IF(F34="NA","-",IF(M34=0,"-",ABS(F34-M34)))</f>
        <v>8.9999999999999858E-2</v>
      </c>
      <c r="K34" s="60">
        <v>2.931</v>
      </c>
      <c r="L34" s="72">
        <v>5.6280000000000001</v>
      </c>
      <c r="M34" s="55">
        <v>6.97</v>
      </c>
    </row>
    <row r="35" spans="2:13" ht="12" customHeight="1">
      <c r="B35" s="30"/>
      <c r="C35" s="23" t="s">
        <v>8</v>
      </c>
      <c r="D35" s="31">
        <v>4.08</v>
      </c>
      <c r="E35" s="32">
        <v>4.0999999999999996</v>
      </c>
      <c r="F35" s="123">
        <v>4.1399999999999997</v>
      </c>
      <c r="G35" s="94" t="str">
        <f>IF((F35/E35)-1&lt;0,"▲","")</f>
        <v/>
      </c>
      <c r="H35" s="95">
        <f t="shared" si="0"/>
        <v>9.7560975609756184E-3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4.1399999999999997</v>
      </c>
    </row>
    <row r="36" spans="2:13" ht="12" customHeight="1">
      <c r="B36" s="30"/>
      <c r="C36" s="23" t="s">
        <v>79</v>
      </c>
      <c r="D36" s="31">
        <v>3.35</v>
      </c>
      <c r="E36" s="32">
        <v>2.99</v>
      </c>
      <c r="F36" s="123">
        <v>3.07</v>
      </c>
      <c r="G36" s="94" t="str">
        <f>IF((F36/E36)-1&lt;0,"▲","")</f>
        <v/>
      </c>
      <c r="H36" s="95">
        <f t="shared" si="0"/>
        <v>2.6755852842809347E-2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3.07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1.49</v>
      </c>
      <c r="G37" s="94" t="str">
        <f>IF((F37/E37)-1&lt;0,"▲","")</f>
        <v/>
      </c>
      <c r="H37" s="95">
        <f t="shared" si="0"/>
        <v>0.53608247422680422</v>
      </c>
      <c r="I37" s="33" t="str">
        <f>IF(F37="NA","",IF(M37=0,"",IF((F37-M37)&lt;0,"▲","")))</f>
        <v/>
      </c>
      <c r="J37" s="63">
        <f>IF(F37="NA","-",IF(M37=0,"-",ABS(F37-M37)))</f>
        <v>9.000000000000008E-2</v>
      </c>
      <c r="K37" s="60">
        <v>0.21099999999999999</v>
      </c>
      <c r="L37" s="72">
        <v>0.81</v>
      </c>
      <c r="M37" s="55">
        <v>1.4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0.20699999999999999</v>
      </c>
      <c r="G38" s="107" t="str">
        <f>IF((F38/E38)-1&lt;0,"▲","")</f>
        <v/>
      </c>
      <c r="H38" s="108">
        <f>ABS(+F38-E38)*100</f>
        <v>6.9999999999999982</v>
      </c>
      <c r="I38" s="109" t="str">
        <f>IF(F38="NA","",IF(M38=0,"",IF((F38-M38)&lt;0,"▲","")))</f>
        <v/>
      </c>
      <c r="J38" s="64">
        <f>IF(F38="NA","-",IF(M38=0,"-",ABS(F38-M38)*100))</f>
        <v>1.2999999999999985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0.19400000000000001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220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80.75</v>
      </c>
      <c r="F44" s="125">
        <v>88.45</v>
      </c>
      <c r="G44" s="113" t="str">
        <f>IF((F44/E44)-1&lt;0,"▲","")</f>
        <v/>
      </c>
      <c r="H44" s="95">
        <f>ABS((+F44/E44)-1)</f>
        <v>9.5356037151702822E-2</v>
      </c>
      <c r="I44" s="54" t="str">
        <f>IF(F44="NA","",IF(M44=0,"",IF((F44-M44)&lt;0,"▲","")))</f>
        <v/>
      </c>
      <c r="J44" s="63">
        <f>IF(F44="NA","-",IF(M44=0,"-",ABS(F44-M44)))</f>
        <v>0.13000000000000966</v>
      </c>
      <c r="K44" s="60">
        <v>38.349499999999999</v>
      </c>
      <c r="L44" s="77">
        <v>66.783000000000001</v>
      </c>
      <c r="M44" s="78">
        <v>88.32</v>
      </c>
    </row>
    <row r="45" spans="2:13" ht="12" customHeight="1">
      <c r="B45" s="30"/>
      <c r="C45" s="23" t="s">
        <v>8</v>
      </c>
      <c r="D45" s="111">
        <v>51.63</v>
      </c>
      <c r="E45" s="112">
        <v>48.14</v>
      </c>
      <c r="F45" s="125">
        <v>50.72</v>
      </c>
      <c r="G45" s="114" t="str">
        <f>IF((F45/E45)-1&lt;0,"▲","")</f>
        <v/>
      </c>
      <c r="H45" s="95">
        <f>ABS((+F45/E45)-1)</f>
        <v>5.3593685085168152E-2</v>
      </c>
      <c r="I45" s="33" t="str">
        <f>IF(F45="NA","",IF(M45=0,"",IF((F45-M45)&lt;0,"▲","")))</f>
        <v>▲</v>
      </c>
      <c r="J45" s="63">
        <f>IF(F45="NA","-",IF(M45=0,"-",ABS(F45-M45)))</f>
        <v>5.0000000000004263E-2</v>
      </c>
      <c r="K45" s="60">
        <v>23.144500000000001</v>
      </c>
      <c r="L45" s="79">
        <v>44.6</v>
      </c>
      <c r="M45" s="55">
        <v>50.77</v>
      </c>
    </row>
    <row r="46" spans="2:13" ht="12" customHeight="1">
      <c r="B46" s="30"/>
      <c r="C46" s="23" t="s">
        <v>79</v>
      </c>
      <c r="D46" s="111">
        <v>31.54</v>
      </c>
      <c r="E46" s="112">
        <v>34.840000000000003</v>
      </c>
      <c r="F46" s="125">
        <v>35.520000000000003</v>
      </c>
      <c r="G46" s="114" t="str">
        <f>IF((F46/E46)-1&lt;0,"▲","")</f>
        <v/>
      </c>
      <c r="H46" s="95">
        <f>ABS((+F46/E46)-1)</f>
        <v>1.9517795637198576E-2</v>
      </c>
      <c r="I46" s="33" t="str">
        <f>IF(F46="NA","",IF(M46=0,"",IF((F46-M46)&lt;0,"▲","")))</f>
        <v/>
      </c>
      <c r="J46" s="63">
        <f>IF(F46="NA","-",IF(M46=0,"-",ABS(F46-M46)))</f>
        <v>0.67999999999999972</v>
      </c>
      <c r="K46" s="60">
        <v>13.8605</v>
      </c>
      <c r="L46" s="79">
        <v>24.128</v>
      </c>
      <c r="M46" s="55">
        <v>34.840000000000003</v>
      </c>
    </row>
    <row r="47" spans="2:13" ht="12" customHeight="1">
      <c r="B47" s="30"/>
      <c r="C47" s="23" t="s">
        <v>9</v>
      </c>
      <c r="D47" s="111">
        <v>5.58</v>
      </c>
      <c r="E47" s="112">
        <v>3.76</v>
      </c>
      <c r="F47" s="125">
        <v>6.25</v>
      </c>
      <c r="G47" s="114" t="str">
        <f>IF((F47/E47)-1&lt;0,"▲","")</f>
        <v/>
      </c>
      <c r="H47" s="95">
        <f>ABS((+F47/E47)-1)</f>
        <v>0.66223404255319163</v>
      </c>
      <c r="I47" s="33" t="str">
        <f>IF(F47="NA","",IF(M47=0,"",IF((F47-M47)&lt;0,"▲","")))</f>
        <v/>
      </c>
      <c r="J47" s="63">
        <f>IF(F47="NA","-",IF(M47=0,"-",ABS(F47-M47)))</f>
        <v>0.25</v>
      </c>
      <c r="K47" s="60">
        <v>3.1349999999999998</v>
      </c>
      <c r="L47" s="79">
        <v>3.0590000000000002</v>
      </c>
      <c r="M47" s="55">
        <v>6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4.4999999999999998E-2</v>
      </c>
      <c r="F48" s="75">
        <f>ROUND(F47/(F45+F46),3)</f>
        <v>7.1999999999999995E-2</v>
      </c>
      <c r="G48" s="117" t="str">
        <f>IF(F48-D48&lt;0,"▲","")</f>
        <v/>
      </c>
      <c r="H48" s="108">
        <f>ABS(+F48-E48)*100</f>
        <v>2.6999999999999997</v>
      </c>
      <c r="I48" s="45" t="str">
        <f>IF(F48="NA","",IF(M48=0,"",IF((F48-M48)&lt;0,"▲","")))</f>
        <v/>
      </c>
      <c r="J48" s="64">
        <f>ABS(+F48-M48)*100</f>
        <v>0.19999999999999879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7.0000000000000007E-2</v>
      </c>
    </row>
    <row r="49" spans="1:13" ht="12" customHeight="1">
      <c r="B49" s="1" t="s">
        <v>315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312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313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7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310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220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400.63</v>
      </c>
      <c r="F10" s="123">
        <v>411.38</v>
      </c>
      <c r="G10" s="94" t="str">
        <f>IF((F10/E10)-1&lt;0,"▲","")</f>
        <v/>
      </c>
      <c r="H10" s="95">
        <f>ABS((+F10/E10)-1)</f>
        <v>2.6832738436961767E-2</v>
      </c>
      <c r="I10" s="33" t="str">
        <f>IF(F10="NA","",IF(M10=0,"",IF((F10-M10)&lt;0,"▲","")))</f>
        <v/>
      </c>
      <c r="J10" s="63">
        <f>IF(F10="NA","-",IF(M10=0,"-",ABS(F10-M10)))</f>
        <v>5.3600000000000136</v>
      </c>
      <c r="K10" s="60">
        <v>231.6465</v>
      </c>
      <c r="L10" s="72">
        <v>275.07</v>
      </c>
      <c r="M10" s="55">
        <v>406.02</v>
      </c>
    </row>
    <row r="11" spans="2:13" ht="12" customHeight="1">
      <c r="B11" s="30"/>
      <c r="C11" s="23" t="s">
        <v>8</v>
      </c>
      <c r="D11" s="31">
        <v>307.23</v>
      </c>
      <c r="E11" s="32">
        <v>314.07</v>
      </c>
      <c r="F11" s="123">
        <v>328.11</v>
      </c>
      <c r="G11" s="94" t="str">
        <f>IF((F11/E11)-1&lt;0,"▲","")</f>
        <v/>
      </c>
      <c r="H11" s="95">
        <f>ABS((+F11/E11)-1)</f>
        <v>4.4703410067819416E-2</v>
      </c>
      <c r="I11" s="33" t="str">
        <f>IF(F11="NA","",IF(M11=0,"",IF((F11-M11)&lt;0,"▲","")))</f>
        <v/>
      </c>
      <c r="J11" s="63">
        <f>IF(F11="NA","-",IF(M11=0,"-",ABS(F11-M11)))</f>
        <v>1.1899999999999977</v>
      </c>
      <c r="K11" s="60">
        <v>180.13</v>
      </c>
      <c r="L11" s="72">
        <v>215.14099999999999</v>
      </c>
      <c r="M11" s="55">
        <v>326.92</v>
      </c>
    </row>
    <row r="12" spans="2:13" ht="12" customHeight="1">
      <c r="B12" s="30"/>
      <c r="C12" s="23" t="s">
        <v>79</v>
      </c>
      <c r="D12" s="31">
        <v>107.61</v>
      </c>
      <c r="E12" s="32">
        <v>81.67</v>
      </c>
      <c r="F12" s="123">
        <v>88.74</v>
      </c>
      <c r="G12" s="94" t="str">
        <f>IF((F12/E12)-1&lt;0,"▲","")</f>
        <v/>
      </c>
      <c r="H12" s="95">
        <f>ABS((+F12/E12)-1)</f>
        <v>8.6567895187951382E-2</v>
      </c>
      <c r="I12" s="33" t="str">
        <f>IF(F12="NA","",IF(M12=0,"",IF((F12-M12)&lt;0,"▲","")))</f>
        <v/>
      </c>
      <c r="J12" s="63">
        <f>IF(F12="NA","-",IF(M12=0,"-",ABS(F12-M12)))</f>
        <v>2.4399999999999977</v>
      </c>
      <c r="K12" s="60">
        <v>73.123999999999995</v>
      </c>
      <c r="L12" s="72">
        <v>99.475999999999999</v>
      </c>
      <c r="M12" s="55">
        <v>86.3</v>
      </c>
    </row>
    <row r="13" spans="2:13" ht="12" customHeight="1">
      <c r="B13" s="30"/>
      <c r="C13" s="23" t="s">
        <v>9</v>
      </c>
      <c r="D13" s="31">
        <v>54.32</v>
      </c>
      <c r="E13" s="32">
        <v>66.38</v>
      </c>
      <c r="F13" s="123">
        <v>67.23</v>
      </c>
      <c r="G13" s="94" t="str">
        <f>IF((F13/E13)-1&lt;0,"▲","")</f>
        <v/>
      </c>
      <c r="H13" s="95">
        <f>ABS((+F13/E13)-1)</f>
        <v>1.2805061765592152E-2</v>
      </c>
      <c r="I13" s="33" t="str">
        <f>IF(F13="NA","",IF(M13=0,"",IF((F13-M13)&lt;0,"▲","")))</f>
        <v/>
      </c>
      <c r="J13" s="63">
        <f>IF(F13="NA","-",IF(M13=0,"-",ABS(F13-M13)))</f>
        <v>0.96000000000000796</v>
      </c>
      <c r="K13" s="60">
        <v>39.75</v>
      </c>
      <c r="L13" s="72">
        <v>25.483000000000001</v>
      </c>
      <c r="M13" s="55">
        <v>66.27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0.16800000000000001</v>
      </c>
      <c r="F14" s="69">
        <f>ROUND(F13/(F11+F12),3)</f>
        <v>0.161</v>
      </c>
      <c r="G14" s="94" t="str">
        <f>IF((F14/E14)-1&lt;0,"▲","")</f>
        <v>▲</v>
      </c>
      <c r="H14" s="98">
        <f>ABS(+F14-E14)*100</f>
        <v>0.70000000000000062</v>
      </c>
      <c r="I14" s="33" t="str">
        <f>IF(F14="NA","",IF(M14=0,"",IF((F14-M14)&lt;0,"▲","")))</f>
        <v/>
      </c>
      <c r="J14" s="63">
        <f>IF(F14="NA","-",IF(M14=0,"-",ABS(F14-M14)*100))</f>
        <v>0.10000000000000009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0.16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68.03</v>
      </c>
      <c r="F16" s="123">
        <v>59.43</v>
      </c>
      <c r="G16" s="94" t="str">
        <f>IF((F16/E16)-1&lt;0,"▲","")</f>
        <v>▲</v>
      </c>
      <c r="H16" s="95">
        <f t="shared" ref="H16:H37" si="0">ABS((+F16/E16)-1)</f>
        <v>0.12641481699250334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59.43</v>
      </c>
    </row>
    <row r="17" spans="2:13" ht="12" customHeight="1">
      <c r="B17" s="30"/>
      <c r="C17" s="23" t="s">
        <v>8</v>
      </c>
      <c r="D17" s="31">
        <v>28.61</v>
      </c>
      <c r="E17" s="32">
        <v>34.01</v>
      </c>
      <c r="F17" s="123">
        <v>34.51</v>
      </c>
      <c r="G17" s="94" t="str">
        <f>IF((F17/E17)-1&lt;0,"▲","")</f>
        <v/>
      </c>
      <c r="H17" s="95">
        <f t="shared" si="0"/>
        <v>1.4701558365186607E-2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34.51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25.86</v>
      </c>
      <c r="G18" s="94" t="str">
        <f>IF((F18/E18)-1&lt;0,"▲","")</f>
        <v>▲</v>
      </c>
      <c r="H18" s="95">
        <f t="shared" si="0"/>
        <v>6.4399421128798928E-2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25.86</v>
      </c>
    </row>
    <row r="19" spans="2:13" ht="12" customHeight="1">
      <c r="B19" s="30"/>
      <c r="C19" s="23" t="s">
        <v>9</v>
      </c>
      <c r="D19" s="31">
        <v>8.32</v>
      </c>
      <c r="E19" s="32">
        <v>18.149999999999999</v>
      </c>
      <c r="F19" s="123">
        <v>20.21</v>
      </c>
      <c r="G19" s="94" t="str">
        <f>IF((F19/E19)-1&lt;0,"▲","")</f>
        <v/>
      </c>
      <c r="H19" s="95">
        <f t="shared" si="0"/>
        <v>0.11349862258953181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20.21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0.29399999999999998</v>
      </c>
      <c r="F20" s="69">
        <f>ROUND(F19/(F17+F18),3)</f>
        <v>0.33500000000000002</v>
      </c>
      <c r="G20" s="104" t="str">
        <f>IF((F20/E20)-1&lt;0,"▲","")</f>
        <v/>
      </c>
      <c r="H20" s="98">
        <f>ABS(+F20-E20)*100</f>
        <v>4.1000000000000032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0.33500000000000002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326.08999999999997</v>
      </c>
      <c r="F22" s="123">
        <v>344.98</v>
      </c>
      <c r="G22" s="94" t="str">
        <f>IF((F22/E22)-1&lt;0,"▲","")</f>
        <v/>
      </c>
      <c r="H22" s="95">
        <f>ABS((+F22/E22)-1)</f>
        <v>5.7928792664601936E-2</v>
      </c>
      <c r="I22" s="33" t="str">
        <f>IF(F22="NA","",IF(M22=0,"",IF((F22-M22)&lt;0,"▲","")))</f>
        <v/>
      </c>
      <c r="J22" s="63">
        <f>IF(F22="NA","-",IF(M22=0,"-",ABS(F22-M22)))</f>
        <v>5.1400000000000432</v>
      </c>
      <c r="K22" s="60">
        <v>184.39500000000001</v>
      </c>
      <c r="L22" s="72">
        <v>210.03800000000001</v>
      </c>
      <c r="M22" s="55">
        <v>339.84</v>
      </c>
    </row>
    <row r="23" spans="2:13" ht="12" customHeight="1">
      <c r="B23" s="30"/>
      <c r="C23" s="23" t="s">
        <v>8</v>
      </c>
      <c r="D23" s="31">
        <v>274.52999999999997</v>
      </c>
      <c r="E23" s="32">
        <v>275.97000000000003</v>
      </c>
      <c r="F23" s="123">
        <v>289.47000000000003</v>
      </c>
      <c r="G23" s="94" t="str">
        <f>IF((F23/E23)-1&lt;0,"▲","")</f>
        <v/>
      </c>
      <c r="H23" s="95">
        <f t="shared" si="0"/>
        <v>4.8918360691379448E-2</v>
      </c>
      <c r="I23" s="33" t="str">
        <f>IF(F23="NA","",IF(M23=0,"",IF((F23-M23)&lt;0,"▲","")))</f>
        <v/>
      </c>
      <c r="J23" s="63">
        <f>IF(F23="NA","-",IF(M23=0,"-",ABS(F23-M23)))</f>
        <v>1.2700000000000387</v>
      </c>
      <c r="K23" s="60">
        <v>157.39250000000001</v>
      </c>
      <c r="L23" s="72">
        <v>180.72300000000001</v>
      </c>
      <c r="M23" s="55">
        <v>288.2</v>
      </c>
    </row>
    <row r="24" spans="2:13" ht="12" customHeight="1">
      <c r="B24" s="30"/>
      <c r="C24" s="23" t="s">
        <v>79</v>
      </c>
      <c r="D24" s="31">
        <v>69.89</v>
      </c>
      <c r="E24" s="32">
        <v>51.02</v>
      </c>
      <c r="F24" s="123">
        <v>59.82</v>
      </c>
      <c r="G24" s="94" t="str">
        <f>IF((F24/E24)-1&lt;0,"▲","")</f>
        <v/>
      </c>
      <c r="H24" s="95">
        <f t="shared" si="0"/>
        <v>0.17248137985103873</v>
      </c>
      <c r="I24" s="33" t="str">
        <f>IF(F24="NA","",IF(M24=0,"",IF((F24-M24)&lt;0,"▲","")))</f>
        <v/>
      </c>
      <c r="J24" s="63">
        <f>IF(F24="NA","-",IF(M24=0,"-",ABS(F24-M24)))</f>
        <v>2.5399999999999991</v>
      </c>
      <c r="K24" s="60">
        <v>39.707999999999998</v>
      </c>
      <c r="L24" s="72">
        <v>63.003999999999998</v>
      </c>
      <c r="M24" s="55">
        <v>57.28</v>
      </c>
    </row>
    <row r="25" spans="2:13" ht="12" customHeight="1">
      <c r="B25" s="30"/>
      <c r="C25" s="23" t="s">
        <v>9</v>
      </c>
      <c r="D25" s="31">
        <v>45.06</v>
      </c>
      <c r="E25" s="32">
        <v>47.25</v>
      </c>
      <c r="F25" s="123">
        <v>45.62</v>
      </c>
      <c r="G25" s="94" t="str">
        <f>IF((F25/E25)-1&lt;0,"▲","")</f>
        <v>▲</v>
      </c>
      <c r="H25" s="95">
        <f t="shared" si="0"/>
        <v>3.4497354497354582E-2</v>
      </c>
      <c r="I25" s="33" t="str">
        <f>IF(F25="NA","",IF(M25=0,"",IF((F25-M25)&lt;0,"▲","")))</f>
        <v/>
      </c>
      <c r="J25" s="63">
        <f>IF(F25="NA","-",IF(M25=0,"-",ABS(F25-M25)))</f>
        <v>0.32000000000000028</v>
      </c>
      <c r="K25" s="60">
        <v>26.788499999999999</v>
      </c>
      <c r="L25" s="72">
        <v>14.439</v>
      </c>
      <c r="M25" s="55">
        <v>45.3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0.14399999999999999</v>
      </c>
      <c r="F26" s="69">
        <f>ROUND(F25/(F23+F24),3)</f>
        <v>0.13100000000000001</v>
      </c>
      <c r="G26" s="104" t="str">
        <f>IF((F26/E26)-1&lt;0,"▲","")</f>
        <v>▲</v>
      </c>
      <c r="H26" s="98">
        <f>ABS(+F26-E26)*100</f>
        <v>1.2999999999999985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0.13100000000000001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329.06</v>
      </c>
      <c r="G28" s="94" t="str">
        <f>IF((F28/E28)-1&lt;0,"▲","")</f>
        <v/>
      </c>
      <c r="H28" s="95">
        <f>ABS((+F28/E28)-1)</f>
        <v>7.0496763069715973E-2</v>
      </c>
      <c r="I28" s="33" t="str">
        <f>IF(F28="NA","",IF(M28=0,"",IF((F28-M28)&lt;0,"▲","")))</f>
        <v/>
      </c>
      <c r="J28" s="63">
        <f>IF(F28="NA","-",IF(M28=0,"-",ABS(F28-M28)))</f>
        <v>4.9200000000000159</v>
      </c>
      <c r="K28" s="60">
        <v>142.88849999999999</v>
      </c>
      <c r="L28" s="72">
        <v>187.97</v>
      </c>
      <c r="M28" s="55">
        <v>324.14</v>
      </c>
    </row>
    <row r="29" spans="2:13" ht="12" customHeight="1">
      <c r="B29" s="41"/>
      <c r="C29" s="23" t="s">
        <v>8</v>
      </c>
      <c r="D29" s="31">
        <v>261.63</v>
      </c>
      <c r="E29" s="32">
        <v>258.95999999999998</v>
      </c>
      <c r="F29" s="123">
        <v>274.97000000000003</v>
      </c>
      <c r="G29" s="94" t="str">
        <f>IF((F29/E29)-1&lt;0,"▲","")</f>
        <v/>
      </c>
      <c r="H29" s="95">
        <f t="shared" si="0"/>
        <v>6.1824219956750248E-2</v>
      </c>
      <c r="I29" s="33" t="str">
        <f>IF(F29="NA","",IF(M29=0,"",IF((F29-M29)&lt;0,"▲","")))</f>
        <v/>
      </c>
      <c r="J29" s="63">
        <f>IF(F29="NA","-",IF(M29=0,"-",ABS(F29-M29)))</f>
        <v>1.2700000000000387</v>
      </c>
      <c r="K29" s="60">
        <v>119.678</v>
      </c>
      <c r="L29" s="72">
        <v>160.55199999999999</v>
      </c>
      <c r="M29" s="55">
        <v>273.7</v>
      </c>
    </row>
    <row r="30" spans="2:13" ht="12" customHeight="1">
      <c r="B30" s="41"/>
      <c r="C30" s="23" t="s">
        <v>79</v>
      </c>
      <c r="D30" s="31">
        <v>61.91</v>
      </c>
      <c r="E30" s="32">
        <v>46.99</v>
      </c>
      <c r="F30" s="123">
        <v>55.88</v>
      </c>
      <c r="G30" s="94" t="str">
        <f>IF((F30/E30)-1&lt;0,"▲","")</f>
        <v/>
      </c>
      <c r="H30" s="95">
        <f t="shared" si="0"/>
        <v>0.18918918918918926</v>
      </c>
      <c r="I30" s="33" t="str">
        <f>IF(F30="NA","",IF(M30=0,"",IF((F30-M30)&lt;0,"▲","")))</f>
        <v/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53.34</v>
      </c>
    </row>
    <row r="31" spans="2:13" ht="12" customHeight="1">
      <c r="B31" s="41"/>
      <c r="C31" s="23" t="s">
        <v>9</v>
      </c>
      <c r="D31" s="31">
        <v>41.26</v>
      </c>
      <c r="E31" s="32">
        <v>43.07</v>
      </c>
      <c r="F31" s="123">
        <v>41.53</v>
      </c>
      <c r="G31" s="94" t="str">
        <f>IF((F31/E31)-1&lt;0,"▲","")</f>
        <v>▲</v>
      </c>
      <c r="H31" s="95">
        <f t="shared" si="0"/>
        <v>3.5755746459252391E-2</v>
      </c>
      <c r="I31" s="33" t="str">
        <f>IF(F31="NA","",IF(M31=0,"",IF((F31-M31)&lt;0,"▲","")))</f>
        <v/>
      </c>
      <c r="J31" s="63">
        <f>IF(F31="NA","-",IF(M31=0,"-",ABS(F31-M31)))</f>
        <v>0.34000000000000341</v>
      </c>
      <c r="K31" s="60">
        <v>15.137</v>
      </c>
      <c r="L31" s="72">
        <v>10.819000000000001</v>
      </c>
      <c r="M31" s="55">
        <v>41.19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0.14099999999999999</v>
      </c>
      <c r="F32" s="69">
        <f>ROUND(F31/(F29+F30),3)</f>
        <v>0.126</v>
      </c>
      <c r="G32" s="104" t="str">
        <f>IF((F32/E32)-1&lt;0,"▲","")</f>
        <v>▲</v>
      </c>
      <c r="H32" s="98">
        <f>ABS(+F32-E32)*100</f>
        <v>1.4999999999999987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0.126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6.97</v>
      </c>
      <c r="G34" s="94" t="str">
        <f>IF((F34/E34)-1&lt;0,"▲","")</f>
        <v/>
      </c>
      <c r="H34" s="95">
        <f>ABS((+F34/E34)-1)</f>
        <v>6.9018404907975395E-2</v>
      </c>
      <c r="I34" s="33" t="str">
        <f>IF(F34="NA","",IF(M34=0,"",IF((F34-M34)&lt;0,"▲","")))</f>
        <v/>
      </c>
      <c r="J34" s="63">
        <f>IF(F34="NA","-",IF(M34=0,"-",ABS(F34-M34)))</f>
        <v>0.21999999999999975</v>
      </c>
      <c r="K34" s="60">
        <v>2.931</v>
      </c>
      <c r="L34" s="72">
        <v>5.6280000000000001</v>
      </c>
      <c r="M34" s="55">
        <v>6.75</v>
      </c>
    </row>
    <row r="35" spans="2:13" ht="12" customHeight="1">
      <c r="B35" s="30"/>
      <c r="C35" s="23" t="s">
        <v>8</v>
      </c>
      <c r="D35" s="31">
        <v>4.08</v>
      </c>
      <c r="E35" s="32">
        <v>4.08</v>
      </c>
      <c r="F35" s="123">
        <v>4.1399999999999997</v>
      </c>
      <c r="G35" s="94" t="str">
        <f>IF((F35/E35)-1&lt;0,"▲","")</f>
        <v/>
      </c>
      <c r="H35" s="95">
        <f t="shared" si="0"/>
        <v>1.4705882352941124E-2</v>
      </c>
      <c r="I35" s="33" t="str">
        <f>IF(F35="NA","",IF(M35=0,"",IF((F35-M35)&lt;0,"▲","")))</f>
        <v>▲</v>
      </c>
      <c r="J35" s="63">
        <f>IF(F35="NA","-",IF(M35=0,"-",ABS(F35-M35)))</f>
        <v>8.0000000000000071E-2</v>
      </c>
      <c r="K35" s="60">
        <v>1.3365</v>
      </c>
      <c r="L35" s="72">
        <v>3.39</v>
      </c>
      <c r="M35" s="55">
        <v>4.22</v>
      </c>
    </row>
    <row r="36" spans="2:13" ht="12" customHeight="1">
      <c r="B36" s="30"/>
      <c r="C36" s="23" t="s">
        <v>79</v>
      </c>
      <c r="D36" s="31">
        <v>3.35</v>
      </c>
      <c r="E36" s="32">
        <v>3.01</v>
      </c>
      <c r="F36" s="123">
        <v>3.07</v>
      </c>
      <c r="G36" s="94" t="str">
        <f>IF((F36/E36)-1&lt;0,"▲","")</f>
        <v/>
      </c>
      <c r="H36" s="95">
        <f t="shared" si="0"/>
        <v>1.9933554817275656E-2</v>
      </c>
      <c r="I36" s="33" t="str">
        <f>IF(F36="NA","",IF(M36=0,"",IF((F36-M36)&lt;0,"▲","")))</f>
        <v>▲</v>
      </c>
      <c r="J36" s="63">
        <f>IF(F36="NA","-",IF(M36=0,"-",ABS(F36-M36)))</f>
        <v>0.10000000000000009</v>
      </c>
      <c r="K36" s="60">
        <v>1.665</v>
      </c>
      <c r="L36" s="72">
        <v>2.694</v>
      </c>
      <c r="M36" s="55">
        <v>3.17</v>
      </c>
    </row>
    <row r="37" spans="2:13" ht="12" customHeight="1">
      <c r="B37" s="30"/>
      <c r="C37" s="23" t="s">
        <v>9</v>
      </c>
      <c r="D37" s="31">
        <v>0.94</v>
      </c>
      <c r="E37" s="32">
        <v>0.97</v>
      </c>
      <c r="F37" s="123">
        <v>1.4</v>
      </c>
      <c r="G37" s="94" t="str">
        <f>IF((F37/E37)-1&lt;0,"▲","")</f>
        <v/>
      </c>
      <c r="H37" s="95">
        <f t="shared" si="0"/>
        <v>0.44329896907216493</v>
      </c>
      <c r="I37" s="33" t="str">
        <f>IF(F37="NA","",IF(M37=0,"",IF((F37-M37)&lt;0,"▲","")))</f>
        <v/>
      </c>
      <c r="J37" s="63">
        <f>IF(F37="NA","-",IF(M37=0,"-",ABS(F37-M37)))</f>
        <v>0.6399999999999999</v>
      </c>
      <c r="K37" s="60">
        <v>0.21099999999999999</v>
      </c>
      <c r="L37" s="72">
        <v>0.81</v>
      </c>
      <c r="M37" s="55">
        <v>0.76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0.13700000000000001</v>
      </c>
      <c r="F38" s="74">
        <f>ROUND(F37/(F35+F36),3)</f>
        <v>0.19400000000000001</v>
      </c>
      <c r="G38" s="107" t="str">
        <f>IF((F38/E38)-1&lt;0,"▲","")</f>
        <v/>
      </c>
      <c r="H38" s="108">
        <f>ABS(+F38-E38)*100</f>
        <v>5.6999999999999993</v>
      </c>
      <c r="I38" s="109" t="str">
        <f>IF(F38="NA","",IF(M38=0,"",IF((F38-M38)&lt;0,"▲","")))</f>
        <v/>
      </c>
      <c r="J38" s="64">
        <f>IF(F38="NA","-",IF(M38=0,"-",ABS(F38-M38)*100))</f>
        <v>9.1000000000000014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0.10299999999999999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80.540000000000006</v>
      </c>
      <c r="F44" s="125">
        <v>88.32</v>
      </c>
      <c r="G44" s="113" t="str">
        <f>IF((F44/E44)-1&lt;0,"▲","")</f>
        <v/>
      </c>
      <c r="H44" s="95">
        <f>ABS((+F44/E44)-1)</f>
        <v>9.6597963744722959E-2</v>
      </c>
      <c r="I44" s="54" t="str">
        <f>IF(F44="NA","",IF(M44=0,"",IF((F44-M44)&lt;0,"▲","")))</f>
        <v/>
      </c>
      <c r="J44" s="63">
        <f>IF(F44="NA","-",IF(M44=0,"-",ABS(F44-M44)))</f>
        <v>1.25</v>
      </c>
      <c r="K44" s="60">
        <v>38.349499999999999</v>
      </c>
      <c r="L44" s="77">
        <v>66.783000000000001</v>
      </c>
      <c r="M44" s="78">
        <v>87.07</v>
      </c>
    </row>
    <row r="45" spans="2:13" ht="12" customHeight="1">
      <c r="B45" s="30"/>
      <c r="C45" s="23" t="s">
        <v>8</v>
      </c>
      <c r="D45" s="111">
        <v>51.63</v>
      </c>
      <c r="E45" s="112">
        <v>48.68</v>
      </c>
      <c r="F45" s="125">
        <v>50.77</v>
      </c>
      <c r="G45" s="114" t="str">
        <f>IF((F45/E45)-1&lt;0,"▲","")</f>
        <v/>
      </c>
      <c r="H45" s="95">
        <f>ABS((+F45/E45)-1)</f>
        <v>4.2933442892358231E-2</v>
      </c>
      <c r="I45" s="33" t="str">
        <f>IF(F45="NA","",IF(M45=0,"",IF((F45-M45)&lt;0,"▲","")))</f>
        <v/>
      </c>
      <c r="J45" s="63">
        <f>IF(F45="NA","-",IF(M45=0,"-",ABS(F45-M45)))</f>
        <v>0.5800000000000054</v>
      </c>
      <c r="K45" s="60">
        <v>23.144500000000001</v>
      </c>
      <c r="L45" s="79">
        <v>44.6</v>
      </c>
      <c r="M45" s="55">
        <v>50.19</v>
      </c>
    </row>
    <row r="46" spans="2:13" ht="12" customHeight="1">
      <c r="B46" s="30"/>
      <c r="C46" s="23" t="s">
        <v>79</v>
      </c>
      <c r="D46" s="111">
        <v>31.54</v>
      </c>
      <c r="E46" s="112">
        <v>34.840000000000003</v>
      </c>
      <c r="F46" s="125">
        <v>34.840000000000003</v>
      </c>
      <c r="G46" s="114" t="str">
        <f>IF((F46/E46)-1&lt;0,"▲","")</f>
        <v/>
      </c>
      <c r="H46" s="95">
        <f>ABS((+F46/E46)-1)</f>
        <v>0</v>
      </c>
      <c r="I46" s="33" t="str">
        <f>IF(F46="NA","",IF(M46=0,"",IF((F46-M46)&lt;0,"▲","")))</f>
        <v/>
      </c>
      <c r="J46" s="63">
        <f>IF(F46="NA","-",IF(M46=0,"-",ABS(F46-M46)))</f>
        <v>0.41000000000000369</v>
      </c>
      <c r="K46" s="60">
        <v>13.8605</v>
      </c>
      <c r="L46" s="79">
        <v>24.128</v>
      </c>
      <c r="M46" s="55">
        <v>34.43</v>
      </c>
    </row>
    <row r="47" spans="2:13" ht="12" customHeight="1">
      <c r="B47" s="30"/>
      <c r="C47" s="23" t="s">
        <v>9</v>
      </c>
      <c r="D47" s="111">
        <v>5.58</v>
      </c>
      <c r="E47" s="112">
        <v>3</v>
      </c>
      <c r="F47" s="125">
        <v>6</v>
      </c>
      <c r="G47" s="114" t="str">
        <f>IF((F47/E47)-1&lt;0,"▲","")</f>
        <v/>
      </c>
      <c r="H47" s="95">
        <f>ABS((+F47/E47)-1)</f>
        <v>1</v>
      </c>
      <c r="I47" s="33" t="str">
        <f>IF(F47="NA","",IF(M47=0,"",IF((F47-M47)&lt;0,"▲","")))</f>
        <v/>
      </c>
      <c r="J47" s="63">
        <f>IF(F47="NA","-",IF(M47=0,"-",ABS(F47-M47)))</f>
        <v>0.28000000000000025</v>
      </c>
      <c r="K47" s="60">
        <v>3.1349999999999998</v>
      </c>
      <c r="L47" s="79">
        <v>3.0590000000000002</v>
      </c>
      <c r="M47" s="55">
        <v>5.72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3.5999999999999997E-2</v>
      </c>
      <c r="F48" s="75">
        <f>ROUND(F47/(F45+F46),3)</f>
        <v>7.0000000000000007E-2</v>
      </c>
      <c r="G48" s="117" t="str">
        <f>IF(F48-D48&lt;0,"▲","")</f>
        <v/>
      </c>
      <c r="H48" s="108">
        <f>ABS(+F48-E48)*100</f>
        <v>3.4000000000000008</v>
      </c>
      <c r="I48" s="45" t="str">
        <f>IF(F48="NA","",IF(M48=0,"",IF((F48-M48)&lt;0,"▲","")))</f>
        <v/>
      </c>
      <c r="J48" s="64">
        <f>ABS(+F48-M48)*100</f>
        <v>0.20000000000000018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6.8000000000000005E-2</v>
      </c>
    </row>
    <row r="49" spans="1:13" ht="12" customHeight="1">
      <c r="B49" s="1" t="s">
        <v>311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285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286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287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288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307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309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8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305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220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400.63</v>
      </c>
      <c r="F10" s="123">
        <v>406.02</v>
      </c>
      <c r="G10" s="94" t="str">
        <f>IF((F10/E10)-1&lt;0,"▲","")</f>
        <v/>
      </c>
      <c r="H10" s="95">
        <f>ABS((+F10/E10)-1)</f>
        <v>1.3453810248857945E-2</v>
      </c>
      <c r="I10" s="33" t="str">
        <f>IF(F10="NA","",IF(M10=0,"",IF((F10-M10)&lt;0,"▲","")))</f>
        <v/>
      </c>
      <c r="J10" s="63">
        <f>IF(F10="NA","-",IF(M10=0,"-",ABS(F10-M10)))</f>
        <v>14.009999999999991</v>
      </c>
      <c r="K10" s="60">
        <v>231.6465</v>
      </c>
      <c r="L10" s="72">
        <v>275.07</v>
      </c>
      <c r="M10" s="55">
        <v>392.01</v>
      </c>
    </row>
    <row r="11" spans="2:13" ht="12" customHeight="1">
      <c r="B11" s="30"/>
      <c r="C11" s="23" t="s">
        <v>8</v>
      </c>
      <c r="D11" s="31">
        <v>307.23</v>
      </c>
      <c r="E11" s="32">
        <v>313.58</v>
      </c>
      <c r="F11" s="123">
        <v>326.92</v>
      </c>
      <c r="G11" s="94" t="str">
        <f>IF((F11/E11)-1&lt;0,"▲","")</f>
        <v/>
      </c>
      <c r="H11" s="95">
        <f>ABS((+F11/E11)-1)</f>
        <v>4.2540978378723171E-2</v>
      </c>
      <c r="I11" s="33" t="str">
        <f>IF(F11="NA","",IF(M11=0,"",IF((F11-M11)&lt;0,"▲","")))</f>
        <v/>
      </c>
      <c r="J11" s="63">
        <f>IF(F11="NA","-",IF(M11=0,"-",ABS(F11-M11)))</f>
        <v>5.0300000000000296</v>
      </c>
      <c r="K11" s="60">
        <v>180.13</v>
      </c>
      <c r="L11" s="72">
        <v>215.14099999999999</v>
      </c>
      <c r="M11" s="55">
        <v>321.89</v>
      </c>
    </row>
    <row r="12" spans="2:13" ht="12" customHeight="1">
      <c r="B12" s="30"/>
      <c r="C12" s="23" t="s">
        <v>79</v>
      </c>
      <c r="D12" s="31">
        <v>107.61</v>
      </c>
      <c r="E12" s="32">
        <v>81.510000000000005</v>
      </c>
      <c r="F12" s="123">
        <v>86.3</v>
      </c>
      <c r="G12" s="94" t="str">
        <f>IF((F12/E12)-1&lt;0,"▲","")</f>
        <v/>
      </c>
      <c r="H12" s="95">
        <f>ABS((+F12/E12)-1)</f>
        <v>5.876579560790085E-2</v>
      </c>
      <c r="I12" s="33" t="str">
        <f>IF(F12="NA","",IF(M12=0,"",IF((F12-M12)&lt;0,"▲","")))</f>
        <v/>
      </c>
      <c r="J12" s="63">
        <f>IF(F12="NA","-",IF(M12=0,"-",ABS(F12-M12)))</f>
        <v>4.4899999999999949</v>
      </c>
      <c r="K12" s="60">
        <v>73.123999999999995</v>
      </c>
      <c r="L12" s="72">
        <v>99.475999999999999</v>
      </c>
      <c r="M12" s="55">
        <v>81.81</v>
      </c>
    </row>
    <row r="13" spans="2:13" ht="12" customHeight="1">
      <c r="B13" s="30"/>
      <c r="C13" s="23" t="s">
        <v>9</v>
      </c>
      <c r="D13" s="31">
        <v>54.32</v>
      </c>
      <c r="E13" s="32">
        <v>67.02</v>
      </c>
      <c r="F13" s="123">
        <v>66.27</v>
      </c>
      <c r="G13" s="94" t="str">
        <f>IF((F13/E13)-1&lt;0,"▲","")</f>
        <v>▲</v>
      </c>
      <c r="H13" s="95">
        <f>ABS((+F13/E13)-1)</f>
        <v>1.1190689346463722E-2</v>
      </c>
      <c r="I13" s="33" t="str">
        <f>IF(F13="NA","",IF(M13=0,"",IF((F13-M13)&lt;0,"▲","")))</f>
        <v/>
      </c>
      <c r="J13" s="63">
        <f>IF(F13="NA","-",IF(M13=0,"-",ABS(F13-M13)))</f>
        <v>2.8499999999999943</v>
      </c>
      <c r="K13" s="60">
        <v>39.75</v>
      </c>
      <c r="L13" s="72">
        <v>25.483000000000001</v>
      </c>
      <c r="M13" s="55">
        <v>63.42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0.17</v>
      </c>
      <c r="F14" s="69">
        <f>ROUND(F13/(F11+F12),3)</f>
        <v>0.16</v>
      </c>
      <c r="G14" s="94" t="str">
        <f>IF((F14/E14)-1&lt;0,"▲","")</f>
        <v>▲</v>
      </c>
      <c r="H14" s="98">
        <f>ABS(+F14-E14)*100</f>
        <v>1.0000000000000009</v>
      </c>
      <c r="I14" s="33" t="str">
        <f>IF(F14="NA","",IF(M14=0,"",IF((F14-M14)&lt;0,"▲","")))</f>
        <v/>
      </c>
      <c r="J14" s="63">
        <f>IF(F14="NA","-",IF(M14=0,"-",ABS(F14-M14)*100))</f>
        <v>0.30000000000000027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0.157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68.03</v>
      </c>
      <c r="F16" s="123">
        <v>59.43</v>
      </c>
      <c r="G16" s="94" t="str">
        <f>IF((F16/E16)-1&lt;0,"▲","")</f>
        <v>▲</v>
      </c>
      <c r="H16" s="95">
        <f t="shared" ref="H16:H37" si="0">ABS((+F16/E16)-1)</f>
        <v>0.12641481699250334</v>
      </c>
      <c r="I16" s="33" t="str">
        <f>IF(F16="NA","",IF(M16=0,"",IF((F16-M16)&lt;0,"▲","")))</f>
        <v/>
      </c>
      <c r="J16" s="63">
        <f>IF(F16="NA","-",IF(M16=0,"-",ABS(F16-M16)))</f>
        <v>1.9399999999999977</v>
      </c>
      <c r="K16" s="60">
        <v>44.320500000000003</v>
      </c>
      <c r="L16" s="72">
        <v>59.404000000000003</v>
      </c>
      <c r="M16" s="55">
        <v>57.49</v>
      </c>
    </row>
    <row r="17" spans="2:13" ht="12" customHeight="1">
      <c r="B17" s="30"/>
      <c r="C17" s="23" t="s">
        <v>8</v>
      </c>
      <c r="D17" s="31">
        <v>28.61</v>
      </c>
      <c r="E17" s="32">
        <v>34.01</v>
      </c>
      <c r="F17" s="123">
        <v>34.51</v>
      </c>
      <c r="G17" s="94" t="str">
        <f>IF((F17/E17)-1&lt;0,"▲","")</f>
        <v/>
      </c>
      <c r="H17" s="95">
        <f t="shared" si="0"/>
        <v>1.4701558365186607E-2</v>
      </c>
      <c r="I17" s="33" t="str">
        <f>IF(F17="NA","",IF(M17=0,"",IF((F17-M17)&lt;0,"▲","")))</f>
        <v/>
      </c>
      <c r="J17" s="63">
        <f>IF(F17="NA","-",IF(M17=0,"-",ABS(F17-M17)))</f>
        <v>0.14000000000000057</v>
      </c>
      <c r="K17" s="60">
        <v>21.401</v>
      </c>
      <c r="L17" s="72">
        <v>31.027999999999999</v>
      </c>
      <c r="M17" s="55">
        <v>34.369999999999997</v>
      </c>
    </row>
    <row r="18" spans="2:13" ht="12" customHeight="1">
      <c r="B18" s="30"/>
      <c r="C18" s="23" t="s">
        <v>79</v>
      </c>
      <c r="D18" s="31">
        <v>34.36</v>
      </c>
      <c r="E18" s="32">
        <v>27.64</v>
      </c>
      <c r="F18" s="123">
        <v>25.86</v>
      </c>
      <c r="G18" s="94" t="str">
        <f>IF((F18/E18)-1&lt;0,"▲","")</f>
        <v>▲</v>
      </c>
      <c r="H18" s="95">
        <f t="shared" si="0"/>
        <v>6.4399421128798928E-2</v>
      </c>
      <c r="I18" s="33" t="str">
        <f>IF(F18="NA","",IF(M18=0,"",IF((F18-M18)&lt;0,"▲","")))</f>
        <v/>
      </c>
      <c r="J18" s="63">
        <f>IF(F18="NA","-",IF(M18=0,"-",ABS(F18-M18)))</f>
        <v>0.68999999999999773</v>
      </c>
      <c r="K18" s="60">
        <v>31.751000000000001</v>
      </c>
      <c r="L18" s="72">
        <v>33.777999999999999</v>
      </c>
      <c r="M18" s="55">
        <v>25.17</v>
      </c>
    </row>
    <row r="19" spans="2:13" ht="12" customHeight="1">
      <c r="B19" s="30"/>
      <c r="C19" s="23" t="s">
        <v>9</v>
      </c>
      <c r="D19" s="31">
        <v>8.32</v>
      </c>
      <c r="E19" s="32">
        <v>18.149999999999999</v>
      </c>
      <c r="F19" s="123">
        <v>20.21</v>
      </c>
      <c r="G19" s="94" t="str">
        <f>IF((F19/E19)-1&lt;0,"▲","")</f>
        <v/>
      </c>
      <c r="H19" s="95">
        <f t="shared" si="0"/>
        <v>0.11349862258953181</v>
      </c>
      <c r="I19" s="33" t="str">
        <f>IF(F19="NA","",IF(M19=0,"",IF((F19-M19)&lt;0,"▲","")))</f>
        <v/>
      </c>
      <c r="J19" s="63">
        <f>IF(F19="NA","-",IF(M19=0,"-",ABS(F19-M19)))</f>
        <v>0.98000000000000043</v>
      </c>
      <c r="K19" s="60">
        <v>12.750500000000001</v>
      </c>
      <c r="L19" s="72">
        <v>10.234</v>
      </c>
      <c r="M19" s="55">
        <v>19.23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0.29399999999999998</v>
      </c>
      <c r="F20" s="69">
        <f>ROUND(F19/(F17+F18),3)</f>
        <v>0.33500000000000002</v>
      </c>
      <c r="G20" s="104" t="str">
        <f>IF((F20/E20)-1&lt;0,"▲","")</f>
        <v/>
      </c>
      <c r="H20" s="98">
        <f>ABS(+F20-E20)*100</f>
        <v>4.1000000000000032</v>
      </c>
      <c r="I20" s="105" t="str">
        <f>IF(F20="NA","",IF(M20=0,"",IF((F20-M20)&lt;0,"▲","")))</f>
        <v/>
      </c>
      <c r="J20" s="63">
        <f>IF(F20="NA","-",IF(M20=0,"-",ABS(F20-M20)*100))</f>
        <v>1.2000000000000011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0.32300000000000001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326.08999999999997</v>
      </c>
      <c r="F22" s="123">
        <v>339.84</v>
      </c>
      <c r="G22" s="94" t="str">
        <f>IF((F22/E22)-1&lt;0,"▲","")</f>
        <v/>
      </c>
      <c r="H22" s="95">
        <f>ABS((+F22/E22)-1)</f>
        <v>4.216627311478427E-2</v>
      </c>
      <c r="I22" s="33" t="str">
        <f>IF(F22="NA","",IF(M22=0,"",IF((F22-M22)&lt;0,"▲","")))</f>
        <v/>
      </c>
      <c r="J22" s="63">
        <f>IF(F22="NA","-",IF(M22=0,"-",ABS(F22-M22)))</f>
        <v>12.069999999999993</v>
      </c>
      <c r="K22" s="60">
        <v>184.39500000000001</v>
      </c>
      <c r="L22" s="72">
        <v>210.03800000000001</v>
      </c>
      <c r="M22" s="55">
        <v>327.77</v>
      </c>
    </row>
    <row r="23" spans="2:13" ht="12" customHeight="1">
      <c r="B23" s="30"/>
      <c r="C23" s="23" t="s">
        <v>8</v>
      </c>
      <c r="D23" s="31">
        <v>274.52999999999997</v>
      </c>
      <c r="E23" s="32">
        <v>275.33</v>
      </c>
      <c r="F23" s="123">
        <v>288.2</v>
      </c>
      <c r="G23" s="94" t="str">
        <f>IF((F23/E23)-1&lt;0,"▲","")</f>
        <v/>
      </c>
      <c r="H23" s="95">
        <f t="shared" si="0"/>
        <v>4.6743907311226573E-2</v>
      </c>
      <c r="I23" s="33" t="str">
        <f>IF(F23="NA","",IF(M23=0,"",IF((F23-M23)&lt;0,"▲","")))</f>
        <v/>
      </c>
      <c r="J23" s="63">
        <f>IF(F23="NA","-",IF(M23=0,"-",ABS(F23-M23)))</f>
        <v>4.8999999999999773</v>
      </c>
      <c r="K23" s="60">
        <v>157.39250000000001</v>
      </c>
      <c r="L23" s="72">
        <v>180.72300000000001</v>
      </c>
      <c r="M23" s="55">
        <v>283.3</v>
      </c>
    </row>
    <row r="24" spans="2:13" ht="12" customHeight="1">
      <c r="B24" s="30"/>
      <c r="C24" s="23" t="s">
        <v>79</v>
      </c>
      <c r="D24" s="31">
        <v>69.89</v>
      </c>
      <c r="E24" s="32">
        <v>50.77</v>
      </c>
      <c r="F24" s="123">
        <v>57.28</v>
      </c>
      <c r="G24" s="94" t="str">
        <f>IF((F24/E24)-1&lt;0,"▲","")</f>
        <v/>
      </c>
      <c r="H24" s="95">
        <f t="shared" si="0"/>
        <v>0.12822532991924351</v>
      </c>
      <c r="I24" s="33" t="str">
        <f>IF(F24="NA","",IF(M24=0,"",IF((F24-M24)&lt;0,"▲","")))</f>
        <v/>
      </c>
      <c r="J24" s="63">
        <f>IF(F24="NA","-",IF(M24=0,"-",ABS(F24-M24)))</f>
        <v>3.8100000000000023</v>
      </c>
      <c r="K24" s="60">
        <v>39.707999999999998</v>
      </c>
      <c r="L24" s="72">
        <v>63.003999999999998</v>
      </c>
      <c r="M24" s="55">
        <v>53.47</v>
      </c>
    </row>
    <row r="25" spans="2:13" ht="12" customHeight="1">
      <c r="B25" s="30"/>
      <c r="C25" s="23" t="s">
        <v>9</v>
      </c>
      <c r="D25" s="31">
        <v>45.06</v>
      </c>
      <c r="E25" s="32">
        <v>48.14</v>
      </c>
      <c r="F25" s="123">
        <v>45.3</v>
      </c>
      <c r="G25" s="94" t="str">
        <f>IF((F25/E25)-1&lt;0,"▲","")</f>
        <v>▲</v>
      </c>
      <c r="H25" s="95">
        <f t="shared" si="0"/>
        <v>5.8994599085999244E-2</v>
      </c>
      <c r="I25" s="33" t="str">
        <f>IF(F25="NA","",IF(M25=0,"",IF((F25-M25)&lt;0,"▲","")))</f>
        <v/>
      </c>
      <c r="J25" s="63">
        <f>IF(F25="NA","-",IF(M25=0,"-",ABS(F25-M25)))</f>
        <v>1.8299999999999983</v>
      </c>
      <c r="K25" s="60">
        <v>26.788499999999999</v>
      </c>
      <c r="L25" s="72">
        <v>14.439</v>
      </c>
      <c r="M25" s="55">
        <v>43.47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0.14799999999999999</v>
      </c>
      <c r="F26" s="69">
        <f>ROUND(F25/(F23+F24),3)</f>
        <v>0.13100000000000001</v>
      </c>
      <c r="G26" s="104" t="str">
        <f>IF((F26/E26)-1&lt;0,"▲","")</f>
        <v>▲</v>
      </c>
      <c r="H26" s="98">
        <f>ABS(+F26-E26)*100</f>
        <v>1.6999999999999988</v>
      </c>
      <c r="I26" s="105" t="str">
        <f>IF(F26="NA","",IF(M26=0,"",IF((F26-M26)&lt;0,"▲","")))</f>
        <v/>
      </c>
      <c r="J26" s="63">
        <f>IF(F26="NA","-",IF(M26=0,"-",ABS(F26-M26)*100))</f>
        <v>0.20000000000000018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0.129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324.14</v>
      </c>
      <c r="G28" s="94" t="str">
        <f>IF((F28/E28)-1&lt;0,"▲","")</f>
        <v/>
      </c>
      <c r="H28" s="95">
        <f>ABS((+F28/E28)-1)</f>
        <v>5.449103744428907E-2</v>
      </c>
      <c r="I28" s="33" t="str">
        <f>IF(F28="NA","",IF(M28=0,"",IF((F28-M28)&lt;0,"▲","")))</f>
        <v/>
      </c>
      <c r="J28" s="63">
        <f>IF(F28="NA","-",IF(M28=0,"-",ABS(F28-M28)))</f>
        <v>11.95999999999998</v>
      </c>
      <c r="K28" s="60">
        <v>142.88849999999999</v>
      </c>
      <c r="L28" s="72">
        <v>187.97</v>
      </c>
      <c r="M28" s="55">
        <v>312.18</v>
      </c>
    </row>
    <row r="29" spans="2:13" ht="12" customHeight="1">
      <c r="B29" s="41"/>
      <c r="C29" s="23" t="s">
        <v>8</v>
      </c>
      <c r="D29" s="31">
        <v>261.63</v>
      </c>
      <c r="E29" s="32">
        <v>258.33</v>
      </c>
      <c r="F29" s="123">
        <v>273.7</v>
      </c>
      <c r="G29" s="94" t="str">
        <f>IF((F29/E29)-1&lt;0,"▲","")</f>
        <v/>
      </c>
      <c r="H29" s="95">
        <f t="shared" si="0"/>
        <v>5.9497541903766438E-2</v>
      </c>
      <c r="I29" s="33" t="str">
        <f>IF(F29="NA","",IF(M29=0,"",IF((F29-M29)&lt;0,"▲","")))</f>
        <v/>
      </c>
      <c r="J29" s="63">
        <f>IF(F29="NA","-",IF(M29=0,"-",ABS(F29-M29)))</f>
        <v>5.0799999999999841</v>
      </c>
      <c r="K29" s="60">
        <v>119.678</v>
      </c>
      <c r="L29" s="72">
        <v>160.55199999999999</v>
      </c>
      <c r="M29" s="55">
        <v>268.62</v>
      </c>
    </row>
    <row r="30" spans="2:13" ht="12" customHeight="1">
      <c r="B30" s="41"/>
      <c r="C30" s="23" t="s">
        <v>79</v>
      </c>
      <c r="D30" s="31">
        <v>61.91</v>
      </c>
      <c r="E30" s="32">
        <v>46.99</v>
      </c>
      <c r="F30" s="123">
        <v>53.34</v>
      </c>
      <c r="G30" s="94" t="str">
        <f>IF((F30/E30)-1&lt;0,"▲","")</f>
        <v/>
      </c>
      <c r="H30" s="95">
        <f t="shared" si="0"/>
        <v>0.13513513513513509</v>
      </c>
      <c r="I30" s="33" t="str">
        <f>IF(F30="NA","",IF(M30=0,"",IF((F30-M30)&lt;0,"▲","")))</f>
        <v/>
      </c>
      <c r="J30" s="63">
        <f>IF(F30="NA","-",IF(M30=0,"-",ABS(F30-M30)))</f>
        <v>3.8100000000000023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41.26</v>
      </c>
      <c r="E31" s="32">
        <v>43.7</v>
      </c>
      <c r="F31" s="123">
        <v>41.19</v>
      </c>
      <c r="G31" s="94" t="str">
        <f>IF((F31/E31)-1&lt;0,"▲","")</f>
        <v>▲</v>
      </c>
      <c r="H31" s="95">
        <f t="shared" si="0"/>
        <v>5.7437070938215262E-2</v>
      </c>
      <c r="I31" s="33" t="str">
        <f>IF(F31="NA","",IF(M31=0,"",IF((F31-M31)&lt;0,"▲","")))</f>
        <v/>
      </c>
      <c r="J31" s="63">
        <f>IF(F31="NA","-",IF(M31=0,"-",ABS(F31-M31)))</f>
        <v>1.8099999999999952</v>
      </c>
      <c r="K31" s="60">
        <v>15.137</v>
      </c>
      <c r="L31" s="72">
        <v>10.819000000000001</v>
      </c>
      <c r="M31" s="55">
        <v>39.380000000000003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0.14299999999999999</v>
      </c>
      <c r="F32" s="69">
        <f>ROUND(F31/(F29+F30),3)</f>
        <v>0.126</v>
      </c>
      <c r="G32" s="104" t="str">
        <f>IF((F32/E32)-1&lt;0,"▲","")</f>
        <v>▲</v>
      </c>
      <c r="H32" s="98">
        <f>ABS(+F32-E32)*100</f>
        <v>1.6999999999999988</v>
      </c>
      <c r="I32" s="105" t="str">
        <f>IF(F32="NA","",IF(M32=0,"",IF((F32-M32)&lt;0,"▲","")))</f>
        <v/>
      </c>
      <c r="J32" s="63">
        <f>IF(F32="NA","-",IF(M32=0,"-",ABS(F32-M32)*100))</f>
        <v>0.20000000000000018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0.124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6.75</v>
      </c>
      <c r="G34" s="94" t="str">
        <f>IF((F34/E34)-1&lt;0,"▲","")</f>
        <v/>
      </c>
      <c r="H34" s="95">
        <f>ABS((+F34/E34)-1)</f>
        <v>3.5276073619632031E-2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6.75</v>
      </c>
    </row>
    <row r="35" spans="2:13" ht="12" customHeight="1">
      <c r="B35" s="30"/>
      <c r="C35" s="23" t="s">
        <v>8</v>
      </c>
      <c r="D35" s="31">
        <v>4.08</v>
      </c>
      <c r="E35" s="32">
        <v>4.2300000000000004</v>
      </c>
      <c r="F35" s="123">
        <v>4.22</v>
      </c>
      <c r="G35" s="94" t="str">
        <f>IF((F35/E35)-1&lt;0,"▲","")</f>
        <v>▲</v>
      </c>
      <c r="H35" s="95">
        <f t="shared" si="0"/>
        <v>2.3640661938535423E-3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4.22</v>
      </c>
    </row>
    <row r="36" spans="2:13" ht="12" customHeight="1">
      <c r="B36" s="30"/>
      <c r="C36" s="23" t="s">
        <v>79</v>
      </c>
      <c r="D36" s="31">
        <v>3.35</v>
      </c>
      <c r="E36" s="32">
        <v>3.1</v>
      </c>
      <c r="F36" s="123">
        <v>3.17</v>
      </c>
      <c r="G36" s="94" t="str">
        <f>IF((F36/E36)-1&lt;0,"▲","")</f>
        <v/>
      </c>
      <c r="H36" s="95">
        <f t="shared" si="0"/>
        <v>2.2580645161290214E-2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3.17</v>
      </c>
    </row>
    <row r="37" spans="2:13" ht="12" customHeight="1">
      <c r="B37" s="30"/>
      <c r="C37" s="23" t="s">
        <v>9</v>
      </c>
      <c r="D37" s="31">
        <v>0.94</v>
      </c>
      <c r="E37" s="32">
        <v>0.73</v>
      </c>
      <c r="F37" s="123">
        <v>0.76</v>
      </c>
      <c r="G37" s="94" t="str">
        <f>IF((F37/E37)-1&lt;0,"▲","")</f>
        <v/>
      </c>
      <c r="H37" s="95">
        <f t="shared" si="0"/>
        <v>4.1095890410958846E-2</v>
      </c>
      <c r="I37" s="33" t="str">
        <f>IF(F37="NA","",IF(M37=0,"",IF((F37-M37)&lt;0,"▲","")))</f>
        <v/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0.73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</v>
      </c>
      <c r="F38" s="74">
        <f>ROUND(F37/(F35+F36),3)</f>
        <v>0.10299999999999999</v>
      </c>
      <c r="G38" s="107" t="str">
        <f>IF((F38/E38)-1&lt;0,"▲","")</f>
        <v/>
      </c>
      <c r="H38" s="108">
        <f>ABS(+F38-E38)*100</f>
        <v>0.29999999999999888</v>
      </c>
      <c r="I38" s="109" t="str">
        <f>IF(F38="NA","",IF(M38=0,"",IF((F38-M38)&lt;0,"▲","")))</f>
        <v/>
      </c>
      <c r="J38" s="64">
        <f>IF(F38="NA","-",IF(M38=0,"-",ABS(F38-M38)*100))</f>
        <v>0.39999999999999897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9.9000000000000005E-2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220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80.540000000000006</v>
      </c>
      <c r="F44" s="125">
        <v>87.07</v>
      </c>
      <c r="G44" s="113" t="str">
        <f>IF((F44/E44)-1&lt;0,"▲","")</f>
        <v/>
      </c>
      <c r="H44" s="95">
        <f>ABS((+F44/E44)-1)</f>
        <v>8.1077725353861263E-2</v>
      </c>
      <c r="I44" s="54" t="str">
        <f>IF(F44="NA","",IF(M44=0,"",IF((F44-M44)&lt;0,"▲","")))</f>
        <v>▲</v>
      </c>
      <c r="J44" s="63">
        <f>IF(F44="NA","-",IF(M44=0,"-",ABS(F44-M44)))</f>
        <v>1.6500000000000057</v>
      </c>
      <c r="K44" s="60">
        <v>38.349499999999999</v>
      </c>
      <c r="L44" s="77">
        <v>66.783000000000001</v>
      </c>
      <c r="M44" s="78">
        <v>88.72</v>
      </c>
    </row>
    <row r="45" spans="2:13" ht="12" customHeight="1">
      <c r="B45" s="30"/>
      <c r="C45" s="23" t="s">
        <v>8</v>
      </c>
      <c r="D45" s="111">
        <v>51.63</v>
      </c>
      <c r="E45" s="112">
        <v>49.09</v>
      </c>
      <c r="F45" s="125">
        <v>50.19</v>
      </c>
      <c r="G45" s="114" t="str">
        <f>IF((F45/E45)-1&lt;0,"▲","")</f>
        <v/>
      </c>
      <c r="H45" s="95">
        <f>ABS((+F45/E45)-1)</f>
        <v>2.2407822367080721E-2</v>
      </c>
      <c r="I45" s="33" t="str">
        <f>IF(F45="NA","",IF(M45=0,"",IF((F45-M45)&lt;0,"▲","")))</f>
        <v>▲</v>
      </c>
      <c r="J45" s="63">
        <f>IF(F45="NA","-",IF(M45=0,"-",ABS(F45-M45)))</f>
        <v>0.30000000000000426</v>
      </c>
      <c r="K45" s="60">
        <v>23.144500000000001</v>
      </c>
      <c r="L45" s="79">
        <v>44.6</v>
      </c>
      <c r="M45" s="55">
        <v>50.49</v>
      </c>
    </row>
    <row r="46" spans="2:13" ht="12" customHeight="1">
      <c r="B46" s="30"/>
      <c r="C46" s="23" t="s">
        <v>79</v>
      </c>
      <c r="D46" s="111">
        <v>31.54</v>
      </c>
      <c r="E46" s="112">
        <v>34.43</v>
      </c>
      <c r="F46" s="125">
        <v>34.43</v>
      </c>
      <c r="G46" s="114" t="str">
        <f>IF((F46/E46)-1&lt;0,"▲","")</f>
        <v/>
      </c>
      <c r="H46" s="95">
        <f>ABS((+F46/E46)-1)</f>
        <v>0</v>
      </c>
      <c r="I46" s="33" t="str">
        <f>IF(F46="NA","",IF(M46=0,"",IF((F46-M46)&lt;0,"▲","")))</f>
        <v>▲</v>
      </c>
      <c r="J46" s="63">
        <f>IF(F46="NA","-",IF(M46=0,"-",ABS(F46-M46)))</f>
        <v>0.27000000000000313</v>
      </c>
      <c r="K46" s="60">
        <v>13.8605</v>
      </c>
      <c r="L46" s="79">
        <v>24.128</v>
      </c>
      <c r="M46" s="55">
        <v>34.700000000000003</v>
      </c>
    </row>
    <row r="47" spans="2:13" ht="12" customHeight="1">
      <c r="B47" s="30"/>
      <c r="C47" s="23" t="s">
        <v>9</v>
      </c>
      <c r="D47" s="111">
        <v>5.58</v>
      </c>
      <c r="E47" s="112">
        <v>3</v>
      </c>
      <c r="F47" s="125">
        <v>5.72</v>
      </c>
      <c r="G47" s="114" t="str">
        <f>IF((F47/E47)-1&lt;0,"▲","")</f>
        <v/>
      </c>
      <c r="H47" s="95">
        <f>ABS((+F47/E47)-1)</f>
        <v>0.90666666666666651</v>
      </c>
      <c r="I47" s="33" t="str">
        <f>IF(F47="NA","",IF(M47=0,"",IF((F47-M47)&lt;0,"▲","")))</f>
        <v>▲</v>
      </c>
      <c r="J47" s="63">
        <f>IF(F47="NA","-",IF(M47=0,"-",ABS(F47-M47)))</f>
        <v>1.0700000000000003</v>
      </c>
      <c r="K47" s="60">
        <v>3.1349999999999998</v>
      </c>
      <c r="L47" s="79">
        <v>3.0590000000000002</v>
      </c>
      <c r="M47" s="55">
        <v>6.79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3.5999999999999997E-2</v>
      </c>
      <c r="F48" s="75">
        <f>ROUND(F47/(F45+F46),3)</f>
        <v>6.8000000000000005E-2</v>
      </c>
      <c r="G48" s="117" t="str">
        <f>IF(F48-D48&lt;0,"▲","")</f>
        <v/>
      </c>
      <c r="H48" s="108">
        <f>ABS(+F48-E48)*100</f>
        <v>3.2000000000000006</v>
      </c>
      <c r="I48" s="45" t="str">
        <f>IF(F48="NA","",IF(M48=0,"",IF((F48-M48)&lt;0,"▲","")))</f>
        <v>▲</v>
      </c>
      <c r="J48" s="64">
        <f>ABS(+F48-M48)*100</f>
        <v>1.1999999999999997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0.08</v>
      </c>
    </row>
    <row r="49" spans="1:13" ht="12" customHeight="1">
      <c r="B49" s="1" t="s">
        <v>306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296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303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304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9">
    <tabColor theme="1"/>
    <pageSetUpPr fitToPage="1"/>
  </sheetPr>
  <dimension ref="A1:M67"/>
  <sheetViews>
    <sheetView showGridLines="0" defaultGridColor="0" topLeftCell="A37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301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220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400.63</v>
      </c>
      <c r="F10" s="123">
        <v>392.01</v>
      </c>
      <c r="G10" s="94" t="str">
        <f>IF((F10/E10)-1&lt;0,"▲","")</f>
        <v>▲</v>
      </c>
      <c r="H10" s="95">
        <f>ABS((+F10/E10)-1)</f>
        <v>2.1516112123405651E-2</v>
      </c>
      <c r="I10" s="33" t="str">
        <f>IF(F10="NA","",IF(M10=0,"",IF((F10-M10)&lt;0,"▲","")))</f>
        <v/>
      </c>
      <c r="J10" s="63">
        <f>IF(F10="NA","-",IF(M10=0,"-",ABS(F10-M10)))</f>
        <v>10.920000000000016</v>
      </c>
      <c r="K10" s="60">
        <v>231.6465</v>
      </c>
      <c r="L10" s="72">
        <v>275.07</v>
      </c>
      <c r="M10" s="55">
        <v>381.09</v>
      </c>
    </row>
    <row r="11" spans="2:13" ht="12" customHeight="1">
      <c r="B11" s="30"/>
      <c r="C11" s="23" t="s">
        <v>8</v>
      </c>
      <c r="D11" s="31">
        <v>307.23</v>
      </c>
      <c r="E11" s="32">
        <v>313.57</v>
      </c>
      <c r="F11" s="123">
        <v>321.89</v>
      </c>
      <c r="G11" s="94" t="str">
        <f>IF((F11/E11)-1&lt;0,"▲","")</f>
        <v/>
      </c>
      <c r="H11" s="95">
        <f>ABS((+F11/E11)-1)</f>
        <v>2.6533150492712876E-2</v>
      </c>
      <c r="I11" s="33" t="str">
        <f>IF(F11="NA","",IF(M11=0,"",IF((F11-M11)&lt;0,"▲","")))</f>
        <v/>
      </c>
      <c r="J11" s="63">
        <f>IF(F11="NA","-",IF(M11=0,"-",ABS(F11-M11)))</f>
        <v>0.26999999999998181</v>
      </c>
      <c r="K11" s="60">
        <v>180.13</v>
      </c>
      <c r="L11" s="72">
        <v>215.14099999999999</v>
      </c>
      <c r="M11" s="55">
        <v>321.62</v>
      </c>
    </row>
    <row r="12" spans="2:13" ht="12" customHeight="1">
      <c r="B12" s="30"/>
      <c r="C12" s="23" t="s">
        <v>79</v>
      </c>
      <c r="D12" s="31">
        <v>107.65</v>
      </c>
      <c r="E12" s="32">
        <v>80.260000000000005</v>
      </c>
      <c r="F12" s="123">
        <v>81.81</v>
      </c>
      <c r="G12" s="94" t="str">
        <f>IF((F12/E12)-1&lt;0,"▲","")</f>
        <v/>
      </c>
      <c r="H12" s="95">
        <f>ABS((+F12/E12)-1)</f>
        <v>1.9312235235484643E-2</v>
      </c>
      <c r="I12" s="33" t="str">
        <f>IF(F12="NA","",IF(M12=0,"",IF((F12-M12)&lt;0,"▲","")))</f>
        <v/>
      </c>
      <c r="J12" s="63">
        <f>IF(F12="NA","-",IF(M12=0,"-",ABS(F12-M12)))</f>
        <v>1.9099999999999966</v>
      </c>
      <c r="K12" s="60">
        <v>73.123999999999995</v>
      </c>
      <c r="L12" s="72">
        <v>99.475999999999999</v>
      </c>
      <c r="M12" s="55">
        <v>79.900000000000006</v>
      </c>
    </row>
    <row r="13" spans="2:13" ht="12" customHeight="1">
      <c r="B13" s="30"/>
      <c r="C13" s="23" t="s">
        <v>9</v>
      </c>
      <c r="D13" s="31">
        <v>54.32</v>
      </c>
      <c r="E13" s="32">
        <v>68.260000000000005</v>
      </c>
      <c r="F13" s="123">
        <v>63.42</v>
      </c>
      <c r="G13" s="94" t="str">
        <f>IF((F13/E13)-1&lt;0,"▲","")</f>
        <v>▲</v>
      </c>
      <c r="H13" s="95">
        <f>ABS((+F13/E13)-1)</f>
        <v>7.0905361851743343E-2</v>
      </c>
      <c r="I13" s="33" t="str">
        <f>IF(F13="NA","",IF(M13=0,"",IF((F13-M13)&lt;0,"▲","")))</f>
        <v/>
      </c>
      <c r="J13" s="63">
        <f>IF(F13="NA","-",IF(M13=0,"-",ABS(F13-M13)))</f>
        <v>12.800000000000004</v>
      </c>
      <c r="K13" s="60">
        <v>39.75</v>
      </c>
      <c r="L13" s="72">
        <v>25.483000000000001</v>
      </c>
      <c r="M13" s="55">
        <v>50.62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0.17299999999999999</v>
      </c>
      <c r="F14" s="69">
        <f>ROUND(F13/(F11+F12),3)</f>
        <v>0.157</v>
      </c>
      <c r="G14" s="94" t="str">
        <f>IF((F14/E14)-1&lt;0,"▲","")</f>
        <v>▲</v>
      </c>
      <c r="H14" s="98">
        <f>ABS(+F14-E14)*100</f>
        <v>1.5999999999999988</v>
      </c>
      <c r="I14" s="33" t="str">
        <f>IF(F14="NA","",IF(M14=0,"",IF((F14-M14)&lt;0,"▲","")))</f>
        <v/>
      </c>
      <c r="J14" s="63">
        <f>IF(F14="NA","-",IF(M14=0,"-",ABS(F14-M14)*100))</f>
        <v>3.1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0.126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68.03</v>
      </c>
      <c r="F16" s="123">
        <v>57.49</v>
      </c>
      <c r="G16" s="94" t="str">
        <f>IF((F16/E16)-1&lt;0,"▲","")</f>
        <v>▲</v>
      </c>
      <c r="H16" s="95">
        <f t="shared" ref="H16:H37" si="0">ABS((+F16/E16)-1)</f>
        <v>0.15493164780244006</v>
      </c>
      <c r="I16" s="33" t="str">
        <f>IF(F16="NA","",IF(M16=0,"",IF((F16-M16)&lt;0,"▲","")))</f>
        <v/>
      </c>
      <c r="J16" s="63">
        <f>IF(F16="NA","-",IF(M16=0,"-",ABS(F16-M16)))</f>
        <v>2.6300000000000026</v>
      </c>
      <c r="K16" s="60">
        <v>44.320500000000003</v>
      </c>
      <c r="L16" s="72">
        <v>59.404000000000003</v>
      </c>
      <c r="M16" s="55">
        <v>54.86</v>
      </c>
    </row>
    <row r="17" spans="2:13" ht="12" customHeight="1">
      <c r="B17" s="30"/>
      <c r="C17" s="23" t="s">
        <v>8</v>
      </c>
      <c r="D17" s="31">
        <v>28.57</v>
      </c>
      <c r="E17" s="32">
        <v>33.97</v>
      </c>
      <c r="F17" s="123">
        <v>34.369999999999997</v>
      </c>
      <c r="G17" s="94" t="str">
        <f>IF((F17/E17)-1&lt;0,"▲","")</f>
        <v/>
      </c>
      <c r="H17" s="95">
        <f t="shared" si="0"/>
        <v>1.1775095672652336E-2</v>
      </c>
      <c r="I17" s="33" t="str">
        <f>IF(F17="NA","",IF(M17=0,"",IF((F17-M17)&lt;0,"▲","")))</f>
        <v/>
      </c>
      <c r="J17" s="63">
        <f>IF(F17="NA","-",IF(M17=0,"-",ABS(F17-M17)))</f>
        <v>0.26999999999999602</v>
      </c>
      <c r="K17" s="60">
        <v>21.401</v>
      </c>
      <c r="L17" s="72">
        <v>31.027999999999999</v>
      </c>
      <c r="M17" s="55">
        <v>34.1</v>
      </c>
    </row>
    <row r="18" spans="2:13" ht="12" customHeight="1">
      <c r="B18" s="30"/>
      <c r="C18" s="23" t="s">
        <v>79</v>
      </c>
      <c r="D18" s="31">
        <v>34.4</v>
      </c>
      <c r="E18" s="32">
        <v>27.63</v>
      </c>
      <c r="F18" s="123">
        <v>25.17</v>
      </c>
      <c r="G18" s="94" t="str">
        <f>IF((F18/E18)-1&lt;0,"▲","")</f>
        <v>▲</v>
      </c>
      <c r="H18" s="95">
        <f t="shared" si="0"/>
        <v>8.9033659066232285E-2</v>
      </c>
      <c r="I18" s="33" t="str">
        <f>IF(F18="NA","",IF(M18=0,"",IF((F18-M18)&lt;0,"▲","")))</f>
        <v/>
      </c>
      <c r="J18" s="63">
        <f>IF(F18="NA","-",IF(M18=0,"-",ABS(F18-M18)))</f>
        <v>0.68000000000000327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8.32</v>
      </c>
      <c r="E19" s="32">
        <v>18.149999999999999</v>
      </c>
      <c r="F19" s="123">
        <v>19.23</v>
      </c>
      <c r="G19" s="94" t="str">
        <f>IF((F19/E19)-1&lt;0,"▲","")</f>
        <v/>
      </c>
      <c r="H19" s="95">
        <f t="shared" si="0"/>
        <v>5.950413223140516E-2</v>
      </c>
      <c r="I19" s="33" t="str">
        <f>IF(F19="NA","",IF(M19=0,"",IF((F19-M19)&lt;0,"▲","")))</f>
        <v/>
      </c>
      <c r="J19" s="63">
        <f>IF(F19="NA","-",IF(M19=0,"-",ABS(F19-M19)))</f>
        <v>1.620000000000001</v>
      </c>
      <c r="K19" s="60">
        <v>12.750500000000001</v>
      </c>
      <c r="L19" s="72">
        <v>10.234</v>
      </c>
      <c r="M19" s="55">
        <v>17.61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0.29499999999999998</v>
      </c>
      <c r="F20" s="69">
        <f>ROUND(F19/(F17+F18),3)</f>
        <v>0.32300000000000001</v>
      </c>
      <c r="G20" s="104" t="str">
        <f>IF((F20/E20)-1&lt;0,"▲","")</f>
        <v/>
      </c>
      <c r="H20" s="98">
        <f>ABS(+F20-E20)*100</f>
        <v>2.8000000000000025</v>
      </c>
      <c r="I20" s="105" t="str">
        <f>IF(F20="NA","",IF(M20=0,"",IF((F20-M20)&lt;0,"▲","")))</f>
        <v/>
      </c>
      <c r="J20" s="63">
        <f>IF(F20="NA","-",IF(M20=0,"-",ABS(F20-M20)*100))</f>
        <v>2.200000000000002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0.30099999999999999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326.08999999999997</v>
      </c>
      <c r="F22" s="123">
        <v>327.77</v>
      </c>
      <c r="G22" s="94" t="str">
        <f>IF((F22/E22)-1&lt;0,"▲","")</f>
        <v/>
      </c>
      <c r="H22" s="95">
        <f>ABS((+F22/E22)-1)</f>
        <v>5.1519519151155269E-3</v>
      </c>
      <c r="I22" s="33" t="str">
        <f>IF(F22="NA","",IF(M22=0,"",IF((F22-M22)&lt;0,"▲","")))</f>
        <v/>
      </c>
      <c r="J22" s="63">
        <f>IF(F22="NA","-",IF(M22=0,"-",ABS(F22-M22)))</f>
        <v>8.5699999999999932</v>
      </c>
      <c r="K22" s="60">
        <v>184.39500000000001</v>
      </c>
      <c r="L22" s="72">
        <v>210.03800000000001</v>
      </c>
      <c r="M22" s="55">
        <v>319.2</v>
      </c>
    </row>
    <row r="23" spans="2:13" ht="12" customHeight="1">
      <c r="B23" s="30"/>
      <c r="C23" s="23" t="s">
        <v>8</v>
      </c>
      <c r="D23" s="31">
        <v>274.60000000000002</v>
      </c>
      <c r="E23" s="32">
        <v>275.37</v>
      </c>
      <c r="F23" s="123">
        <v>283.3</v>
      </c>
      <c r="G23" s="94" t="str">
        <f>IF((F23/E23)-1&lt;0,"▲","")</f>
        <v/>
      </c>
      <c r="H23" s="95">
        <f t="shared" si="0"/>
        <v>2.8797617750662807E-2</v>
      </c>
      <c r="I23" s="33" t="str">
        <f>IF(F23="NA","",IF(M23=0,"",IF((F23-M23)&lt;0,"▲","")))</f>
        <v>▲</v>
      </c>
      <c r="J23" s="63">
        <f>IF(F23="NA","-",IF(M23=0,"-",ABS(F23-M23)))</f>
        <v>9.9999999999909051E-3</v>
      </c>
      <c r="K23" s="60">
        <v>157.39250000000001</v>
      </c>
      <c r="L23" s="72">
        <v>180.72300000000001</v>
      </c>
      <c r="M23" s="55">
        <v>283.31</v>
      </c>
    </row>
    <row r="24" spans="2:13" ht="12" customHeight="1">
      <c r="B24" s="30"/>
      <c r="C24" s="23" t="s">
        <v>79</v>
      </c>
      <c r="D24" s="31">
        <v>69.88</v>
      </c>
      <c r="E24" s="32">
        <v>49.49</v>
      </c>
      <c r="F24" s="123">
        <v>53.47</v>
      </c>
      <c r="G24" s="94" t="str">
        <f>IF((F24/E24)-1&lt;0,"▲","")</f>
        <v/>
      </c>
      <c r="H24" s="95">
        <f t="shared" si="0"/>
        <v>8.0420286926651707E-2</v>
      </c>
      <c r="I24" s="33" t="str">
        <f>IF(F24="NA","",IF(M24=0,"",IF((F24-M24)&lt;0,"▲","")))</f>
        <v/>
      </c>
      <c r="J24" s="63">
        <f>IF(F24="NA","-",IF(M24=0,"-",ABS(F24-M24)))</f>
        <v>1.1599999999999966</v>
      </c>
      <c r="K24" s="60">
        <v>39.707999999999998</v>
      </c>
      <c r="L24" s="72">
        <v>63.003999999999998</v>
      </c>
      <c r="M24" s="55">
        <v>52.31</v>
      </c>
    </row>
    <row r="25" spans="2:13" ht="12" customHeight="1">
      <c r="B25" s="30"/>
      <c r="C25" s="23" t="s">
        <v>9</v>
      </c>
      <c r="D25" s="31">
        <v>45.06</v>
      </c>
      <c r="E25" s="32">
        <v>49.41</v>
      </c>
      <c r="F25" s="123">
        <v>43.47</v>
      </c>
      <c r="G25" s="94" t="str">
        <f>IF((F25/E25)-1&lt;0,"▲","")</f>
        <v>▲</v>
      </c>
      <c r="H25" s="95">
        <f t="shared" si="0"/>
        <v>0.12021857923497259</v>
      </c>
      <c r="I25" s="33" t="str">
        <f>IF(F25="NA","",IF(M25=0,"",IF((F25-M25)&lt;0,"▲","")))</f>
        <v/>
      </c>
      <c r="J25" s="63">
        <f>IF(F25="NA","-",IF(M25=0,"-",ABS(F25-M25)))</f>
        <v>11.61</v>
      </c>
      <c r="K25" s="60">
        <v>26.788499999999999</v>
      </c>
      <c r="L25" s="72">
        <v>14.439</v>
      </c>
      <c r="M25" s="55">
        <v>31.86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0.152</v>
      </c>
      <c r="F26" s="69">
        <f>ROUND(F25/(F23+F24),3)</f>
        <v>0.129</v>
      </c>
      <c r="G26" s="104" t="str">
        <f>IF((F26/E26)-1&lt;0,"▲","")</f>
        <v>▲</v>
      </c>
      <c r="H26" s="98">
        <f>ABS(+F26-E26)*100</f>
        <v>2.2999999999999994</v>
      </c>
      <c r="I26" s="105" t="str">
        <f>IF(F26="NA","",IF(M26=0,"",IF((F26-M26)&lt;0,"▲","")))</f>
        <v/>
      </c>
      <c r="J26" s="63">
        <f>IF(F26="NA","-",IF(M26=0,"-",ABS(F26-M26)*100))</f>
        <v>3.4000000000000004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9.5000000000000001E-2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312.18</v>
      </c>
      <c r="G28" s="94" t="str">
        <f>IF((F28/E28)-1&lt;0,"▲","")</f>
        <v/>
      </c>
      <c r="H28" s="95">
        <f>ABS((+F28/E28)-1)</f>
        <v>1.5582810110934098E-2</v>
      </c>
      <c r="I28" s="33" t="str">
        <f>IF(F28="NA","",IF(M28=0,"",IF((F28-M28)&lt;0,"▲","")))</f>
        <v/>
      </c>
      <c r="J28" s="63">
        <f>IF(F28="NA","-",IF(M28=0,"-",ABS(F28-M28)))</f>
        <v>9.0199999999999818</v>
      </c>
      <c r="K28" s="60">
        <v>142.88849999999999</v>
      </c>
      <c r="L28" s="72">
        <v>187.97</v>
      </c>
      <c r="M28" s="55">
        <v>303.16000000000003</v>
      </c>
    </row>
    <row r="29" spans="2:13" ht="12" customHeight="1">
      <c r="B29" s="41"/>
      <c r="C29" s="23" t="s">
        <v>8</v>
      </c>
      <c r="D29" s="31">
        <v>261.67</v>
      </c>
      <c r="E29" s="32">
        <v>258.33</v>
      </c>
      <c r="F29" s="123">
        <v>268.62</v>
      </c>
      <c r="G29" s="94" t="str">
        <f>IF((F29/E29)-1&lt;0,"▲","")</f>
        <v/>
      </c>
      <c r="H29" s="95">
        <f t="shared" si="0"/>
        <v>3.9832772035768294E-2</v>
      </c>
      <c r="I29" s="33" t="str">
        <f>IF(F29="NA","",IF(M29=0,"",IF((F29-M29)&lt;0,"▲","")))</f>
        <v/>
      </c>
      <c r="J29" s="63">
        <f>IF(F29="NA","-",IF(M29=0,"-",ABS(F29-M29)))</f>
        <v>0.37999999999999545</v>
      </c>
      <c r="K29" s="60">
        <v>119.678</v>
      </c>
      <c r="L29" s="72">
        <v>160.55199999999999</v>
      </c>
      <c r="M29" s="55">
        <v>268.24</v>
      </c>
    </row>
    <row r="30" spans="2:13" ht="12" customHeight="1">
      <c r="B30" s="41"/>
      <c r="C30" s="23" t="s">
        <v>79</v>
      </c>
      <c r="D30" s="31">
        <v>61.87</v>
      </c>
      <c r="E30" s="32">
        <v>45.72</v>
      </c>
      <c r="F30" s="123">
        <v>49.53</v>
      </c>
      <c r="G30" s="94" t="str">
        <f>IF((F30/E30)-1&lt;0,"▲","")</f>
        <v/>
      </c>
      <c r="H30" s="95">
        <f t="shared" si="0"/>
        <v>8.3333333333333481E-2</v>
      </c>
      <c r="I30" s="33" t="str">
        <f>IF(F30="NA","",IF(M30=0,"",IF((F30-M30)&lt;0,"▲","")))</f>
        <v/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48.26</v>
      </c>
    </row>
    <row r="31" spans="2:13" ht="12" customHeight="1">
      <c r="B31" s="41"/>
      <c r="C31" s="23" t="s">
        <v>9</v>
      </c>
      <c r="D31" s="31">
        <v>41.26</v>
      </c>
      <c r="E31" s="32">
        <v>44.97</v>
      </c>
      <c r="F31" s="123">
        <v>39.380000000000003</v>
      </c>
      <c r="G31" s="94" t="str">
        <f>IF((F31/E31)-1&lt;0,"▲","")</f>
        <v>▲</v>
      </c>
      <c r="H31" s="95">
        <f t="shared" si="0"/>
        <v>0.12430509228374464</v>
      </c>
      <c r="I31" s="33" t="str">
        <f>IF(F31="NA","",IF(M31=0,"",IF((F31-M31)&lt;0,"▲","")))</f>
        <v/>
      </c>
      <c r="J31" s="63">
        <f>IF(F31="NA","-",IF(M31=0,"-",ABS(F31-M31)))</f>
        <v>11.680000000000003</v>
      </c>
      <c r="K31" s="60">
        <v>15.137</v>
      </c>
      <c r="L31" s="72">
        <v>10.819000000000001</v>
      </c>
      <c r="M31" s="55">
        <v>27.7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0.14799999999999999</v>
      </c>
      <c r="F32" s="69">
        <f>ROUND(F31/(F29+F30),3)</f>
        <v>0.124</v>
      </c>
      <c r="G32" s="104" t="str">
        <f>IF((F32/E32)-1&lt;0,"▲","")</f>
        <v>▲</v>
      </c>
      <c r="H32" s="98">
        <f>ABS(+F32-E32)*100</f>
        <v>2.3999999999999995</v>
      </c>
      <c r="I32" s="105" t="str">
        <f>IF(F32="NA","",IF(M32=0,"",IF((F32-M32)&lt;0,"▲","")))</f>
        <v/>
      </c>
      <c r="J32" s="63">
        <f>IF(F32="NA","-",IF(M32=0,"-",ABS(F32-M32)*100))</f>
        <v>3.6000000000000005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8.7999999999999995E-2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6.75</v>
      </c>
      <c r="G34" s="94" t="str">
        <f>IF((F34/E34)-1&lt;0,"▲","")</f>
        <v/>
      </c>
      <c r="H34" s="95">
        <f>ABS((+F34/E34)-1)</f>
        <v>3.5276073619632031E-2</v>
      </c>
      <c r="I34" s="33" t="str">
        <f>IF(F34="NA","",IF(M34=0,"",IF((F34-M34)&lt;0,"▲","")))</f>
        <v>▲</v>
      </c>
      <c r="J34" s="63">
        <f>IF(F34="NA","-",IF(M34=0,"-",ABS(F34-M34)))</f>
        <v>0.29000000000000004</v>
      </c>
      <c r="K34" s="60">
        <v>2.931</v>
      </c>
      <c r="L34" s="72">
        <v>5.6280000000000001</v>
      </c>
      <c r="M34" s="55">
        <v>7.04</v>
      </c>
    </row>
    <row r="35" spans="2:13" ht="12" customHeight="1">
      <c r="B35" s="30"/>
      <c r="C35" s="23" t="s">
        <v>8</v>
      </c>
      <c r="D35" s="31">
        <v>4.0599999999999996</v>
      </c>
      <c r="E35" s="32">
        <v>4.2300000000000004</v>
      </c>
      <c r="F35" s="123">
        <v>4.22</v>
      </c>
      <c r="G35" s="94" t="str">
        <f>IF((F35/E35)-1&lt;0,"▲","")</f>
        <v>▲</v>
      </c>
      <c r="H35" s="95">
        <f t="shared" si="0"/>
        <v>2.3640661938535423E-3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4.22</v>
      </c>
    </row>
    <row r="36" spans="2:13" ht="12" customHeight="1">
      <c r="B36" s="30"/>
      <c r="C36" s="23" t="s">
        <v>79</v>
      </c>
      <c r="D36" s="31">
        <v>3.37</v>
      </c>
      <c r="E36" s="32">
        <v>3.13</v>
      </c>
      <c r="F36" s="123">
        <v>3.17</v>
      </c>
      <c r="G36" s="94" t="str">
        <f>IF((F36/E36)-1&lt;0,"▲","")</f>
        <v/>
      </c>
      <c r="H36" s="95">
        <f t="shared" si="0"/>
        <v>1.2779552715654896E-2</v>
      </c>
      <c r="I36" s="33" t="str">
        <f>IF(F36="NA","",IF(M36=0,"",IF((F36-M36)&lt;0,"▲","")))</f>
        <v/>
      </c>
      <c r="J36" s="63">
        <f>IF(F36="NA","-",IF(M36=0,"-",ABS(F36-M36)))</f>
        <v>6.999999999999984E-2</v>
      </c>
      <c r="K36" s="60">
        <v>1.665</v>
      </c>
      <c r="L36" s="72">
        <v>2.694</v>
      </c>
      <c r="M36" s="55">
        <v>3.1</v>
      </c>
    </row>
    <row r="37" spans="2:13" ht="12" customHeight="1">
      <c r="B37" s="30"/>
      <c r="C37" s="23" t="s">
        <v>9</v>
      </c>
      <c r="D37" s="31">
        <v>0.94</v>
      </c>
      <c r="E37" s="32">
        <v>0.69</v>
      </c>
      <c r="F37" s="123">
        <v>0.73</v>
      </c>
      <c r="G37" s="94" t="str">
        <f>IF((F37/E37)-1&lt;0,"▲","")</f>
        <v/>
      </c>
      <c r="H37" s="95">
        <f t="shared" si="0"/>
        <v>5.7971014492753659E-2</v>
      </c>
      <c r="I37" s="33" t="str">
        <f>IF(F37="NA","",IF(M37=0,"",IF((F37-M37)&lt;0,"▲","")))</f>
        <v>▲</v>
      </c>
      <c r="J37" s="63">
        <f>IF(F37="NA","-",IF(M37=0,"-",ABS(F37-M37)))</f>
        <v>0.42999999999999994</v>
      </c>
      <c r="K37" s="60">
        <v>0.21099999999999999</v>
      </c>
      <c r="L37" s="72">
        <v>0.81</v>
      </c>
      <c r="M37" s="55">
        <v>1.1599999999999999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9.4E-2</v>
      </c>
      <c r="F38" s="74">
        <f>ROUND(F37/(F35+F36),3)</f>
        <v>9.9000000000000005E-2</v>
      </c>
      <c r="G38" s="107" t="str">
        <f>IF((F38/E38)-1&lt;0,"▲","")</f>
        <v/>
      </c>
      <c r="H38" s="108">
        <f>ABS(+F38-E38)*100</f>
        <v>0.50000000000000044</v>
      </c>
      <c r="I38" s="109" t="str">
        <f>IF(F38="NA","",IF(M38=0,"",IF((F38-M38)&lt;0,"▲","")))</f>
        <v>▲</v>
      </c>
      <c r="J38" s="64">
        <f>IF(F38="NA","-",IF(M38=0,"-",ABS(F38-M38)*100))</f>
        <v>5.8999999999999995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0.158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80.540000000000006</v>
      </c>
      <c r="F44" s="125">
        <v>88.72</v>
      </c>
      <c r="G44" s="113" t="str">
        <f>IF((F44/E44)-1&lt;0,"▲","")</f>
        <v/>
      </c>
      <c r="H44" s="95">
        <f>ABS((+F44/E44)-1)</f>
        <v>0.10156444002979881</v>
      </c>
      <c r="I44" s="54" t="str">
        <f>IF(F44="NA","",IF(M44=0,"",IF((F44-M44)&lt;0,"▲","")))</f>
        <v/>
      </c>
      <c r="J44" s="63">
        <f>IF(F44="NA","-",IF(M44=0,"-",ABS(F44-M44)))</f>
        <v>1.769999999999996</v>
      </c>
      <c r="K44" s="60">
        <v>38.349499999999999</v>
      </c>
      <c r="L44" s="77">
        <v>66.783000000000001</v>
      </c>
      <c r="M44" s="78">
        <v>86.95</v>
      </c>
    </row>
    <row r="45" spans="2:13" ht="12" customHeight="1">
      <c r="B45" s="30"/>
      <c r="C45" s="23" t="s">
        <v>8</v>
      </c>
      <c r="D45" s="111">
        <v>51.57</v>
      </c>
      <c r="E45" s="112">
        <v>49.25</v>
      </c>
      <c r="F45" s="125">
        <v>50.49</v>
      </c>
      <c r="G45" s="114" t="str">
        <f>IF((F45/E45)-1&lt;0,"▲","")</f>
        <v/>
      </c>
      <c r="H45" s="95">
        <f>ABS((+F45/E45)-1)</f>
        <v>2.5177664974619374E-2</v>
      </c>
      <c r="I45" s="33" t="str">
        <f>IF(F45="NA","",IF(M45=0,"",IF((F45-M45)&lt;0,"▲","")))</f>
        <v/>
      </c>
      <c r="J45" s="63">
        <f>IF(F45="NA","-",IF(M45=0,"-",ABS(F45-M45)))</f>
        <v>0.23000000000000398</v>
      </c>
      <c r="K45" s="60">
        <v>23.144500000000001</v>
      </c>
      <c r="L45" s="79">
        <v>44.6</v>
      </c>
      <c r="M45" s="55">
        <v>50.26</v>
      </c>
    </row>
    <row r="46" spans="2:13" ht="12" customHeight="1">
      <c r="B46" s="30"/>
      <c r="C46" s="23" t="s">
        <v>79</v>
      </c>
      <c r="D46" s="111">
        <v>31.6</v>
      </c>
      <c r="E46" s="112">
        <v>34.29</v>
      </c>
      <c r="F46" s="125">
        <v>34.700000000000003</v>
      </c>
      <c r="G46" s="114" t="str">
        <f>IF((F46/E46)-1&lt;0,"▲","")</f>
        <v/>
      </c>
      <c r="H46" s="95">
        <f>ABS((+F46/E46)-1)</f>
        <v>1.1956838728492292E-2</v>
      </c>
      <c r="I46" s="33" t="str">
        <f>IF(F46="NA","",IF(M46=0,"",IF((F46-M46)&lt;0,"▲","")))</f>
        <v/>
      </c>
      <c r="J46" s="63">
        <f>IF(F46="NA","-",IF(M46=0,"-",ABS(F46-M46)))</f>
        <v>0.41000000000000369</v>
      </c>
      <c r="K46" s="60">
        <v>13.8605</v>
      </c>
      <c r="L46" s="79">
        <v>24.128</v>
      </c>
      <c r="M46" s="55">
        <v>34.29</v>
      </c>
    </row>
    <row r="47" spans="2:13" ht="12" customHeight="1">
      <c r="B47" s="30"/>
      <c r="C47" s="23" t="s">
        <v>9</v>
      </c>
      <c r="D47" s="111">
        <v>5.58</v>
      </c>
      <c r="E47" s="112">
        <v>2.98</v>
      </c>
      <c r="F47" s="125">
        <v>6.79</v>
      </c>
      <c r="G47" s="114" t="str">
        <f>IF((F47/E47)-1&lt;0,"▲","")</f>
        <v/>
      </c>
      <c r="H47" s="95">
        <f>ABS((+F47/E47)-1)</f>
        <v>1.2785234899328861</v>
      </c>
      <c r="I47" s="33" t="str">
        <f>IF(F47="NA","",IF(M47=0,"",IF((F47-M47)&lt;0,"▲","")))</f>
        <v/>
      </c>
      <c r="J47" s="63">
        <f>IF(F47="NA","-",IF(M47=0,"-",ABS(F47-M47)))</f>
        <v>1.0700000000000003</v>
      </c>
      <c r="K47" s="60">
        <v>3.1349999999999998</v>
      </c>
      <c r="L47" s="79">
        <v>3.0590000000000002</v>
      </c>
      <c r="M47" s="55">
        <v>5.72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3.5999999999999997E-2</v>
      </c>
      <c r="F48" s="75">
        <f>ROUND(F47/(F45+F46),3)</f>
        <v>0.08</v>
      </c>
      <c r="G48" s="117" t="str">
        <f>IF(F48-D48&lt;0,"▲","")</f>
        <v/>
      </c>
      <c r="H48" s="108">
        <f>ABS(+F48-E48)*100</f>
        <v>4.4000000000000004</v>
      </c>
      <c r="I48" s="45" t="str">
        <f>IF(F48="NA","",IF(M48=0,"",IF((F48-M48)&lt;0,"▲","")))</f>
        <v/>
      </c>
      <c r="J48" s="64">
        <f>ABS(+F48-M48)*100</f>
        <v>1.1999999999999997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6.8000000000000005E-2</v>
      </c>
    </row>
    <row r="49" spans="1:13" ht="12" customHeight="1">
      <c r="B49" s="1" t="s">
        <v>302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268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0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299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229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400.63</v>
      </c>
      <c r="F10" s="123">
        <v>381.09</v>
      </c>
      <c r="G10" s="94" t="str">
        <f>IF((F10/E10)-1&lt;0,"▲","")</f>
        <v>▲</v>
      </c>
      <c r="H10" s="95">
        <f>ABS((+F10/E10)-1)</f>
        <v>4.8773182237975221E-2</v>
      </c>
      <c r="I10" s="33" t="str">
        <f>IF(F10="NA","",IF(M10=0,"",IF((F10-M10)&lt;0,"▲","")))</f>
        <v>▲</v>
      </c>
      <c r="J10" s="63">
        <f>IF(F10="NA","-",IF(M10=0,"-",ABS(F10-M10)))</f>
        <v>4.3500000000000227</v>
      </c>
      <c r="K10" s="60">
        <v>231.6465</v>
      </c>
      <c r="L10" s="72">
        <v>275.07</v>
      </c>
      <c r="M10" s="55">
        <v>385.44</v>
      </c>
    </row>
    <row r="11" spans="2:13" ht="12" customHeight="1">
      <c r="B11" s="30"/>
      <c r="C11" s="23" t="s">
        <v>8</v>
      </c>
      <c r="D11" s="31">
        <v>307.23</v>
      </c>
      <c r="E11" s="32">
        <v>319.24</v>
      </c>
      <c r="F11" s="123">
        <v>321.62</v>
      </c>
      <c r="G11" s="94" t="str">
        <f>IF((F11/E11)-1&lt;0,"▲","")</f>
        <v/>
      </c>
      <c r="H11" s="95">
        <f>ABS((+F11/E11)-1)</f>
        <v>7.455206114521884E-3</v>
      </c>
      <c r="I11" s="33" t="str">
        <f>IF(F11="NA","",IF(M11=0,"",IF((F11-M11)&lt;0,"▲","")))</f>
        <v>▲</v>
      </c>
      <c r="J11" s="63">
        <f>IF(F11="NA","-",IF(M11=0,"-",ABS(F11-M11)))</f>
        <v>3.089999999999975</v>
      </c>
      <c r="K11" s="60">
        <v>180.13</v>
      </c>
      <c r="L11" s="72">
        <v>215.14099999999999</v>
      </c>
      <c r="M11" s="55">
        <v>324.70999999999998</v>
      </c>
    </row>
    <row r="12" spans="2:13" ht="12" customHeight="1">
      <c r="B12" s="30"/>
      <c r="C12" s="23" t="s">
        <v>79</v>
      </c>
      <c r="D12" s="31">
        <v>107.65</v>
      </c>
      <c r="E12" s="32">
        <v>78.59</v>
      </c>
      <c r="F12" s="123">
        <v>79.900000000000006</v>
      </c>
      <c r="G12" s="94" t="str">
        <f>IF((F12/E12)-1&lt;0,"▲","")</f>
        <v/>
      </c>
      <c r="H12" s="95">
        <f>ABS((+F12/E12)-1)</f>
        <v>1.6668787377529082E-2</v>
      </c>
      <c r="I12" s="33" t="str">
        <f>IF(F12="NA","",IF(M12=0,"",IF((F12-M12)&lt;0,"▲","")))</f>
        <v/>
      </c>
      <c r="J12" s="63">
        <f>IF(F12="NA","-",IF(M12=0,"-",ABS(F12-M12)))</f>
        <v>0</v>
      </c>
      <c r="K12" s="60">
        <v>73.123999999999995</v>
      </c>
      <c r="L12" s="72">
        <v>99.475999999999999</v>
      </c>
      <c r="M12" s="55">
        <v>79.900000000000006</v>
      </c>
    </row>
    <row r="13" spans="2:13" ht="12" customHeight="1">
      <c r="B13" s="30"/>
      <c r="C13" s="23" t="s">
        <v>9</v>
      </c>
      <c r="D13" s="31">
        <v>54.32</v>
      </c>
      <c r="E13" s="32">
        <v>64.28</v>
      </c>
      <c r="F13" s="123">
        <v>50.62</v>
      </c>
      <c r="G13" s="94" t="str">
        <f>IF((F13/E13)-1&lt;0,"▲","")</f>
        <v>▲</v>
      </c>
      <c r="H13" s="95">
        <f>ABS((+F13/E13)-1)</f>
        <v>0.21250777846919733</v>
      </c>
      <c r="I13" s="33" t="str">
        <f>IF(F13="NA","",IF(M13=0,"",IF((F13-M13)&lt;0,"▲","")))</f>
        <v>▲</v>
      </c>
      <c r="J13" s="63">
        <f>IF(F13="NA","-",IF(M13=0,"-",ABS(F13-M13)))</f>
        <v>1.2100000000000009</v>
      </c>
      <c r="K13" s="60">
        <v>39.75</v>
      </c>
      <c r="L13" s="72">
        <v>25.483000000000001</v>
      </c>
      <c r="M13" s="55">
        <v>51.83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0.16200000000000001</v>
      </c>
      <c r="F14" s="69">
        <f>ROUND(F13/(F11+F12),3)</f>
        <v>0.126</v>
      </c>
      <c r="G14" s="94" t="str">
        <f>IF((F14/E14)-1&lt;0,"▲","")</f>
        <v>▲</v>
      </c>
      <c r="H14" s="98">
        <f>ABS(+F14-E14)*100</f>
        <v>3.6000000000000005</v>
      </c>
      <c r="I14" s="33" t="str">
        <f>IF(F14="NA","",IF(M14=0,"",IF((F14-M14)&lt;0,"▲","")))</f>
        <v>▲</v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0.128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68.03</v>
      </c>
      <c r="F16" s="123">
        <v>54.86</v>
      </c>
      <c r="G16" s="94" t="str">
        <f>IF((F16/E16)-1&lt;0,"▲","")</f>
        <v>▲</v>
      </c>
      <c r="H16" s="95">
        <f t="shared" ref="H16:H37" si="0">ABS((+F16/E16)-1)</f>
        <v>0.19359106276642657</v>
      </c>
      <c r="I16" s="33" t="str">
        <f>IF(F16="NA","",IF(M16=0,"",IF((F16-M16)&lt;0,"▲","")))</f>
        <v>▲</v>
      </c>
      <c r="J16" s="63">
        <f>IF(F16="NA","-",IF(M16=0,"-",ABS(F16-M16)))</f>
        <v>0.28000000000000114</v>
      </c>
      <c r="K16" s="60">
        <v>44.320500000000003</v>
      </c>
      <c r="L16" s="72">
        <v>59.404000000000003</v>
      </c>
      <c r="M16" s="55">
        <v>55.14</v>
      </c>
    </row>
    <row r="17" spans="2:13" ht="12" customHeight="1">
      <c r="B17" s="30"/>
      <c r="C17" s="23" t="s">
        <v>8</v>
      </c>
      <c r="D17" s="31">
        <v>28.57</v>
      </c>
      <c r="E17" s="32">
        <v>34.049999999999997</v>
      </c>
      <c r="F17" s="123">
        <v>34.1</v>
      </c>
      <c r="G17" s="94" t="str">
        <f>IF((F17/E17)-1&lt;0,"▲","")</f>
        <v/>
      </c>
      <c r="H17" s="95">
        <f t="shared" si="0"/>
        <v>1.4684287812043451E-3</v>
      </c>
      <c r="I17" s="33" t="str">
        <f>IF(F17="NA","",IF(M17=0,"",IF((F17-M17)&lt;0,"▲","")))</f>
        <v>▲</v>
      </c>
      <c r="J17" s="63">
        <f>IF(F17="NA","-",IF(M17=0,"-",ABS(F17-M17)))</f>
        <v>0.54999999999999716</v>
      </c>
      <c r="K17" s="60">
        <v>21.401</v>
      </c>
      <c r="L17" s="72">
        <v>31.027999999999999</v>
      </c>
      <c r="M17" s="55">
        <v>34.65</v>
      </c>
    </row>
    <row r="18" spans="2:13" ht="12" customHeight="1">
      <c r="B18" s="30"/>
      <c r="C18" s="23" t="s">
        <v>79</v>
      </c>
      <c r="D18" s="31">
        <v>34.4</v>
      </c>
      <c r="E18" s="32">
        <v>27.49</v>
      </c>
      <c r="F18" s="123">
        <v>24.49</v>
      </c>
      <c r="G18" s="94" t="str">
        <f>IF((F18/E18)-1&lt;0,"▲","")</f>
        <v>▲</v>
      </c>
      <c r="H18" s="95">
        <f t="shared" si="0"/>
        <v>0.10913059294288829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8.32</v>
      </c>
      <c r="E19" s="32">
        <v>18.22</v>
      </c>
      <c r="F19" s="123">
        <v>17.61</v>
      </c>
      <c r="G19" s="94" t="str">
        <f>IF((F19/E19)-1&lt;0,"▲","")</f>
        <v>▲</v>
      </c>
      <c r="H19" s="95">
        <f t="shared" si="0"/>
        <v>3.3479692645444592E-2</v>
      </c>
      <c r="I19" s="33" t="str">
        <f>IF(F19="NA","",IF(M19=0,"",IF((F19-M19)&lt;0,"▲","")))</f>
        <v/>
      </c>
      <c r="J19" s="63">
        <f>IF(F19="NA","-",IF(M19=0,"-",ABS(F19-M19)))</f>
        <v>0.25999999999999801</v>
      </c>
      <c r="K19" s="60">
        <v>12.750500000000001</v>
      </c>
      <c r="L19" s="72">
        <v>10.234</v>
      </c>
      <c r="M19" s="55">
        <v>17.350000000000001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0.29599999999999999</v>
      </c>
      <c r="F20" s="69">
        <f>ROUND(F19/(F17+F18),3)</f>
        <v>0.30099999999999999</v>
      </c>
      <c r="G20" s="104" t="str">
        <f>IF((F20/E20)-1&lt;0,"▲","")</f>
        <v/>
      </c>
      <c r="H20" s="98">
        <f>ABS(+F20-E20)*100</f>
        <v>0.50000000000000044</v>
      </c>
      <c r="I20" s="105" t="str">
        <f>IF(F20="NA","",IF(M20=0,"",IF((F20-M20)&lt;0,"▲","")))</f>
        <v/>
      </c>
      <c r="J20" s="63">
        <f>IF(F20="NA","-",IF(M20=0,"-",ABS(F20-M20)*100))</f>
        <v>0.80000000000000071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0.29299999999999998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326.08999999999997</v>
      </c>
      <c r="F22" s="123">
        <v>319.2</v>
      </c>
      <c r="G22" s="94" t="str">
        <f>IF((F22/E22)-1&lt;0,"▲","")</f>
        <v>▲</v>
      </c>
      <c r="H22" s="95">
        <f>ABS((+F22/E22)-1)</f>
        <v>2.1129136128062775E-2</v>
      </c>
      <c r="I22" s="33" t="str">
        <f>IF(F22="NA","",IF(M22=0,"",IF((F22-M22)&lt;0,"▲","")))</f>
        <v>▲</v>
      </c>
      <c r="J22" s="63">
        <f>IF(F22="NA","-",IF(M22=0,"-",ABS(F22-M22)))</f>
        <v>3.9300000000000068</v>
      </c>
      <c r="K22" s="60">
        <v>184.39500000000001</v>
      </c>
      <c r="L22" s="72">
        <v>210.03800000000001</v>
      </c>
      <c r="M22" s="55">
        <v>323.13</v>
      </c>
    </row>
    <row r="23" spans="2:13" ht="12" customHeight="1">
      <c r="B23" s="30"/>
      <c r="C23" s="23" t="s">
        <v>8</v>
      </c>
      <c r="D23" s="31">
        <v>274.60000000000002</v>
      </c>
      <c r="E23" s="32">
        <v>280.88</v>
      </c>
      <c r="F23" s="123">
        <v>283.31</v>
      </c>
      <c r="G23" s="94" t="str">
        <f>IF((F23/E23)-1&lt;0,"▲","")</f>
        <v/>
      </c>
      <c r="H23" s="95">
        <f t="shared" si="0"/>
        <v>8.6513813728281708E-3</v>
      </c>
      <c r="I23" s="33" t="str">
        <f>IF(F23="NA","",IF(M23=0,"",IF((F23-M23)&lt;0,"▲","")))</f>
        <v>▲</v>
      </c>
      <c r="J23" s="63">
        <f>IF(F23="NA","-",IF(M23=0,"-",ABS(F23-M23)))</f>
        <v>2.5400000000000205</v>
      </c>
      <c r="K23" s="60">
        <v>157.39250000000001</v>
      </c>
      <c r="L23" s="72">
        <v>180.72300000000001</v>
      </c>
      <c r="M23" s="55">
        <v>285.85000000000002</v>
      </c>
    </row>
    <row r="24" spans="2:13" ht="12" customHeight="1">
      <c r="B24" s="30"/>
      <c r="C24" s="23" t="s">
        <v>79</v>
      </c>
      <c r="D24" s="31">
        <v>69.88</v>
      </c>
      <c r="E24" s="32">
        <v>48.09</v>
      </c>
      <c r="F24" s="123">
        <v>52.31</v>
      </c>
      <c r="G24" s="94" t="str">
        <f>IF((F24/E24)-1&lt;0,"▲","")</f>
        <v/>
      </c>
      <c r="H24" s="95">
        <f t="shared" si="0"/>
        <v>8.7752131420253621E-2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52.31</v>
      </c>
    </row>
    <row r="25" spans="2:13" ht="12" customHeight="1">
      <c r="B25" s="30"/>
      <c r="C25" s="23" t="s">
        <v>9</v>
      </c>
      <c r="D25" s="31">
        <v>45.06</v>
      </c>
      <c r="E25" s="32">
        <v>45.32</v>
      </c>
      <c r="F25" s="123">
        <v>31.86</v>
      </c>
      <c r="G25" s="94" t="str">
        <f>IF((F25/E25)-1&lt;0,"▲","")</f>
        <v>▲</v>
      </c>
      <c r="H25" s="95">
        <f t="shared" si="0"/>
        <v>0.29699911738746687</v>
      </c>
      <c r="I25" s="33" t="str">
        <f>IF(F25="NA","",IF(M25=0,"",IF((F25-M25)&lt;0,"▲","")))</f>
        <v>▲</v>
      </c>
      <c r="J25" s="63">
        <f>IF(F25="NA","-",IF(M25=0,"-",ABS(F25-M25)))</f>
        <v>1.3699999999999974</v>
      </c>
      <c r="K25" s="60">
        <v>26.788499999999999</v>
      </c>
      <c r="L25" s="72">
        <v>14.439</v>
      </c>
      <c r="M25" s="55">
        <v>33.229999999999997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0.13800000000000001</v>
      </c>
      <c r="F26" s="69">
        <f>ROUND(F25/(F23+F24),3)</f>
        <v>9.5000000000000001E-2</v>
      </c>
      <c r="G26" s="104" t="str">
        <f>IF((F26/E26)-1&lt;0,"▲","")</f>
        <v>▲</v>
      </c>
      <c r="H26" s="98">
        <f>ABS(+F26-E26)*100</f>
        <v>4.3000000000000007</v>
      </c>
      <c r="I26" s="105" t="str">
        <f>IF(F26="NA","",IF(M26=0,"",IF((F26-M26)&lt;0,"▲","")))</f>
        <v>▲</v>
      </c>
      <c r="J26" s="63">
        <f>IF(F26="NA","-",IF(M26=0,"-",ABS(F26-M26)*100))</f>
        <v>0.30000000000000027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9.8000000000000004E-2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303.16000000000003</v>
      </c>
      <c r="G28" s="94" t="str">
        <f>IF((F28/E28)-1&lt;0,"▲","")</f>
        <v>▲</v>
      </c>
      <c r="H28" s="95">
        <f>ABS((+F28/E28)-1)</f>
        <v>1.3761020202348706E-2</v>
      </c>
      <c r="I28" s="33" t="str">
        <f>IF(F28="NA","",IF(M28=0,"",IF((F28-M28)&lt;0,"▲","")))</f>
        <v>▲</v>
      </c>
      <c r="J28" s="63">
        <f>IF(F28="NA","-",IF(M28=0,"-",ABS(F28-M28)))</f>
        <v>3.9399999999999977</v>
      </c>
      <c r="K28" s="60">
        <v>142.88849999999999</v>
      </c>
      <c r="L28" s="72">
        <v>187.97</v>
      </c>
      <c r="M28" s="55">
        <v>307.10000000000002</v>
      </c>
    </row>
    <row r="29" spans="2:13" ht="12" customHeight="1">
      <c r="B29" s="41"/>
      <c r="C29" s="23" t="s">
        <v>8</v>
      </c>
      <c r="D29" s="31">
        <v>261.67</v>
      </c>
      <c r="E29" s="32">
        <v>263.92</v>
      </c>
      <c r="F29" s="123">
        <v>268.24</v>
      </c>
      <c r="G29" s="94" t="str">
        <f>IF((F29/E29)-1&lt;0,"▲","")</f>
        <v/>
      </c>
      <c r="H29" s="95">
        <f t="shared" si="0"/>
        <v>1.6368596544407366E-2</v>
      </c>
      <c r="I29" s="33" t="str">
        <f>IF(F29="NA","",IF(M29=0,"",IF((F29-M29)&lt;0,"▲","")))</f>
        <v>▲</v>
      </c>
      <c r="J29" s="63">
        <f>IF(F29="NA","-",IF(M29=0,"-",ABS(F29-M29)))</f>
        <v>2.5399999999999636</v>
      </c>
      <c r="K29" s="60">
        <v>119.678</v>
      </c>
      <c r="L29" s="72">
        <v>160.55199999999999</v>
      </c>
      <c r="M29" s="55">
        <v>270.77999999999997</v>
      </c>
    </row>
    <row r="30" spans="2:13" ht="12" customHeight="1">
      <c r="B30" s="41"/>
      <c r="C30" s="23" t="s">
        <v>79</v>
      </c>
      <c r="D30" s="31">
        <v>61.87</v>
      </c>
      <c r="E30" s="32">
        <v>44.45</v>
      </c>
      <c r="F30" s="123">
        <v>48.26</v>
      </c>
      <c r="G30" s="94" t="str">
        <f>IF((F30/E30)-1&lt;0,"▲","")</f>
        <v/>
      </c>
      <c r="H30" s="95">
        <f t="shared" si="0"/>
        <v>8.5714285714285632E-2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48.26</v>
      </c>
    </row>
    <row r="31" spans="2:13" ht="12" customHeight="1">
      <c r="B31" s="41"/>
      <c r="C31" s="23" t="s">
        <v>9</v>
      </c>
      <c r="D31" s="31">
        <v>41.26</v>
      </c>
      <c r="E31" s="32">
        <v>40.65</v>
      </c>
      <c r="F31" s="123">
        <v>27.7</v>
      </c>
      <c r="G31" s="94" t="str">
        <f>IF((F31/E31)-1&lt;0,"▲","")</f>
        <v>▲</v>
      </c>
      <c r="H31" s="95">
        <f t="shared" si="0"/>
        <v>0.31857318573185733</v>
      </c>
      <c r="I31" s="33" t="str">
        <f>IF(F31="NA","",IF(M31=0,"",IF((F31-M31)&lt;0,"▲","")))</f>
        <v>▲</v>
      </c>
      <c r="J31" s="63">
        <f>IF(F31="NA","-",IF(M31=0,"-",ABS(F31-M31)))</f>
        <v>1.3900000000000006</v>
      </c>
      <c r="K31" s="60">
        <v>15.137</v>
      </c>
      <c r="L31" s="72">
        <v>10.819000000000001</v>
      </c>
      <c r="M31" s="55">
        <v>29.09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0.13200000000000001</v>
      </c>
      <c r="F32" s="69">
        <f>ROUND(F31/(F29+F30),3)</f>
        <v>8.7999999999999995E-2</v>
      </c>
      <c r="G32" s="104" t="str">
        <f>IF((F32/E32)-1&lt;0,"▲","")</f>
        <v>▲</v>
      </c>
      <c r="H32" s="98">
        <f>ABS(+F32-E32)*100</f>
        <v>4.4000000000000012</v>
      </c>
      <c r="I32" s="105" t="str">
        <f>IF(F32="NA","",IF(M32=0,"",IF((F32-M32)&lt;0,"▲","")))</f>
        <v>▲</v>
      </c>
      <c r="J32" s="63">
        <f>IF(F32="NA","-",IF(M32=0,"-",ABS(F32-M32)*100))</f>
        <v>0.30000000000000027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9.0999999999999998E-2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7.04</v>
      </c>
      <c r="G34" s="94" t="str">
        <f>IF((F34/E34)-1&lt;0,"▲","")</f>
        <v/>
      </c>
      <c r="H34" s="95">
        <f>ABS((+F34/E34)-1)</f>
        <v>7.9754601226993849E-2</v>
      </c>
      <c r="I34" s="33" t="str">
        <f>IF(F34="NA","",IF(M34=0,"",IF((F34-M34)&lt;0,"▲","")))</f>
        <v>▲</v>
      </c>
      <c r="J34" s="63">
        <f>IF(F34="NA","-",IF(M34=0,"-",ABS(F34-M34)))</f>
        <v>0.12000000000000011</v>
      </c>
      <c r="K34" s="60">
        <v>2.931</v>
      </c>
      <c r="L34" s="72">
        <v>5.6280000000000001</v>
      </c>
      <c r="M34" s="55">
        <v>7.16</v>
      </c>
    </row>
    <row r="35" spans="2:13" ht="12" customHeight="1">
      <c r="B35" s="30"/>
      <c r="C35" s="23" t="s">
        <v>8</v>
      </c>
      <c r="D35" s="31">
        <v>4.0599999999999996</v>
      </c>
      <c r="E35" s="32">
        <v>4.3099999999999996</v>
      </c>
      <c r="F35" s="123">
        <v>4.22</v>
      </c>
      <c r="G35" s="94" t="str">
        <f>IF((F35/E35)-1&lt;0,"▲","")</f>
        <v>▲</v>
      </c>
      <c r="H35" s="95">
        <f t="shared" si="0"/>
        <v>2.0881670533642649E-2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4.22</v>
      </c>
    </row>
    <row r="36" spans="2:13" ht="12" customHeight="1">
      <c r="B36" s="30"/>
      <c r="C36" s="23" t="s">
        <v>79</v>
      </c>
      <c r="D36" s="31">
        <v>3.37</v>
      </c>
      <c r="E36" s="32">
        <v>3.01</v>
      </c>
      <c r="F36" s="123">
        <v>3.1</v>
      </c>
      <c r="G36" s="94" t="str">
        <f>IF((F36/E36)-1&lt;0,"▲","")</f>
        <v/>
      </c>
      <c r="H36" s="95">
        <f t="shared" si="0"/>
        <v>2.9900332225913706E-2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3.1</v>
      </c>
    </row>
    <row r="37" spans="2:13" ht="12" customHeight="1">
      <c r="B37" s="30"/>
      <c r="C37" s="23" t="s">
        <v>9</v>
      </c>
      <c r="D37" s="31">
        <v>0.94</v>
      </c>
      <c r="E37" s="32">
        <v>0.74</v>
      </c>
      <c r="F37" s="123">
        <v>1.1599999999999999</v>
      </c>
      <c r="G37" s="94" t="str">
        <f>IF((F37/E37)-1&lt;0,"▲","")</f>
        <v/>
      </c>
      <c r="H37" s="95">
        <f t="shared" si="0"/>
        <v>0.56756756756756754</v>
      </c>
      <c r="I37" s="33" t="str">
        <f>IF(F37="NA","",IF(M37=0,"",IF((F37-M37)&lt;0,"▲","")))</f>
        <v>▲</v>
      </c>
      <c r="J37" s="63">
        <f>IF(F37="NA","-",IF(M37=0,"-",ABS(F37-M37)))</f>
        <v>9.000000000000008E-2</v>
      </c>
      <c r="K37" s="60">
        <v>0.21099999999999999</v>
      </c>
      <c r="L37" s="72">
        <v>0.81</v>
      </c>
      <c r="M37" s="55">
        <v>1.25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0.10100000000000001</v>
      </c>
      <c r="F38" s="74">
        <f>ROUND(F37/(F35+F36),3)</f>
        <v>0.158</v>
      </c>
      <c r="G38" s="107" t="str">
        <f>IF((F38/E38)-1&lt;0,"▲","")</f>
        <v/>
      </c>
      <c r="H38" s="108">
        <f>ABS(+F38-E38)*100</f>
        <v>5.6999999999999993</v>
      </c>
      <c r="I38" s="109" t="str">
        <f>IF(F38="NA","",IF(M38=0,"",IF((F38-M38)&lt;0,"▲","")))</f>
        <v>▲</v>
      </c>
      <c r="J38" s="64">
        <f>IF(F38="NA","-",IF(M38=0,"-",ABS(F38-M38)*100))</f>
        <v>1.3000000000000012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0.17100000000000001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229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80.540000000000006</v>
      </c>
      <c r="F44" s="125">
        <v>86.95</v>
      </c>
      <c r="G44" s="113" t="str">
        <f>IF((F44/E44)-1&lt;0,"▲","")</f>
        <v/>
      </c>
      <c r="H44" s="95">
        <f>ABS((+F44/E44)-1)</f>
        <v>7.9587782468338641E-2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66.783000000000001</v>
      </c>
      <c r="M44" s="78">
        <v>86.95</v>
      </c>
    </row>
    <row r="45" spans="2:13" ht="12" customHeight="1">
      <c r="B45" s="30"/>
      <c r="C45" s="23" t="s">
        <v>8</v>
      </c>
      <c r="D45" s="111">
        <v>51.57</v>
      </c>
      <c r="E45" s="112">
        <v>49.44</v>
      </c>
      <c r="F45" s="125">
        <v>50.26</v>
      </c>
      <c r="G45" s="114" t="str">
        <f>IF((F45/E45)-1&lt;0,"▲","")</f>
        <v/>
      </c>
      <c r="H45" s="95">
        <f>ABS((+F45/E45)-1)</f>
        <v>1.6585760517799253E-2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44.6</v>
      </c>
      <c r="M45" s="55">
        <v>50.26</v>
      </c>
    </row>
    <row r="46" spans="2:13" ht="12" customHeight="1">
      <c r="B46" s="30"/>
      <c r="C46" s="23" t="s">
        <v>79</v>
      </c>
      <c r="D46" s="111">
        <v>31.6</v>
      </c>
      <c r="E46" s="112">
        <v>34.020000000000003</v>
      </c>
      <c r="F46" s="125">
        <v>34.29</v>
      </c>
      <c r="G46" s="114" t="str">
        <f>IF((F46/E46)-1&lt;0,"▲","")</f>
        <v/>
      </c>
      <c r="H46" s="95">
        <f>ABS((+F46/E46)-1)</f>
        <v>7.9365079365079083E-3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24.128</v>
      </c>
      <c r="M46" s="55">
        <v>34.29</v>
      </c>
    </row>
    <row r="47" spans="2:13" ht="12" customHeight="1">
      <c r="B47" s="30"/>
      <c r="C47" s="23" t="s">
        <v>9</v>
      </c>
      <c r="D47" s="111">
        <v>5.58</v>
      </c>
      <c r="E47" s="112">
        <v>2.99</v>
      </c>
      <c r="F47" s="125">
        <v>5.72</v>
      </c>
      <c r="G47" s="114" t="str">
        <f>IF((F47/E47)-1&lt;0,"▲","")</f>
        <v/>
      </c>
      <c r="H47" s="95">
        <f>ABS((+F47/E47)-1)</f>
        <v>0.9130434782608694</v>
      </c>
      <c r="I47" s="33" t="str">
        <f>IF(F47="NA","",IF(M47=0,"",IF((F47-M47)&lt;0,"▲","")))</f>
        <v>▲</v>
      </c>
      <c r="J47" s="63">
        <f>IF(F47="NA","-",IF(M47=0,"-",ABS(F47-M47)))</f>
        <v>0.54</v>
      </c>
      <c r="K47" s="60">
        <v>3.1349999999999998</v>
      </c>
      <c r="L47" s="79">
        <v>3.0590000000000002</v>
      </c>
      <c r="M47" s="55">
        <v>6.26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3.5999999999999997E-2</v>
      </c>
      <c r="F48" s="75">
        <f>ROUND(F47/(F45+F46),3)</f>
        <v>6.8000000000000005E-2</v>
      </c>
      <c r="G48" s="117" t="str">
        <f>IF(F48-D48&lt;0,"▲","")</f>
        <v/>
      </c>
      <c r="H48" s="108">
        <f>ABS(+F48-E48)*100</f>
        <v>3.2000000000000006</v>
      </c>
      <c r="I48" s="45" t="str">
        <f>IF(F48="NA","",IF(M48=0,"",IF((F48-M48)&lt;0,"▲","")))</f>
        <v>▲</v>
      </c>
      <c r="J48" s="64">
        <f>ABS(+F48-M48)*100</f>
        <v>0.5999999999999992</v>
      </c>
      <c r="K48" s="110">
        <f>K47/(K45+K46)</f>
        <v>8.471828131333603E-2</v>
      </c>
      <c r="L48" s="128">
        <f>L47/(L45+L46)</f>
        <v>4.4508788266790826E-2</v>
      </c>
      <c r="M48" s="118">
        <f>ROUND(M47/(M45+M46),3)</f>
        <v>7.3999999999999996E-2</v>
      </c>
    </row>
    <row r="49" spans="1:13" ht="12" customHeight="1">
      <c r="B49" s="1" t="s">
        <v>300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268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E42" sqref="E42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887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408.09</v>
      </c>
      <c r="F10" s="198">
        <v>453.22</v>
      </c>
      <c r="G10" s="271"/>
      <c r="H10" s="94" t="s">
        <v>52</v>
      </c>
      <c r="I10" s="234">
        <v>0.11058835060893446</v>
      </c>
      <c r="J10" s="267"/>
      <c r="K10" s="163"/>
      <c r="L10" s="312">
        <v>-0.09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360.73</v>
      </c>
      <c r="E11" s="187">
        <v>352.26</v>
      </c>
      <c r="F11" s="198">
        <v>359.08</v>
      </c>
      <c r="G11" s="271"/>
      <c r="H11" s="94" t="s">
        <v>52</v>
      </c>
      <c r="I11" s="234">
        <v>1.9360699483336186E-2</v>
      </c>
      <c r="J11" s="267"/>
      <c r="K11" s="163"/>
      <c r="L11" s="312">
        <v>0.14000000000000001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67.73</v>
      </c>
      <c r="F12" s="198">
        <v>79.540000000000006</v>
      </c>
      <c r="G12" s="271"/>
      <c r="H12" s="94" t="s">
        <v>52</v>
      </c>
      <c r="I12" s="234">
        <v>0.17436881736305931</v>
      </c>
      <c r="J12" s="267"/>
      <c r="L12" s="312">
        <v>-0.86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53.78</v>
      </c>
      <c r="F13" s="198">
        <v>75.989999999999995</v>
      </c>
      <c r="G13" s="271"/>
      <c r="H13" s="94" t="s">
        <v>52</v>
      </c>
      <c r="I13" s="234">
        <v>0.41297880252882102</v>
      </c>
      <c r="J13" s="267"/>
      <c r="K13" s="163"/>
      <c r="L13" s="312">
        <v>-1.38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0.12698935352870158</v>
      </c>
      <c r="E14" s="191">
        <v>0.12805066787304459</v>
      </c>
      <c r="F14" s="199">
        <v>0.17324791391181432</v>
      </c>
      <c r="G14" s="272"/>
      <c r="H14" s="275" t="s">
        <v>52</v>
      </c>
      <c r="I14" s="240">
        <v>4.5197246038769734</v>
      </c>
      <c r="J14" s="268"/>
      <c r="K14" s="163"/>
      <c r="L14" s="313">
        <v>-0.28999999999999998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49.31</v>
      </c>
      <c r="G16" s="271"/>
      <c r="H16" s="94" t="s">
        <v>52</v>
      </c>
      <c r="I16" s="234">
        <v>9.8218262806236245E-2</v>
      </c>
      <c r="J16" s="267"/>
      <c r="K16" s="163"/>
      <c r="L16" s="312">
        <v>2.11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29.76</v>
      </c>
      <c r="E17" s="187">
        <v>30.75</v>
      </c>
      <c r="F17" s="198">
        <v>31.54</v>
      </c>
      <c r="G17" s="271"/>
      <c r="H17" s="94" t="s">
        <v>52</v>
      </c>
      <c r="I17" s="234">
        <v>2.5691056910569054E-2</v>
      </c>
      <c r="J17" s="267"/>
      <c r="K17" s="163"/>
      <c r="L17" s="312">
        <v>0.81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19.05</v>
      </c>
      <c r="G18" s="271"/>
      <c r="H18" s="94" t="s">
        <v>548</v>
      </c>
      <c r="I18" s="234">
        <v>7.7481840193704521E-2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15.83</v>
      </c>
      <c r="F19" s="198">
        <v>18.22</v>
      </c>
      <c r="G19" s="271"/>
      <c r="H19" s="94" t="s">
        <v>52</v>
      </c>
      <c r="I19" s="234">
        <v>0.15097915350600122</v>
      </c>
      <c r="J19" s="267"/>
      <c r="K19" s="163"/>
      <c r="L19" s="312">
        <v>1.47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0.36970050563982887</v>
      </c>
      <c r="E20" s="191">
        <v>0.30797665369649807</v>
      </c>
      <c r="F20" s="199">
        <v>0.36015022731765167</v>
      </c>
      <c r="G20" s="272"/>
      <c r="H20" s="275" t="s">
        <v>52</v>
      </c>
      <c r="I20" s="240">
        <v>5.2173573621153597</v>
      </c>
      <c r="J20" s="268"/>
      <c r="K20" s="163"/>
      <c r="L20" s="313">
        <v>2.37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358.1</v>
      </c>
      <c r="F22" s="198">
        <v>396.91</v>
      </c>
      <c r="G22" s="271"/>
      <c r="H22" s="94" t="s">
        <v>52</v>
      </c>
      <c r="I22" s="234">
        <v>0.10837754817090195</v>
      </c>
      <c r="J22" s="267"/>
      <c r="K22" s="163"/>
      <c r="L22" s="312">
        <v>-2.19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326.22000000000003</v>
      </c>
      <c r="E23" s="187">
        <v>316.89999999999998</v>
      </c>
      <c r="F23" s="198">
        <v>322.39</v>
      </c>
      <c r="G23" s="271"/>
      <c r="H23" s="94" t="s">
        <v>52</v>
      </c>
      <c r="I23" s="234">
        <v>1.7324076995897775E-2</v>
      </c>
      <c r="J23" s="267"/>
      <c r="K23" s="163"/>
      <c r="L23" s="312">
        <v>-0.68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45.04</v>
      </c>
      <c r="F24" s="198">
        <v>57.76</v>
      </c>
      <c r="G24" s="271"/>
      <c r="H24" s="94" t="s">
        <v>52</v>
      </c>
      <c r="I24" s="234">
        <v>0.28241563055062158</v>
      </c>
      <c r="J24" s="267"/>
      <c r="K24" s="163"/>
      <c r="L24" s="312">
        <v>-0.89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37</v>
      </c>
      <c r="F25" s="198">
        <v>56.44</v>
      </c>
      <c r="G25" s="271"/>
      <c r="H25" s="94" t="s">
        <v>52</v>
      </c>
      <c r="I25" s="234">
        <v>0.52540540540540537</v>
      </c>
      <c r="J25" s="267"/>
      <c r="K25" s="163"/>
      <c r="L25" s="312">
        <v>-2.82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9.4721984170993589E-2</v>
      </c>
      <c r="E26" s="191">
        <v>0.10222688843454716</v>
      </c>
      <c r="F26" s="199">
        <v>0.14846771011442852</v>
      </c>
      <c r="G26" s="272"/>
      <c r="H26" s="275" t="s">
        <v>52</v>
      </c>
      <c r="I26" s="240">
        <v>4.6240821679881359</v>
      </c>
      <c r="J26" s="268"/>
      <c r="K26" s="94"/>
      <c r="L26" s="313">
        <v>-0.68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348.37</v>
      </c>
      <c r="F28" s="200">
        <v>382.65</v>
      </c>
      <c r="G28" s="273">
        <v>11.942458537150131</v>
      </c>
      <c r="H28" s="94" t="s">
        <v>52</v>
      </c>
      <c r="I28" s="234">
        <v>9.840112524040534E-2</v>
      </c>
      <c r="J28" s="267"/>
      <c r="K28" s="163"/>
      <c r="L28" s="312">
        <v>-1.77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317.08999999999997</v>
      </c>
      <c r="E29" s="188">
        <v>307.55</v>
      </c>
      <c r="F29" s="200">
        <v>312.82</v>
      </c>
      <c r="G29" s="273">
        <v>5.2739015493759069</v>
      </c>
      <c r="H29" s="94" t="s">
        <v>52</v>
      </c>
      <c r="I29" s="234">
        <v>1.7135425134124471E-2</v>
      </c>
      <c r="J29" s="267"/>
      <c r="K29" s="163"/>
      <c r="L29" s="312">
        <v>-0.63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</v>
      </c>
      <c r="F30" s="200">
        <v>51.44</v>
      </c>
      <c r="G30" s="273">
        <v>17.261410788381752</v>
      </c>
      <c r="H30" s="94" t="s">
        <v>52</v>
      </c>
      <c r="I30" s="234">
        <v>0.21895734597156391</v>
      </c>
      <c r="J30" s="267"/>
      <c r="K30" s="163"/>
      <c r="L30" s="312">
        <v>-0.63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34.58</v>
      </c>
      <c r="F31" s="200">
        <v>53.62</v>
      </c>
      <c r="G31" s="273">
        <v>38.309922972360653</v>
      </c>
      <c r="H31" s="94" t="s">
        <v>52</v>
      </c>
      <c r="I31" s="234">
        <v>0.5506072874493928</v>
      </c>
      <c r="J31" s="267"/>
      <c r="K31" s="163"/>
      <c r="L31" s="312">
        <v>-2.78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9.2079286109136849E-2</v>
      </c>
      <c r="E32" s="191">
        <v>9.8870621872766254E-2</v>
      </c>
      <c r="F32" s="199">
        <v>0.14720254763081314</v>
      </c>
      <c r="G32" s="272"/>
      <c r="H32" s="275" t="s">
        <v>52</v>
      </c>
      <c r="I32" s="240">
        <v>4.8331925758046888</v>
      </c>
      <c r="J32" s="268"/>
      <c r="K32" s="275"/>
      <c r="L32" s="313">
        <v>-0.71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7</v>
      </c>
      <c r="G34" s="271">
        <v>21.931260229132562</v>
      </c>
      <c r="H34" s="277" t="s">
        <v>52</v>
      </c>
      <c r="I34" s="234">
        <v>0.37524557956778004</v>
      </c>
      <c r="J34" s="267"/>
      <c r="K34" s="163"/>
      <c r="L34" s="312">
        <v>-0.01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4.76</v>
      </c>
      <c r="E35" s="187">
        <v>4.62</v>
      </c>
      <c r="F35" s="198">
        <v>5.14</v>
      </c>
      <c r="G35" s="271">
        <v>19.546742209631731</v>
      </c>
      <c r="H35" s="277" t="s">
        <v>52</v>
      </c>
      <c r="I35" s="234">
        <v>0.11255411255411252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2.73</v>
      </c>
      <c r="G36" s="271">
        <v>4.093567251461991</v>
      </c>
      <c r="H36" s="277" t="s">
        <v>52</v>
      </c>
      <c r="I36" s="234">
        <v>0.33823529411764697</v>
      </c>
      <c r="J36" s="267"/>
      <c r="K36" s="163"/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1.33</v>
      </c>
      <c r="G37" s="271">
        <v>28.378378378378386</v>
      </c>
      <c r="H37" s="277" t="s">
        <v>52</v>
      </c>
      <c r="I37" s="234">
        <v>0.38541666666666674</v>
      </c>
      <c r="J37" s="267"/>
      <c r="K37" s="163"/>
      <c r="L37" s="312">
        <v>-0.04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0.14414414414414414</v>
      </c>
      <c r="F38" s="201">
        <v>0.16899618805590855</v>
      </c>
      <c r="G38" s="274"/>
      <c r="H38" s="278" t="s">
        <v>52</v>
      </c>
      <c r="I38" s="235">
        <v>2.4852043911764405</v>
      </c>
      <c r="J38" s="270"/>
      <c r="K38" s="323"/>
      <c r="L38" s="316">
        <v>-0.56999999999999995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116.22</v>
      </c>
      <c r="F44" s="223">
        <v>111.7</v>
      </c>
      <c r="G44" s="279"/>
      <c r="H44" s="280" t="s">
        <v>548</v>
      </c>
      <c r="I44" s="233">
        <v>3.8891757012562311E-2</v>
      </c>
      <c r="J44" s="283"/>
      <c r="K44" s="280"/>
      <c r="L44" s="318">
        <v>-1.1399999999999999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62.92</v>
      </c>
      <c r="E45" s="226">
        <v>62.84</v>
      </c>
      <c r="F45" s="198">
        <v>66.08</v>
      </c>
      <c r="G45" s="271"/>
      <c r="H45" s="281" t="s">
        <v>52</v>
      </c>
      <c r="I45" s="234">
        <v>5.155951623169952E-2</v>
      </c>
      <c r="J45" s="286"/>
      <c r="K45" s="281"/>
      <c r="L45" s="312">
        <v>0.32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54.21</v>
      </c>
      <c r="F46" s="198">
        <v>47.76</v>
      </c>
      <c r="G46" s="271"/>
      <c r="H46" s="281" t="s">
        <v>548</v>
      </c>
      <c r="I46" s="234">
        <v>0.11898173768677367</v>
      </c>
      <c r="J46" s="286"/>
      <c r="K46" s="281"/>
      <c r="L46" s="312">
        <v>-0.96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7.3</v>
      </c>
      <c r="F47" s="198">
        <v>5.98</v>
      </c>
      <c r="G47" s="271"/>
      <c r="H47" s="281" t="s">
        <v>548</v>
      </c>
      <c r="I47" s="234">
        <v>0.1808219178082191</v>
      </c>
      <c r="J47" s="286"/>
      <c r="K47" s="281"/>
      <c r="L47" s="312">
        <v>-0.01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6.2366510038445101E-2</v>
      </c>
      <c r="F48" s="201">
        <v>5.2499999999999998E-2</v>
      </c>
      <c r="G48" s="274"/>
      <c r="H48" s="282" t="s">
        <v>548</v>
      </c>
      <c r="I48" s="235">
        <v>0.98665100384451032</v>
      </c>
      <c r="J48" s="287"/>
      <c r="K48" s="342"/>
      <c r="L48" s="316">
        <v>1.7999999999999999E-2</v>
      </c>
      <c r="M48" s="317">
        <v>4.5170585387168012E-2</v>
      </c>
    </row>
    <row r="49" spans="2:15" ht="12" customHeight="1">
      <c r="B49" s="296" t="s">
        <v>888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52"/>
    </row>
    <row r="56" spans="2:15" ht="12" customHeight="1">
      <c r="B56" s="35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1">
    <tabColor theme="1"/>
    <pageSetUpPr fitToPage="1"/>
  </sheetPr>
  <dimension ref="A1:M67"/>
  <sheetViews>
    <sheetView showGridLines="0" defaultGridColor="0" topLeftCell="B25" colorId="22" zoomScale="115" zoomScaleNormal="115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297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186</v>
      </c>
      <c r="E6" s="21" t="s">
        <v>2</v>
      </c>
      <c r="F6" s="21" t="s">
        <v>16</v>
      </c>
      <c r="G6" s="458" t="s">
        <v>220</v>
      </c>
      <c r="H6" s="458"/>
      <c r="I6" s="458"/>
      <c r="J6" s="458"/>
      <c r="K6" s="458"/>
      <c r="L6" s="459"/>
      <c r="M6" s="433" t="s">
        <v>294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412.03</v>
      </c>
      <c r="E10" s="32">
        <v>400.63</v>
      </c>
      <c r="F10" s="123">
        <v>385.44</v>
      </c>
      <c r="G10" s="94" t="str">
        <f>IF((F10/E10)-1&lt;0,"▲","")</f>
        <v>▲</v>
      </c>
      <c r="H10" s="95">
        <f>ABS((+F10/E10)-1)</f>
        <v>3.7915283428599955E-2</v>
      </c>
      <c r="I10" s="33" t="str">
        <f>IF(F10="NA","",IF(M10=0,"",IF((F10-M10)&lt;0,"▲","")))</f>
        <v/>
      </c>
      <c r="J10" s="63" t="str">
        <f>IF(F10="NA","-",IF(M10=0,"-",ABS(F10-M10)))</f>
        <v>-</v>
      </c>
      <c r="K10" s="60">
        <v>231.6465</v>
      </c>
      <c r="L10" s="72">
        <v>275.07</v>
      </c>
      <c r="M10" s="55">
        <v>0</v>
      </c>
    </row>
    <row r="11" spans="2:13" ht="12" customHeight="1">
      <c r="B11" s="30"/>
      <c r="C11" s="23" t="s">
        <v>8</v>
      </c>
      <c r="D11" s="31">
        <v>307.23</v>
      </c>
      <c r="E11" s="32">
        <v>319.24</v>
      </c>
      <c r="F11" s="123">
        <v>324.70999999999998</v>
      </c>
      <c r="G11" s="94" t="str">
        <f>IF((F11/E11)-1&lt;0,"▲","")</f>
        <v/>
      </c>
      <c r="H11" s="95">
        <f>ABS((+F11/E11)-1)</f>
        <v>1.7134444305224816E-2</v>
      </c>
      <c r="I11" s="33" t="str">
        <f>IF(F11="NA","",IF(M11=0,"",IF((F11-M11)&lt;0,"▲","")))</f>
        <v/>
      </c>
      <c r="J11" s="63" t="str">
        <f>IF(F11="NA","-",IF(M11=0,"-",ABS(F11-M11)))</f>
        <v>-</v>
      </c>
      <c r="K11" s="60">
        <v>180.13</v>
      </c>
      <c r="L11" s="72">
        <v>215.14099999999999</v>
      </c>
      <c r="M11" s="55">
        <v>0</v>
      </c>
    </row>
    <row r="12" spans="2:13" ht="12" customHeight="1">
      <c r="B12" s="30"/>
      <c r="C12" s="23" t="s">
        <v>79</v>
      </c>
      <c r="D12" s="31">
        <v>107.65</v>
      </c>
      <c r="E12" s="32">
        <v>78.58</v>
      </c>
      <c r="F12" s="123">
        <v>79.900000000000006</v>
      </c>
      <c r="G12" s="94" t="str">
        <f>IF((F12/E12)-1&lt;0,"▲","")</f>
        <v/>
      </c>
      <c r="H12" s="95">
        <f>ABS((+F12/E12)-1)</f>
        <v>1.6798167472639403E-2</v>
      </c>
      <c r="I12" s="33" t="str">
        <f>IF(F12="NA","",IF(M12=0,"",IF((F12-M12)&lt;0,"▲","")))</f>
        <v/>
      </c>
      <c r="J12" s="63" t="str">
        <f>IF(F12="NA","-",IF(M12=0,"-",ABS(F12-M12)))</f>
        <v>-</v>
      </c>
      <c r="K12" s="60">
        <v>73.123999999999995</v>
      </c>
      <c r="L12" s="72">
        <v>99.475999999999999</v>
      </c>
      <c r="M12" s="55">
        <v>0</v>
      </c>
    </row>
    <row r="13" spans="2:13" ht="12" customHeight="1">
      <c r="B13" s="30"/>
      <c r="C13" s="23" t="s">
        <v>9</v>
      </c>
      <c r="D13" s="31">
        <v>54.32</v>
      </c>
      <c r="E13" s="32">
        <v>64.260000000000005</v>
      </c>
      <c r="F13" s="123">
        <v>51.83</v>
      </c>
      <c r="G13" s="94" t="str">
        <f>IF((F13/E13)-1&lt;0,"▲","")</f>
        <v>▲</v>
      </c>
      <c r="H13" s="95">
        <f>ABS((+F13/E13)-1)</f>
        <v>0.19343292872704643</v>
      </c>
      <c r="I13" s="33" t="str">
        <f>IF(F13="NA","",IF(M13=0,"",IF((F13-M13)&lt;0,"▲","")))</f>
        <v/>
      </c>
      <c r="J13" s="63" t="str">
        <f>IF(F13="NA","-",IF(M13=0,"-",ABS(F13-M13)))</f>
        <v>-</v>
      </c>
      <c r="K13" s="60">
        <v>39.75</v>
      </c>
      <c r="L13" s="72">
        <v>25.483000000000001</v>
      </c>
      <c r="M13" s="55">
        <v>0</v>
      </c>
    </row>
    <row r="14" spans="2:13" ht="12" customHeight="1">
      <c r="B14" s="30"/>
      <c r="C14" s="23" t="s">
        <v>10</v>
      </c>
      <c r="D14" s="96">
        <f>ROUND(D13/(D11+D12),3)</f>
        <v>0.13100000000000001</v>
      </c>
      <c r="E14" s="97">
        <f>ROUND(E13/(E11+E12),3)</f>
        <v>0.16200000000000001</v>
      </c>
      <c r="F14" s="69">
        <f>ROUND(F13/(F11+F12),3)</f>
        <v>0.128</v>
      </c>
      <c r="G14" s="94" t="str">
        <f>IF((F14/E14)-1&lt;0,"▲","")</f>
        <v>▲</v>
      </c>
      <c r="H14" s="98">
        <f>ABS(+F14-E14)*100</f>
        <v>3.4000000000000004</v>
      </c>
      <c r="I14" s="33" t="str">
        <f>IF(F14="NA","",IF(M14=0,"",IF((F14-M14)&lt;0,"▲","")))</f>
        <v/>
      </c>
      <c r="J14" s="63" t="s">
        <v>241</v>
      </c>
      <c r="K14" s="99">
        <f>K13/(K11+K12)</f>
        <v>0.15695704707526831</v>
      </c>
      <c r="L14" s="126">
        <f>L13/(L11+L12)</f>
        <v>8.0996894636971309E-2</v>
      </c>
      <c r="M14" s="119" t="s">
        <v>241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55.82</v>
      </c>
      <c r="E16" s="32">
        <v>68.03</v>
      </c>
      <c r="F16" s="123">
        <v>55.14</v>
      </c>
      <c r="G16" s="94" t="str">
        <f>IF((F16/E16)-1&lt;0,"▲","")</f>
        <v>▲</v>
      </c>
      <c r="H16" s="95">
        <f t="shared" ref="H16:H37" si="0">ABS((+F16/E16)-1)</f>
        <v>0.18947523151550782</v>
      </c>
      <c r="I16" s="33" t="str">
        <f>IF(F16="NA","",IF(M16=0,"",IF((F16-M16)&lt;0,"▲","")))</f>
        <v/>
      </c>
      <c r="J16" s="63" t="str">
        <f>IF(F16="NA","-",IF(M16=0,"-",ABS(F16-M16)))</f>
        <v>-</v>
      </c>
      <c r="K16" s="60">
        <v>44.320500000000003</v>
      </c>
      <c r="L16" s="72">
        <v>59.404000000000003</v>
      </c>
      <c r="M16" s="55">
        <v>0</v>
      </c>
    </row>
    <row r="17" spans="2:13" ht="12" customHeight="1">
      <c r="B17" s="30"/>
      <c r="C17" s="23" t="s">
        <v>8</v>
      </c>
      <c r="D17" s="31">
        <v>28.57</v>
      </c>
      <c r="E17" s="32">
        <v>34.049999999999997</v>
      </c>
      <c r="F17" s="123">
        <v>34.65</v>
      </c>
      <c r="G17" s="94" t="str">
        <f>IF((F17/E17)-1&lt;0,"▲","")</f>
        <v/>
      </c>
      <c r="H17" s="95">
        <f t="shared" si="0"/>
        <v>1.7621145374449476E-2</v>
      </c>
      <c r="I17" s="33" t="str">
        <f>IF(F17="NA","",IF(M17=0,"",IF((F17-M17)&lt;0,"▲","")))</f>
        <v/>
      </c>
      <c r="J17" s="63" t="str">
        <f>IF(F17="NA","-",IF(M17=0,"-",ABS(F17-M17)))</f>
        <v>-</v>
      </c>
      <c r="K17" s="60">
        <v>21.401</v>
      </c>
      <c r="L17" s="72">
        <v>31.027999999999999</v>
      </c>
      <c r="M17" s="55">
        <v>0</v>
      </c>
    </row>
    <row r="18" spans="2:13" ht="12" customHeight="1">
      <c r="B18" s="30"/>
      <c r="C18" s="23" t="s">
        <v>79</v>
      </c>
      <c r="D18" s="31">
        <v>34.4</v>
      </c>
      <c r="E18" s="32">
        <v>27.49</v>
      </c>
      <c r="F18" s="123">
        <v>24.49</v>
      </c>
      <c r="G18" s="94" t="str">
        <f>IF((F18/E18)-1&lt;0,"▲","")</f>
        <v>▲</v>
      </c>
      <c r="H18" s="95">
        <f t="shared" si="0"/>
        <v>0.10913059294288829</v>
      </c>
      <c r="I18" s="33" t="str">
        <f>IF(F18="NA","",IF(M18=0,"",IF((F18-M18)&lt;0,"▲","")))</f>
        <v/>
      </c>
      <c r="J18" s="63" t="str">
        <f>IF(F18="NA","-",IF(M18=0,"-",ABS(F18-M18)))</f>
        <v>-</v>
      </c>
      <c r="K18" s="60">
        <v>31.751000000000001</v>
      </c>
      <c r="L18" s="72">
        <v>33.777999999999999</v>
      </c>
      <c r="M18" s="55">
        <v>0</v>
      </c>
    </row>
    <row r="19" spans="2:13" ht="12" customHeight="1">
      <c r="B19" s="30"/>
      <c r="C19" s="23" t="s">
        <v>9</v>
      </c>
      <c r="D19" s="31">
        <v>8.32</v>
      </c>
      <c r="E19" s="32">
        <v>18.22</v>
      </c>
      <c r="F19" s="123">
        <v>17.350000000000001</v>
      </c>
      <c r="G19" s="94" t="str">
        <f>IF((F19/E19)-1&lt;0,"▲","")</f>
        <v>▲</v>
      </c>
      <c r="H19" s="95">
        <f t="shared" si="0"/>
        <v>4.7749725576289648E-2</v>
      </c>
      <c r="I19" s="33" t="str">
        <f>IF(F19="NA","",IF(M19=0,"",IF((F19-M19)&lt;0,"▲","")))</f>
        <v/>
      </c>
      <c r="J19" s="63" t="str">
        <f>IF(F19="NA","-",IF(M19=0,"-",ABS(F19-M19)))</f>
        <v>-</v>
      </c>
      <c r="K19" s="60">
        <v>12.750500000000001</v>
      </c>
      <c r="L19" s="72">
        <v>10.234</v>
      </c>
      <c r="M19" s="55">
        <v>0</v>
      </c>
    </row>
    <row r="20" spans="2:13" ht="12" customHeight="1">
      <c r="B20" s="30"/>
      <c r="C20" s="23" t="s">
        <v>10</v>
      </c>
      <c r="D20" s="96">
        <f>ROUND(D19/(D17+D18),3)</f>
        <v>0.13200000000000001</v>
      </c>
      <c r="E20" s="97">
        <f>ROUND(E19/(E17+E18),3)</f>
        <v>0.29599999999999999</v>
      </c>
      <c r="F20" s="69">
        <f>ROUND(F19/(F17+F18),3)</f>
        <v>0.29299999999999998</v>
      </c>
      <c r="G20" s="104" t="str">
        <f>IF((F20/E20)-1&lt;0,"▲","")</f>
        <v>▲</v>
      </c>
      <c r="H20" s="98">
        <f>ABS(+F20-E20)*100</f>
        <v>0.30000000000000027</v>
      </c>
      <c r="I20" s="105" t="str">
        <f>IF(F20="NA","",IF(M20=0,"",IF((F20-M20)&lt;0,"▲","")))</f>
        <v/>
      </c>
      <c r="J20" s="63" t="s">
        <v>241</v>
      </c>
      <c r="K20" s="99">
        <f>K19/(K17+K18)</f>
        <v>0.23988749247441302</v>
      </c>
      <c r="L20" s="126">
        <f>L19/(L17+L18)</f>
        <v>0.15791747677684165</v>
      </c>
      <c r="M20" s="119" t="s">
        <v>241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349.86</v>
      </c>
      <c r="E22" s="32">
        <v>326.08999999999997</v>
      </c>
      <c r="F22" s="123">
        <v>323.13</v>
      </c>
      <c r="G22" s="94" t="str">
        <f>IF((F22/E22)-1&lt;0,"▲","")</f>
        <v>▲</v>
      </c>
      <c r="H22" s="95">
        <f>ABS((+F22/E22)-1)</f>
        <v>9.077248612346267E-3</v>
      </c>
      <c r="I22" s="33" t="str">
        <f>IF(F22="NA","",IF(M22=0,"",IF((F22-M22)&lt;0,"▲","")))</f>
        <v/>
      </c>
      <c r="J22" s="63" t="str">
        <f>IF(F22="NA","-",IF(M22=0,"-",ABS(F22-M22)))</f>
        <v>-</v>
      </c>
      <c r="K22" s="60">
        <v>184.39500000000001</v>
      </c>
      <c r="L22" s="72">
        <v>210.03800000000001</v>
      </c>
      <c r="M22" s="55">
        <v>0</v>
      </c>
    </row>
    <row r="23" spans="2:13" ht="12" customHeight="1">
      <c r="B23" s="30"/>
      <c r="C23" s="23" t="s">
        <v>8</v>
      </c>
      <c r="D23" s="31">
        <v>274.60000000000002</v>
      </c>
      <c r="E23" s="32">
        <v>280.88</v>
      </c>
      <c r="F23" s="123">
        <v>285.85000000000002</v>
      </c>
      <c r="G23" s="94" t="str">
        <f>IF((F23/E23)-1&lt;0,"▲","")</f>
        <v/>
      </c>
      <c r="H23" s="95">
        <f t="shared" si="0"/>
        <v>1.7694389062945071E-2</v>
      </c>
      <c r="I23" s="33" t="str">
        <f>IF(F23="NA","",IF(M23=0,"",IF((F23-M23)&lt;0,"▲","")))</f>
        <v/>
      </c>
      <c r="J23" s="63" t="str">
        <f>IF(F23="NA","-",IF(M23=0,"-",ABS(F23-M23)))</f>
        <v>-</v>
      </c>
      <c r="K23" s="60">
        <v>157.39250000000001</v>
      </c>
      <c r="L23" s="72">
        <v>180.72300000000001</v>
      </c>
      <c r="M23" s="55">
        <v>0</v>
      </c>
    </row>
    <row r="24" spans="2:13" ht="12" customHeight="1">
      <c r="B24" s="30"/>
      <c r="C24" s="23" t="s">
        <v>79</v>
      </c>
      <c r="D24" s="31">
        <v>69.88</v>
      </c>
      <c r="E24" s="32">
        <v>48.11</v>
      </c>
      <c r="F24" s="123">
        <v>52.31</v>
      </c>
      <c r="G24" s="94" t="str">
        <f>IF((F24/E24)-1&lt;0,"▲","")</f>
        <v/>
      </c>
      <c r="H24" s="95">
        <f t="shared" si="0"/>
        <v>8.7299937642901781E-2</v>
      </c>
      <c r="I24" s="33" t="str">
        <f>IF(F24="NA","",IF(M24=0,"",IF((F24-M24)&lt;0,"▲","")))</f>
        <v/>
      </c>
      <c r="J24" s="63" t="str">
        <f>IF(F24="NA","-",IF(M24=0,"-",ABS(F24-M24)))</f>
        <v>-</v>
      </c>
      <c r="K24" s="60">
        <v>39.707999999999998</v>
      </c>
      <c r="L24" s="72">
        <v>63.003999999999998</v>
      </c>
      <c r="M24" s="55">
        <v>0</v>
      </c>
    </row>
    <row r="25" spans="2:13" ht="12" customHeight="1">
      <c r="B25" s="30"/>
      <c r="C25" s="23" t="s">
        <v>9</v>
      </c>
      <c r="D25" s="31">
        <v>45.06</v>
      </c>
      <c r="E25" s="32">
        <v>45.3</v>
      </c>
      <c r="F25" s="123">
        <v>33.229999999999997</v>
      </c>
      <c r="G25" s="94" t="str">
        <f>IF((F25/E25)-1&lt;0,"▲","")</f>
        <v>▲</v>
      </c>
      <c r="H25" s="95">
        <f t="shared" si="0"/>
        <v>0.26644591611479029</v>
      </c>
      <c r="I25" s="33" t="str">
        <f>IF(F25="NA","",IF(M25=0,"",IF((F25-M25)&lt;0,"▲","")))</f>
        <v/>
      </c>
      <c r="J25" s="63" t="str">
        <f>IF(F25="NA","-",IF(M25=0,"-",ABS(F25-M25)))</f>
        <v>-</v>
      </c>
      <c r="K25" s="60">
        <v>26.788499999999999</v>
      </c>
      <c r="L25" s="72">
        <v>14.439</v>
      </c>
      <c r="M25" s="55">
        <v>0</v>
      </c>
    </row>
    <row r="26" spans="2:13" ht="12" customHeight="1">
      <c r="B26" s="30"/>
      <c r="C26" s="23" t="s">
        <v>10</v>
      </c>
      <c r="D26" s="96">
        <f>ROUND(D25/(D23+D24),3)</f>
        <v>0.13100000000000001</v>
      </c>
      <c r="E26" s="97">
        <f>ROUND(E25/(E23+E24),3)</f>
        <v>0.13800000000000001</v>
      </c>
      <c r="F26" s="69">
        <f>ROUND(F25/(F23+F24),3)</f>
        <v>9.8000000000000004E-2</v>
      </c>
      <c r="G26" s="104" t="str">
        <f>IF((F26/E26)-1&lt;0,"▲","")</f>
        <v>▲</v>
      </c>
      <c r="H26" s="98">
        <f>ABS(+F26-E26)*100</f>
        <v>4.0000000000000009</v>
      </c>
      <c r="I26" s="105" t="str">
        <f>IF(F26="NA","",IF(M26=0,"",IF((F26-M26)&lt;0,"▲","")))</f>
        <v/>
      </c>
      <c r="J26" s="63" t="s">
        <v>241</v>
      </c>
      <c r="K26" s="99">
        <f>K25/(K23+K24)</f>
        <v>0.13591289722755648</v>
      </c>
      <c r="L26" s="126">
        <f>L25/(L23+L24)</f>
        <v>5.9242513139701386E-2</v>
      </c>
      <c r="M26" s="119" t="s">
        <v>241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331.18</v>
      </c>
      <c r="E28" s="32">
        <v>307.39</v>
      </c>
      <c r="F28" s="123">
        <v>307.10000000000002</v>
      </c>
      <c r="G28" s="94" t="str">
        <f>IF((F28/E28)-1&lt;0,"▲","")</f>
        <v>▲</v>
      </c>
      <c r="H28" s="95">
        <f>ABS((+F28/E28)-1)</f>
        <v>9.4342691694582204E-4</v>
      </c>
      <c r="I28" s="33" t="str">
        <f>IF(F28="NA","",IF(M28=0,"",IF((F28-M28)&lt;0,"▲","")))</f>
        <v/>
      </c>
      <c r="J28" s="63" t="str">
        <f>IF(F28="NA","-",IF(M28=0,"-",ABS(F28-M28)))</f>
        <v>-</v>
      </c>
      <c r="K28" s="60">
        <v>142.88849999999999</v>
      </c>
      <c r="L28" s="72">
        <v>187.97</v>
      </c>
      <c r="M28" s="55">
        <v>0</v>
      </c>
    </row>
    <row r="29" spans="2:13" ht="12" customHeight="1">
      <c r="B29" s="41"/>
      <c r="C29" s="23" t="s">
        <v>8</v>
      </c>
      <c r="D29" s="31">
        <v>261.67</v>
      </c>
      <c r="E29" s="32">
        <v>263.92</v>
      </c>
      <c r="F29" s="123">
        <v>270.77999999999997</v>
      </c>
      <c r="G29" s="94" t="str">
        <f>IF((F29/E29)-1&lt;0,"▲","")</f>
        <v/>
      </c>
      <c r="H29" s="95">
        <f t="shared" si="0"/>
        <v>2.5992725068202382E-2</v>
      </c>
      <c r="I29" s="33" t="str">
        <f>IF(F29="NA","",IF(M29=0,"",IF((F29-M29)&lt;0,"▲","")))</f>
        <v/>
      </c>
      <c r="J29" s="63" t="str">
        <f>IF(F29="NA","-",IF(M29=0,"-",ABS(F29-M29)))</f>
        <v>-</v>
      </c>
      <c r="K29" s="60">
        <v>119.678</v>
      </c>
      <c r="L29" s="72">
        <v>160.55199999999999</v>
      </c>
      <c r="M29" s="55">
        <v>0</v>
      </c>
    </row>
    <row r="30" spans="2:13" ht="12" customHeight="1">
      <c r="B30" s="41"/>
      <c r="C30" s="23" t="s">
        <v>79</v>
      </c>
      <c r="D30" s="31">
        <v>61.87</v>
      </c>
      <c r="E30" s="32">
        <v>44.45</v>
      </c>
      <c r="F30" s="123">
        <v>48.26</v>
      </c>
      <c r="G30" s="94" t="str">
        <f>IF((F30/E30)-1&lt;0,"▲","")</f>
        <v/>
      </c>
      <c r="H30" s="95">
        <f t="shared" si="0"/>
        <v>8.5714285714285632E-2</v>
      </c>
      <c r="I30" s="33" t="str">
        <f>IF(F30="NA","",IF(M30=0,"",IF((F30-M30)&lt;0,"▲","")))</f>
        <v/>
      </c>
      <c r="J30" s="63" t="str">
        <f>IF(F30="NA","-",IF(M30=0,"-",ABS(F30-M30)))</f>
        <v>-</v>
      </c>
      <c r="K30" s="60">
        <v>31.388999999999999</v>
      </c>
      <c r="L30" s="72">
        <v>56.588999999999999</v>
      </c>
      <c r="M30" s="55">
        <v>0</v>
      </c>
    </row>
    <row r="31" spans="2:13" ht="12" customHeight="1">
      <c r="B31" s="41"/>
      <c r="C31" s="23" t="s">
        <v>9</v>
      </c>
      <c r="D31" s="31">
        <v>41.26</v>
      </c>
      <c r="E31" s="32">
        <v>40.65</v>
      </c>
      <c r="F31" s="123">
        <v>29.09</v>
      </c>
      <c r="G31" s="94" t="str">
        <f>IF((F31/E31)-1&lt;0,"▲","")</f>
        <v>▲</v>
      </c>
      <c r="H31" s="95">
        <f t="shared" si="0"/>
        <v>0.28437884378843792</v>
      </c>
      <c r="I31" s="33" t="str">
        <f>IF(F31="NA","",IF(M31=0,"",IF((F31-M31)&lt;0,"▲","")))</f>
        <v/>
      </c>
      <c r="J31" s="63" t="str">
        <f>IF(F31="NA","-",IF(M31=0,"-",ABS(F31-M31)))</f>
        <v>-</v>
      </c>
      <c r="K31" s="60">
        <v>15.137</v>
      </c>
      <c r="L31" s="72">
        <v>10.819000000000001</v>
      </c>
      <c r="M31" s="55">
        <v>0</v>
      </c>
    </row>
    <row r="32" spans="2:13" ht="12" customHeight="1">
      <c r="B32" s="41"/>
      <c r="C32" s="23" t="s">
        <v>10</v>
      </c>
      <c r="D32" s="96">
        <f>ROUND(D31/(D29+D30),3)</f>
        <v>0.128</v>
      </c>
      <c r="E32" s="97">
        <f>ROUND(E31/(E29+E30),3)</f>
        <v>0.13200000000000001</v>
      </c>
      <c r="F32" s="69">
        <f>ROUND(F31/(F29+F30),3)</f>
        <v>9.0999999999999998E-2</v>
      </c>
      <c r="G32" s="104" t="str">
        <f>IF((F32/E32)-1&lt;0,"▲","")</f>
        <v>▲</v>
      </c>
      <c r="H32" s="98">
        <f>ABS(+F32-E32)*100</f>
        <v>4.1000000000000005</v>
      </c>
      <c r="I32" s="105" t="str">
        <f>IF(F32="NA","",IF(M32=0,"",IF((F32-M32)&lt;0,"▲","")))</f>
        <v/>
      </c>
      <c r="J32" s="63" t="s">
        <v>241</v>
      </c>
      <c r="K32" s="99">
        <f>K31/(K29+K30)</f>
        <v>0.10020057325557534</v>
      </c>
      <c r="L32" s="126">
        <f>L31/(L29+L30)</f>
        <v>4.9824768238149408E-2</v>
      </c>
      <c r="M32" s="119" t="s">
        <v>241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6.34</v>
      </c>
      <c r="E34" s="32">
        <v>6.52</v>
      </c>
      <c r="F34" s="123">
        <v>7.16</v>
      </c>
      <c r="G34" s="94" t="str">
        <f>IF((F34/E34)-1&lt;0,"▲","")</f>
        <v/>
      </c>
      <c r="H34" s="95">
        <f>ABS((+F34/E34)-1)</f>
        <v>9.8159509202454087E-2</v>
      </c>
      <c r="I34" s="33" t="str">
        <f>IF(F34="NA","",IF(M34=0,"",IF((F34-M34)&lt;0,"▲","")))</f>
        <v/>
      </c>
      <c r="J34" s="63" t="str">
        <f>IF(F34="NA","-",IF(M34=0,"-",ABS(F34-M34)))</f>
        <v>-</v>
      </c>
      <c r="K34" s="60">
        <v>2.931</v>
      </c>
      <c r="L34" s="72">
        <v>5.6280000000000001</v>
      </c>
      <c r="M34" s="55">
        <v>0</v>
      </c>
    </row>
    <row r="35" spans="2:13" ht="12" customHeight="1">
      <c r="B35" s="30"/>
      <c r="C35" s="23" t="s">
        <v>8</v>
      </c>
      <c r="D35" s="31">
        <v>4.0599999999999996</v>
      </c>
      <c r="E35" s="32">
        <v>4.3099999999999996</v>
      </c>
      <c r="F35" s="123">
        <v>4.22</v>
      </c>
      <c r="G35" s="94" t="str">
        <f>IF((F35/E35)-1&lt;0,"▲","")</f>
        <v>▲</v>
      </c>
      <c r="H35" s="95">
        <f t="shared" si="0"/>
        <v>2.0881670533642649E-2</v>
      </c>
      <c r="I35" s="33" t="str">
        <f>IF(F35="NA","",IF(M35=0,"",IF((F35-M35)&lt;0,"▲","")))</f>
        <v/>
      </c>
      <c r="J35" s="63" t="str">
        <f>IF(F35="NA","-",IF(M35=0,"-",ABS(F35-M35)))</f>
        <v>-</v>
      </c>
      <c r="K35" s="60">
        <v>1.3365</v>
      </c>
      <c r="L35" s="72">
        <v>3.39</v>
      </c>
      <c r="M35" s="55">
        <v>0</v>
      </c>
    </row>
    <row r="36" spans="2:13" ht="12" customHeight="1">
      <c r="B36" s="30"/>
      <c r="C36" s="23" t="s">
        <v>79</v>
      </c>
      <c r="D36" s="31">
        <v>3.37</v>
      </c>
      <c r="E36" s="32">
        <v>2.97</v>
      </c>
      <c r="F36" s="123">
        <v>3.1</v>
      </c>
      <c r="G36" s="94" t="str">
        <f>IF((F36/E36)-1&lt;0,"▲","")</f>
        <v/>
      </c>
      <c r="H36" s="95">
        <f t="shared" si="0"/>
        <v>4.3771043771043683E-2</v>
      </c>
      <c r="I36" s="33" t="str">
        <f>IF(F36="NA","",IF(M36=0,"",IF((F36-M36)&lt;0,"▲","")))</f>
        <v/>
      </c>
      <c r="J36" s="63" t="str">
        <f>IF(F36="NA","-",IF(M36=0,"-",ABS(F36-M36)))</f>
        <v>-</v>
      </c>
      <c r="K36" s="60">
        <v>1.665</v>
      </c>
      <c r="L36" s="72">
        <v>2.694</v>
      </c>
      <c r="M36" s="55">
        <v>0</v>
      </c>
    </row>
    <row r="37" spans="2:13" ht="12" customHeight="1">
      <c r="B37" s="30"/>
      <c r="C37" s="23" t="s">
        <v>9</v>
      </c>
      <c r="D37" s="31">
        <v>0.94</v>
      </c>
      <c r="E37" s="32">
        <v>0.74</v>
      </c>
      <c r="F37" s="123">
        <v>1.25</v>
      </c>
      <c r="G37" s="94" t="str">
        <f>IF((F37/E37)-1&lt;0,"▲","")</f>
        <v/>
      </c>
      <c r="H37" s="95">
        <f t="shared" si="0"/>
        <v>0.68918918918918926</v>
      </c>
      <c r="I37" s="33" t="str">
        <f>IF(F37="NA","",IF(M37=0,"",IF((F37-M37)&lt;0,"▲","")))</f>
        <v/>
      </c>
      <c r="J37" s="63" t="str">
        <f>IF(F37="NA","-",IF(M37=0,"-",ABS(F37-M37)))</f>
        <v>-</v>
      </c>
      <c r="K37" s="60">
        <v>0.21099999999999999</v>
      </c>
      <c r="L37" s="72">
        <v>0.81</v>
      </c>
      <c r="M37" s="55">
        <v>0</v>
      </c>
    </row>
    <row r="38" spans="2:13" ht="12" customHeight="1">
      <c r="B38" s="22"/>
      <c r="C38" s="42" t="s">
        <v>10</v>
      </c>
      <c r="D38" s="43">
        <f>ROUND(D37/(D35+D36),3)</f>
        <v>0.127</v>
      </c>
      <c r="E38" s="44">
        <f>ROUND(E37/(E35+E36),3)</f>
        <v>0.10199999999999999</v>
      </c>
      <c r="F38" s="74">
        <f>ROUND(F37/(F35+F36),3)</f>
        <v>0.17100000000000001</v>
      </c>
      <c r="G38" s="107" t="str">
        <f>IF((F38/E38)-1&lt;0,"▲","")</f>
        <v/>
      </c>
      <c r="H38" s="108">
        <f>ABS(+F38-E38)*100</f>
        <v>6.9000000000000021</v>
      </c>
      <c r="I38" s="109" t="str">
        <f>IF(F38="NA","",IF(M38=0,"",IF((F38-M38)&lt;0,"▲","")))</f>
        <v/>
      </c>
      <c r="J38" s="64" t="s">
        <v>241</v>
      </c>
      <c r="K38" s="110">
        <f>K37/(K35+K36)</f>
        <v>7.029818424121273E-2</v>
      </c>
      <c r="L38" s="127">
        <f>L37/(L35+L36)</f>
        <v>0.13313609467455623</v>
      </c>
      <c r="M38" s="120" t="s">
        <v>241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186</v>
      </c>
      <c r="E41" s="21" t="s">
        <v>2</v>
      </c>
      <c r="F41" s="21" t="s">
        <v>16</v>
      </c>
      <c r="G41" s="458" t="s">
        <v>220</v>
      </c>
      <c r="H41" s="458"/>
      <c r="I41" s="458"/>
      <c r="J41" s="458"/>
      <c r="K41" s="458"/>
      <c r="L41" s="459"/>
      <c r="M41" s="433" t="s">
        <v>294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64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72.86</v>
      </c>
      <c r="E44" s="112">
        <v>80.540000000000006</v>
      </c>
      <c r="F44" s="125">
        <v>86.95</v>
      </c>
      <c r="G44" s="113" t="str">
        <f>IF((F44/E44)-1&lt;0,"▲","")</f>
        <v/>
      </c>
      <c r="H44" s="95">
        <f>ABS((+F44/E44)-1)</f>
        <v>7.9587782468338641E-2</v>
      </c>
      <c r="I44" s="54" t="str">
        <f>IF(F44="NA","",IF(M44=0,"",IF((F44-M44)&lt;0,"▲","")))</f>
        <v/>
      </c>
      <c r="J44" s="63" t="str">
        <f>IF(F44="NA","-",IF(M44=0,"-",ABS(F44-M44)))</f>
        <v>-</v>
      </c>
      <c r="K44" s="60">
        <v>38.349499999999999</v>
      </c>
      <c r="L44" s="77">
        <v>66.783000000000001</v>
      </c>
      <c r="M44" s="78">
        <v>0</v>
      </c>
    </row>
    <row r="45" spans="2:13" ht="12" customHeight="1">
      <c r="B45" s="30"/>
      <c r="C45" s="23" t="s">
        <v>8</v>
      </c>
      <c r="D45" s="111">
        <v>51.57</v>
      </c>
      <c r="E45" s="112">
        <v>49.17</v>
      </c>
      <c r="F45" s="125">
        <v>50.26</v>
      </c>
      <c r="G45" s="114" t="str">
        <f>IF((F45/E45)-1&lt;0,"▲","")</f>
        <v/>
      </c>
      <c r="H45" s="95">
        <f>ABS((+F45/E45)-1)</f>
        <v>2.2167988610941602E-2</v>
      </c>
      <c r="I45" s="33" t="str">
        <f>IF(F45="NA","",IF(M45=0,"",IF((F45-M45)&lt;0,"▲","")))</f>
        <v/>
      </c>
      <c r="J45" s="63" t="str">
        <f>IF(F45="NA","-",IF(M45=0,"-",ABS(F45-M45)))</f>
        <v>-</v>
      </c>
      <c r="K45" s="60">
        <v>23.144500000000001</v>
      </c>
      <c r="L45" s="79">
        <v>44.6</v>
      </c>
      <c r="M45" s="55">
        <v>0</v>
      </c>
    </row>
    <row r="46" spans="2:13" ht="12" customHeight="1">
      <c r="B46" s="30"/>
      <c r="C46" s="23" t="s">
        <v>79</v>
      </c>
      <c r="D46" s="111">
        <v>31.6</v>
      </c>
      <c r="E46" s="112">
        <v>33.75</v>
      </c>
      <c r="F46" s="125">
        <v>34.29</v>
      </c>
      <c r="G46" s="114" t="str">
        <f>IF((F46/E46)-1&lt;0,"▲","")</f>
        <v/>
      </c>
      <c r="H46" s="95">
        <f>ABS((+F46/E46)-1)</f>
        <v>1.6000000000000014E-2</v>
      </c>
      <c r="I46" s="33" t="str">
        <f>IF(F46="NA","",IF(M46=0,"",IF((F46-M46)&lt;0,"▲","")))</f>
        <v/>
      </c>
      <c r="J46" s="63" t="str">
        <f>IF(F46="NA","-",IF(M46=0,"-",ABS(F46-M46)))</f>
        <v>-</v>
      </c>
      <c r="K46" s="60">
        <v>13.8605</v>
      </c>
      <c r="L46" s="79">
        <v>24.128</v>
      </c>
      <c r="M46" s="55">
        <v>0</v>
      </c>
    </row>
    <row r="47" spans="2:13" ht="12" customHeight="1">
      <c r="B47" s="30"/>
      <c r="C47" s="23" t="s">
        <v>9</v>
      </c>
      <c r="D47" s="111">
        <v>5.58</v>
      </c>
      <c r="E47" s="112">
        <v>3.53</v>
      </c>
      <c r="F47" s="125">
        <v>6.26</v>
      </c>
      <c r="G47" s="114" t="str">
        <f>IF((F47/E47)-1&lt;0,"▲","")</f>
        <v/>
      </c>
      <c r="H47" s="95">
        <f>ABS((+F47/E47)-1)</f>
        <v>0.77337110481586402</v>
      </c>
      <c r="I47" s="33" t="str">
        <f>IF(F47="NA","",IF(M47=0,"",IF((F47-M47)&lt;0,"▲","")))</f>
        <v/>
      </c>
      <c r="J47" s="63" t="str">
        <f>IF(F47="NA","-",IF(M47=0,"-",ABS(F47-M47)))</f>
        <v>-</v>
      </c>
      <c r="K47" s="60">
        <v>3.1349999999999998</v>
      </c>
      <c r="L47" s="79">
        <v>3.0590000000000002</v>
      </c>
      <c r="M47" s="55">
        <v>0</v>
      </c>
    </row>
    <row r="48" spans="2:13" ht="12" customHeight="1">
      <c r="B48" s="22"/>
      <c r="C48" s="42" t="s">
        <v>10</v>
      </c>
      <c r="D48" s="115">
        <f>ROUND(D47/(D45+D46),3)</f>
        <v>6.7000000000000004E-2</v>
      </c>
      <c r="E48" s="116">
        <f>ROUND(E47/(E45+E46),3)</f>
        <v>4.2999999999999997E-2</v>
      </c>
      <c r="F48" s="75">
        <f>ROUND(F47/(F45+F46),3)</f>
        <v>7.3999999999999996E-2</v>
      </c>
      <c r="G48" s="117" t="str">
        <f>IF(F48-D48&lt;0,"▲","")</f>
        <v/>
      </c>
      <c r="H48" s="108">
        <f>ABS(+F48-E48)*100</f>
        <v>3.1</v>
      </c>
      <c r="I48" s="45" t="str">
        <f>IF(F48="NA","",IF(M48=0,"",IF((F48-M48)&lt;0,"▲","")))</f>
        <v/>
      </c>
      <c r="J48" s="64" t="s">
        <v>241</v>
      </c>
      <c r="K48" s="110">
        <f>K47/(K45+K46)</f>
        <v>8.471828131333603E-2</v>
      </c>
      <c r="L48" s="128">
        <f>L47/(L45+L46)</f>
        <v>4.4508788266790826E-2</v>
      </c>
      <c r="M48" s="121" t="s">
        <v>241</v>
      </c>
    </row>
    <row r="49" spans="1:13" ht="12" customHeight="1">
      <c r="B49" s="1" t="s">
        <v>298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296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259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2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292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215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220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335.48</v>
      </c>
      <c r="E10" s="32">
        <v>412.03</v>
      </c>
      <c r="F10" s="123">
        <v>400.63</v>
      </c>
      <c r="G10" s="94" t="str">
        <f>IF((F10/E10)-1&lt;0,"▲","")</f>
        <v>▲</v>
      </c>
      <c r="H10" s="95">
        <f>ABS((+F10/E10)-1)</f>
        <v>2.7667888260563545E-2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400.63</v>
      </c>
    </row>
    <row r="11" spans="2:13" ht="12" customHeight="1">
      <c r="B11" s="30"/>
      <c r="C11" s="23" t="s">
        <v>8</v>
      </c>
      <c r="D11" s="31">
        <v>277.83999999999997</v>
      </c>
      <c r="E11" s="32">
        <v>307.14999999999998</v>
      </c>
      <c r="F11" s="123">
        <v>318.05</v>
      </c>
      <c r="G11" s="94" t="str">
        <f>IF((F11/E11)-1&lt;0,"▲","")</f>
        <v/>
      </c>
      <c r="H11" s="95">
        <f>ABS((+F11/E11)-1)</f>
        <v>3.5487546801237224E-2</v>
      </c>
      <c r="I11" s="33" t="str">
        <f>IF(F11="NA","",IF(M11=0,"",IF((F11-M11)&lt;0,"▲","")))</f>
        <v/>
      </c>
      <c r="J11" s="63">
        <f>IF(F11="NA","-",IF(M11=0,"-",ABS(F11-M11)))</f>
        <v>1.660000000000025</v>
      </c>
      <c r="K11" s="60">
        <v>180.13</v>
      </c>
      <c r="L11" s="72">
        <v>215.14099999999999</v>
      </c>
      <c r="M11" s="55">
        <v>316.39</v>
      </c>
    </row>
    <row r="12" spans="2:13" ht="12" customHeight="1">
      <c r="B12" s="30"/>
      <c r="C12" s="23" t="s">
        <v>79</v>
      </c>
      <c r="D12" s="31">
        <v>85.99</v>
      </c>
      <c r="E12" s="32">
        <v>107.73</v>
      </c>
      <c r="F12" s="123">
        <v>76.52</v>
      </c>
      <c r="G12" s="94" t="str">
        <f>IF((F12/E12)-1&lt;0,"▲","")</f>
        <v>▲</v>
      </c>
      <c r="H12" s="95">
        <f>ABS((+F12/E12)-1)</f>
        <v>0.28970574584609676</v>
      </c>
      <c r="I12" s="33" t="str">
        <f>IF(F12="NA","",IF(M12=0,"",IF((F12-M12)&lt;0,"▲","")))</f>
        <v>▲</v>
      </c>
      <c r="J12" s="63">
        <f>IF(F12="NA","-",IF(M12=0,"-",ABS(F12-M12)))</f>
        <v>2.0000000000010232E-2</v>
      </c>
      <c r="K12" s="60">
        <v>73.123999999999995</v>
      </c>
      <c r="L12" s="72">
        <v>99.475999999999999</v>
      </c>
      <c r="M12" s="55">
        <v>76.540000000000006</v>
      </c>
    </row>
    <row r="13" spans="2:13" ht="12" customHeight="1">
      <c r="B13" s="30"/>
      <c r="C13" s="23" t="s">
        <v>9</v>
      </c>
      <c r="D13" s="31">
        <v>49.85</v>
      </c>
      <c r="E13" s="32">
        <v>54.32</v>
      </c>
      <c r="F13" s="123">
        <v>67.5</v>
      </c>
      <c r="G13" s="94" t="str">
        <f>IF((F13/E13)-1&lt;0,"▲","")</f>
        <v/>
      </c>
      <c r="H13" s="95">
        <f>ABS((+F13/E13)-1)</f>
        <v>0.24263622974963184</v>
      </c>
      <c r="I13" s="33" t="str">
        <f>IF(F13="NA","",IF(M13=0,"",IF((F13-M13)&lt;0,"▲","")))</f>
        <v>▲</v>
      </c>
      <c r="J13" s="63">
        <f>IF(F13="NA","-",IF(M13=0,"-",ABS(F13-M13)))</f>
        <v>1.5100000000000051</v>
      </c>
      <c r="K13" s="60">
        <v>39.75</v>
      </c>
      <c r="L13" s="72">
        <v>25.483000000000001</v>
      </c>
      <c r="M13" s="55">
        <v>69.010000000000005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0.13100000000000001</v>
      </c>
      <c r="F14" s="69">
        <f>ROUND(F13/(F11+F12),3)</f>
        <v>0.17100000000000001</v>
      </c>
      <c r="G14" s="94" t="str">
        <f>IF((F14/E14)-1&lt;0,"▲","")</f>
        <v/>
      </c>
      <c r="H14" s="98">
        <f>ABS(+F14-E14)*100</f>
        <v>4.0000000000000009</v>
      </c>
      <c r="I14" s="33" t="str">
        <f>IF(F14="NA","",IF(M14=0,"",IF((F14-M14)&lt;0,"▲","")))</f>
        <v>▲</v>
      </c>
      <c r="J14" s="63">
        <f>IF(F14="NA","-",IF(M14=0,"-",ABS(F14-M14)*100))</f>
        <v>0.49999999999999767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0.17599999999999999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49.22</v>
      </c>
      <c r="E16" s="32">
        <v>55.82</v>
      </c>
      <c r="F16" s="123">
        <v>68.03</v>
      </c>
      <c r="G16" s="94" t="str">
        <f>IF((F16/E16)-1&lt;0,"▲","")</f>
        <v/>
      </c>
      <c r="H16" s="95">
        <f t="shared" ref="H16:H37" si="0">ABS((+F16/E16)-1)</f>
        <v>0.21873880329630957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68.03</v>
      </c>
    </row>
    <row r="17" spans="2:13" ht="12" customHeight="1">
      <c r="B17" s="30"/>
      <c r="C17" s="23" t="s">
        <v>8</v>
      </c>
      <c r="D17" s="31">
        <v>30.94</v>
      </c>
      <c r="E17" s="32">
        <v>28.57</v>
      </c>
      <c r="F17" s="123">
        <v>34.130000000000003</v>
      </c>
      <c r="G17" s="94" t="str">
        <f>IF((F17/E17)-1&lt;0,"▲","")</f>
        <v/>
      </c>
      <c r="H17" s="95">
        <f t="shared" si="0"/>
        <v>0.19460973048652441</v>
      </c>
      <c r="I17" s="33" t="str">
        <f>IF(F17="NA","",IF(M17=0,"",IF((F17-M17)&lt;0,"▲","")))</f>
        <v/>
      </c>
      <c r="J17" s="63">
        <f>IF(F17="NA","-",IF(M17=0,"-",ABS(F17-M17)))</f>
        <v>0.57000000000000028</v>
      </c>
      <c r="K17" s="60">
        <v>21.401</v>
      </c>
      <c r="L17" s="72">
        <v>31.027999999999999</v>
      </c>
      <c r="M17" s="55">
        <v>33.56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26.67</v>
      </c>
      <c r="G18" s="94" t="str">
        <f>IF((F18/E18)-1&lt;0,"▲","")</f>
        <v>▲</v>
      </c>
      <c r="H18" s="95">
        <f t="shared" si="0"/>
        <v>0.22470930232558128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26.67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18.95</v>
      </c>
      <c r="G19" s="94" t="str">
        <f>IF((F19/E19)-1&lt;0,"▲","")</f>
        <v/>
      </c>
      <c r="H19" s="95">
        <f t="shared" si="0"/>
        <v>1.2776442307692304</v>
      </c>
      <c r="I19" s="33" t="str">
        <f>IF(F19="NA","",IF(M19=0,"",IF((F19-M19)&lt;0,"▲","")))</f>
        <v>▲</v>
      </c>
      <c r="J19" s="63">
        <f>IF(F19="NA","-",IF(M19=0,"-",ABS(F19-M19)))</f>
        <v>0.44000000000000128</v>
      </c>
      <c r="K19" s="60">
        <v>12.750500000000001</v>
      </c>
      <c r="L19" s="72">
        <v>10.234</v>
      </c>
      <c r="M19" s="55">
        <v>19.39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0.13200000000000001</v>
      </c>
      <c r="F20" s="69">
        <f>ROUND(F19/(F17+F18),3)</f>
        <v>0.312</v>
      </c>
      <c r="G20" s="104" t="str">
        <f>IF((F20/E20)-1&lt;0,"▲","")</f>
        <v/>
      </c>
      <c r="H20" s="98">
        <f>ABS(+F20-E20)*100</f>
        <v>18</v>
      </c>
      <c r="I20" s="105" t="str">
        <f>IF(F20="NA","",IF(M20=0,"",IF((F20-M20)&lt;0,"▲","")))</f>
        <v>▲</v>
      </c>
      <c r="J20" s="63">
        <f>IF(F20="NA","-",IF(M20=0,"-",ABS(F20-M20)*100))</f>
        <v>1.0000000000000009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0.32200000000000001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</v>
      </c>
      <c r="E22" s="32">
        <v>349.86</v>
      </c>
      <c r="F22" s="123">
        <v>326.08999999999997</v>
      </c>
      <c r="G22" s="94" t="str">
        <f>IF((F22/E22)-1&lt;0,"▲","")</f>
        <v>▲</v>
      </c>
      <c r="H22" s="95">
        <f>ABS((+F22/E22)-1)</f>
        <v>6.7941462299205502E-2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326.08999999999997</v>
      </c>
    </row>
    <row r="23" spans="2:13" ht="12" customHeight="1">
      <c r="B23" s="30"/>
      <c r="C23" s="23" t="s">
        <v>8</v>
      </c>
      <c r="D23" s="31">
        <v>242.8</v>
      </c>
      <c r="E23" s="32">
        <v>274.60000000000002</v>
      </c>
      <c r="F23" s="123">
        <v>279.61</v>
      </c>
      <c r="G23" s="94" t="str">
        <f>IF((F23/E23)-1&lt;0,"▲","")</f>
        <v/>
      </c>
      <c r="H23" s="95">
        <f t="shared" si="0"/>
        <v>1.8244719592134029E-2</v>
      </c>
      <c r="I23" s="33" t="str">
        <f>IF(F23="NA","",IF(M23=0,"",IF((F23-M23)&lt;0,"▲","")))</f>
        <v/>
      </c>
      <c r="J23" s="63">
        <f>IF(F23="NA","-",IF(M23=0,"-",ABS(F23-M23)))</f>
        <v>0.84000000000003183</v>
      </c>
      <c r="K23" s="60">
        <v>157.39250000000001</v>
      </c>
      <c r="L23" s="72">
        <v>180.72300000000001</v>
      </c>
      <c r="M23" s="55">
        <v>278.77</v>
      </c>
    </row>
    <row r="24" spans="2:13" ht="12" customHeight="1">
      <c r="B24" s="30"/>
      <c r="C24" s="23" t="s">
        <v>79</v>
      </c>
      <c r="D24" s="31">
        <v>58.34</v>
      </c>
      <c r="E24" s="32">
        <v>69.88</v>
      </c>
      <c r="F24" s="123">
        <v>46.84</v>
      </c>
      <c r="G24" s="94" t="str">
        <f>IF((F24/E24)-1&lt;0,"▲","")</f>
        <v>▲</v>
      </c>
      <c r="H24" s="95">
        <f t="shared" si="0"/>
        <v>0.32970807097882071</v>
      </c>
      <c r="I24" s="33" t="str">
        <f>IF(F24="NA","",IF(M24=0,"",IF((F24-M24)&lt;0,"▲","")))</f>
        <v>▲</v>
      </c>
      <c r="J24" s="63">
        <f>IF(F24="NA","-",IF(M24=0,"-",ABS(F24-M24)))</f>
        <v>2.9999999999994031E-2</v>
      </c>
      <c r="K24" s="60">
        <v>39.707999999999998</v>
      </c>
      <c r="L24" s="72">
        <v>63.003999999999998</v>
      </c>
      <c r="M24" s="55">
        <v>46.87</v>
      </c>
    </row>
    <row r="25" spans="2:13" ht="12" customHeight="1">
      <c r="B25" s="30"/>
      <c r="C25" s="23" t="s">
        <v>9</v>
      </c>
      <c r="D25" s="31">
        <v>36.17</v>
      </c>
      <c r="E25" s="32">
        <v>45.06</v>
      </c>
      <c r="F25" s="123">
        <v>47.84</v>
      </c>
      <c r="G25" s="94" t="str">
        <f>IF((F25/E25)-1&lt;0,"▲","")</f>
        <v/>
      </c>
      <c r="H25" s="95">
        <f t="shared" si="0"/>
        <v>6.1695517088326657E-2</v>
      </c>
      <c r="I25" s="33" t="str">
        <f>IF(F25="NA","",IF(M25=0,"",IF((F25-M25)&lt;0,"▲","")))</f>
        <v>▲</v>
      </c>
      <c r="J25" s="63">
        <f>IF(F25="NA","-",IF(M25=0,"-",ABS(F25-M25)))</f>
        <v>0.80999999999999517</v>
      </c>
      <c r="K25" s="60">
        <v>26.788499999999999</v>
      </c>
      <c r="L25" s="72">
        <v>14.439</v>
      </c>
      <c r="M25" s="55">
        <v>48.65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0.13100000000000001</v>
      </c>
      <c r="F26" s="69">
        <f>ROUND(F25/(F23+F24),3)</f>
        <v>0.14699999999999999</v>
      </c>
      <c r="G26" s="104" t="str">
        <f>IF((F26/E26)-1&lt;0,"▲","")</f>
        <v/>
      </c>
      <c r="H26" s="98">
        <f>ABS(+F26-E26)*100</f>
        <v>1.5999999999999988</v>
      </c>
      <c r="I26" s="105" t="str">
        <f>IF(F26="NA","",IF(M26=0,"",IF((F26-M26)&lt;0,"▲","")))</f>
        <v>▲</v>
      </c>
      <c r="J26" s="63">
        <f>IF(F26="NA","-",IF(M26=0,"-",ABS(F26-M26)*100))</f>
        <v>0.20000000000000018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0.14899999999999999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267.5</v>
      </c>
      <c r="E28" s="32">
        <v>331.18</v>
      </c>
      <c r="F28" s="123">
        <v>307.39</v>
      </c>
      <c r="G28" s="94" t="str">
        <f>IF((F28/E28)-1&lt;0,"▲","")</f>
        <v>▲</v>
      </c>
      <c r="H28" s="95">
        <f>ABS((+F28/E28)-1)</f>
        <v>7.1834047949755453E-2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307.39</v>
      </c>
    </row>
    <row r="29" spans="2:13" ht="12" customHeight="1">
      <c r="B29" s="41"/>
      <c r="C29" s="23" t="s">
        <v>8</v>
      </c>
      <c r="D29" s="31">
        <v>230.67</v>
      </c>
      <c r="E29" s="32">
        <v>261.67</v>
      </c>
      <c r="F29" s="123">
        <v>262.64999999999998</v>
      </c>
      <c r="G29" s="94" t="str">
        <f>IF((F29/E29)-1&lt;0,"▲","")</f>
        <v/>
      </c>
      <c r="H29" s="95">
        <f t="shared" si="0"/>
        <v>3.7451752206976163E-3</v>
      </c>
      <c r="I29" s="33" t="str">
        <f>IF(F29="NA","",IF(M29=0,"",IF((F29-M29)&lt;0,"▲","")))</f>
        <v/>
      </c>
      <c r="J29" s="63">
        <f>IF(F29="NA","-",IF(M29=0,"-",ABS(F29-M29)))</f>
        <v>1.0199999999999818</v>
      </c>
      <c r="K29" s="60">
        <v>119.678</v>
      </c>
      <c r="L29" s="72">
        <v>160.55199999999999</v>
      </c>
      <c r="M29" s="55">
        <v>261.63</v>
      </c>
    </row>
    <row r="30" spans="2:13" ht="12" customHeight="1">
      <c r="B30" s="41"/>
      <c r="C30" s="23" t="s">
        <v>79</v>
      </c>
      <c r="D30" s="31">
        <v>53.99</v>
      </c>
      <c r="E30" s="32">
        <v>61.87</v>
      </c>
      <c r="F30" s="123">
        <v>43.18</v>
      </c>
      <c r="G30" s="94" t="str">
        <f>IF((F30/E30)-1&lt;0,"▲","")</f>
        <v>▲</v>
      </c>
      <c r="H30" s="95">
        <f t="shared" si="0"/>
        <v>0.30208501697106838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43.18</v>
      </c>
    </row>
    <row r="31" spans="2:13" ht="12" customHeight="1">
      <c r="B31" s="41"/>
      <c r="C31" s="23" t="s">
        <v>9</v>
      </c>
      <c r="D31" s="31">
        <v>33.11</v>
      </c>
      <c r="E31" s="32">
        <v>41.26</v>
      </c>
      <c r="F31" s="123">
        <v>43.19</v>
      </c>
      <c r="G31" s="94" t="str">
        <f>IF((F31/E31)-1&lt;0,"▲","")</f>
        <v/>
      </c>
      <c r="H31" s="95">
        <f t="shared" si="0"/>
        <v>4.6776539020843444E-2</v>
      </c>
      <c r="I31" s="33" t="str">
        <f>IF(F31="NA","",IF(M31=0,"",IF((F31-M31)&lt;0,"▲","")))</f>
        <v>▲</v>
      </c>
      <c r="J31" s="63">
        <f>IF(F31="NA","-",IF(M31=0,"-",ABS(F31-M31)))</f>
        <v>1.0200000000000031</v>
      </c>
      <c r="K31" s="60">
        <v>15.137</v>
      </c>
      <c r="L31" s="72">
        <v>10.819000000000001</v>
      </c>
      <c r="M31" s="55">
        <v>44.21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0.128</v>
      </c>
      <c r="F32" s="69">
        <f>ROUND(F31/(F29+F30),3)</f>
        <v>0.14099999999999999</v>
      </c>
      <c r="G32" s="104" t="str">
        <f>IF((F32/E32)-1&lt;0,"▲","")</f>
        <v/>
      </c>
      <c r="H32" s="98">
        <f>ABS(+F32-E32)*100</f>
        <v>1.2999999999999985</v>
      </c>
      <c r="I32" s="105" t="str">
        <f>IF(F32="NA","",IF(M32=0,"",IF((F32-M32)&lt;0,"▲","")))</f>
        <v>▲</v>
      </c>
      <c r="J32" s="63">
        <f>IF(F32="NA","-",IF(M32=0,"-",ABS(F32-M32)*100))</f>
        <v>0.40000000000000036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0.14499999999999999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6.27</v>
      </c>
      <c r="E34" s="32">
        <v>6.34</v>
      </c>
      <c r="F34" s="123">
        <v>6.52</v>
      </c>
      <c r="G34" s="94" t="str">
        <f>IF((F34/E34)-1&lt;0,"▲","")</f>
        <v/>
      </c>
      <c r="H34" s="95">
        <f>ABS((+F34/E34)-1)</f>
        <v>2.8391167192429068E-2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6.52</v>
      </c>
    </row>
    <row r="35" spans="2:13" ht="12" customHeight="1">
      <c r="B35" s="30"/>
      <c r="C35" s="23" t="s">
        <v>8</v>
      </c>
      <c r="D35" s="31">
        <v>4.0999999999999996</v>
      </c>
      <c r="E35" s="32">
        <v>3.98</v>
      </c>
      <c r="F35" s="123">
        <v>4.3099999999999996</v>
      </c>
      <c r="G35" s="94" t="str">
        <f>IF((F35/E35)-1&lt;0,"▲","")</f>
        <v/>
      </c>
      <c r="H35" s="95">
        <f t="shared" si="0"/>
        <v>8.2914572864321467E-2</v>
      </c>
      <c r="I35" s="33" t="str">
        <f>IF(F35="NA","",IF(M35=0,"",IF((F35-M35)&lt;0,"▲","")))</f>
        <v/>
      </c>
      <c r="J35" s="63">
        <f>IF(F35="NA","-",IF(M35=0,"-",ABS(F35-M35)))</f>
        <v>0.25</v>
      </c>
      <c r="K35" s="60">
        <v>1.3365</v>
      </c>
      <c r="L35" s="72">
        <v>3.39</v>
      </c>
      <c r="M35" s="55">
        <v>4.0599999999999996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3.01</v>
      </c>
      <c r="G36" s="94" t="str">
        <f>IF((F36/E36)-1&lt;0,"▲","")</f>
        <v>▲</v>
      </c>
      <c r="H36" s="95">
        <f t="shared" si="0"/>
        <v>0.12753623188405805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3.01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0.71</v>
      </c>
      <c r="G37" s="94" t="str">
        <f>IF((F37/E37)-1&lt;0,"▲","")</f>
        <v>▲</v>
      </c>
      <c r="H37" s="95">
        <f t="shared" si="0"/>
        <v>0.24468085106382975</v>
      </c>
      <c r="I37" s="33" t="str">
        <f>IF(F37="NA","",IF(M37=0,"",IF((F37-M37)&lt;0,"▲","")))</f>
        <v>▲</v>
      </c>
      <c r="J37" s="63">
        <f>IF(F37="NA","-",IF(M37=0,"-",ABS(F37-M37)))</f>
        <v>0.26</v>
      </c>
      <c r="K37" s="60">
        <v>0.21099999999999999</v>
      </c>
      <c r="L37" s="72">
        <v>0.81</v>
      </c>
      <c r="M37" s="55">
        <v>0.97</v>
      </c>
    </row>
    <row r="38" spans="2:13" ht="12" customHeight="1">
      <c r="B38" s="22"/>
      <c r="C38" s="42" t="s">
        <v>10</v>
      </c>
      <c r="D38" s="43">
        <f>ROUND(D37/(D35+D36),3)</f>
        <v>0.18099999999999999</v>
      </c>
      <c r="E38" s="44">
        <f>ROUND(E37/(E35+E36),3)</f>
        <v>0.127</v>
      </c>
      <c r="F38" s="74">
        <f>ROUND(F37/(F35+F36),3)</f>
        <v>9.7000000000000003E-2</v>
      </c>
      <c r="G38" s="107" t="str">
        <f>IF((F38/E38)-1&lt;0,"▲","")</f>
        <v>▲</v>
      </c>
      <c r="H38" s="108">
        <f>ABS(+F38-E38)*100</f>
        <v>3</v>
      </c>
      <c r="I38" s="109" t="str">
        <f>IF(F38="NA","",IF(M38=0,"",IF((F38-M38)&lt;0,"▲","")))</f>
        <v>▲</v>
      </c>
      <c r="J38" s="64">
        <f>IF(F38="NA","-",IF(M38=0,"-",ABS(F38-M38)*100))</f>
        <v>4.0000000000000009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0.13700000000000001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87</v>
      </c>
      <c r="E44" s="112">
        <v>72.86</v>
      </c>
      <c r="F44" s="125">
        <v>80.540000000000006</v>
      </c>
      <c r="G44" s="113" t="str">
        <f>IF((F44/E44)-1&lt;0,"▲","")</f>
        <v/>
      </c>
      <c r="H44" s="95">
        <f>ABS((+F44/E44)-1)</f>
        <v>0.10540763107329143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80.540000000000006</v>
      </c>
    </row>
    <row r="45" spans="2:13" ht="12" customHeight="1">
      <c r="B45" s="30"/>
      <c r="C45" s="23" t="s">
        <v>8</v>
      </c>
      <c r="D45" s="111">
        <v>53.47</v>
      </c>
      <c r="E45" s="112">
        <v>51.57</v>
      </c>
      <c r="F45" s="125">
        <v>49.03</v>
      </c>
      <c r="G45" s="114" t="str">
        <f>IF((F45/E45)-1&lt;0,"▲","")</f>
        <v>▲</v>
      </c>
      <c r="H45" s="95">
        <f>ABS((+F45/E45)-1)</f>
        <v>4.9253441923598928E-2</v>
      </c>
      <c r="I45" s="33" t="str">
        <f>IF(F45="NA","",IF(M45=0,"",IF((F45-M45)&lt;0,"▲","")))</f>
        <v>▲</v>
      </c>
      <c r="J45" s="63">
        <f>IF(F45="NA","-",IF(M45=0,"-",ABS(F45-M45)))</f>
        <v>4.9999999999997158E-2</v>
      </c>
      <c r="K45" s="60">
        <v>23.144500000000001</v>
      </c>
      <c r="L45" s="79">
        <v>40.305999999999997</v>
      </c>
      <c r="M45" s="55">
        <v>49.08</v>
      </c>
    </row>
    <row r="46" spans="2:13" ht="12" customHeight="1">
      <c r="B46" s="30"/>
      <c r="C46" s="23" t="s">
        <v>79</v>
      </c>
      <c r="D46" s="111">
        <v>30.39</v>
      </c>
      <c r="E46" s="112">
        <v>31.6</v>
      </c>
      <c r="F46" s="125">
        <v>32.93</v>
      </c>
      <c r="G46" s="114" t="str">
        <f>IF((F46/E46)-1&lt;0,"▲","")</f>
        <v/>
      </c>
      <c r="H46" s="95">
        <f>ABS((+F46/E46)-1)</f>
        <v>4.2088607594936711E-2</v>
      </c>
      <c r="I46" s="33" t="str">
        <f>IF(F46="NA","",IF(M46=0,"",IF((F46-M46)&lt;0,"▲","")))</f>
        <v/>
      </c>
      <c r="J46" s="63">
        <f>IF(F46="NA","-",IF(M46=0,"-",ABS(F46-M46)))</f>
        <v>0.67999999999999972</v>
      </c>
      <c r="K46" s="60">
        <v>13.8605</v>
      </c>
      <c r="L46" s="79">
        <v>23.108000000000001</v>
      </c>
      <c r="M46" s="55">
        <v>32.25</v>
      </c>
    </row>
    <row r="47" spans="2:13" ht="12" customHeight="1">
      <c r="B47" s="30"/>
      <c r="C47" s="23" t="s">
        <v>9</v>
      </c>
      <c r="D47" s="111">
        <v>15.62</v>
      </c>
      <c r="E47" s="112">
        <v>5.58</v>
      </c>
      <c r="F47" s="125">
        <v>4.4800000000000004</v>
      </c>
      <c r="G47" s="114" t="str">
        <f>IF((F47/E47)-1&lt;0,"▲","")</f>
        <v>▲</v>
      </c>
      <c r="H47" s="95">
        <f>ABS((+F47/E47)-1)</f>
        <v>0.19713261648745517</v>
      </c>
      <c r="I47" s="33" t="str">
        <f>IF(F47="NA","",IF(M47=0,"",IF((F47-M47)&lt;0,"▲","")))</f>
        <v>▲</v>
      </c>
      <c r="J47" s="63">
        <f>IF(F47="NA","-",IF(M47=0,"-",ABS(F47-M47)))</f>
        <v>0.54999999999999982</v>
      </c>
      <c r="K47" s="60">
        <v>3.1349999999999998</v>
      </c>
      <c r="L47" s="79">
        <v>4.9930000000000003</v>
      </c>
      <c r="M47" s="55">
        <v>5.03</v>
      </c>
    </row>
    <row r="48" spans="2:13" ht="12" customHeight="1">
      <c r="B48" s="22"/>
      <c r="C48" s="42" t="s">
        <v>10</v>
      </c>
      <c r="D48" s="115">
        <f>ROUND(D47/(D45+D46),3)</f>
        <v>0.186</v>
      </c>
      <c r="E48" s="116">
        <f>ROUND(E47/(E45+E46),3)</f>
        <v>6.7000000000000004E-2</v>
      </c>
      <c r="F48" s="75">
        <f>ROUND(F47/(F45+F46),3)</f>
        <v>5.5E-2</v>
      </c>
      <c r="G48" s="117" t="str">
        <f>IF(F48-D48&lt;0,"▲","")</f>
        <v>▲</v>
      </c>
      <c r="H48" s="108">
        <f>ABS(+F48-E48)*100</f>
        <v>1.2000000000000004</v>
      </c>
      <c r="I48" s="45" t="str">
        <f>IF(F48="NA","",IF(M48=0,"",IF((F48-M48)&lt;0,"▲","")))</f>
        <v>▲</v>
      </c>
      <c r="J48" s="64">
        <f>ABS(+F48-M48)*100</f>
        <v>0.7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6.2E-2</v>
      </c>
    </row>
    <row r="49" spans="1:13" ht="12" customHeight="1">
      <c r="B49" s="1" t="s">
        <v>293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285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286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287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288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290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291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3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283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229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335.48</v>
      </c>
      <c r="E10" s="32">
        <v>412.03</v>
      </c>
      <c r="F10" s="123">
        <v>400.63</v>
      </c>
      <c r="G10" s="94" t="str">
        <f>IF((F10/E10)-1&lt;0,"▲","")</f>
        <v>▲</v>
      </c>
      <c r="H10" s="95">
        <f>ABS((+F10/E10)-1)</f>
        <v>2.7667888260563545E-2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400.63</v>
      </c>
    </row>
    <row r="11" spans="2:13" ht="12" customHeight="1">
      <c r="B11" s="30"/>
      <c r="C11" s="23" t="s">
        <v>8</v>
      </c>
      <c r="D11" s="31">
        <v>277.83999999999997</v>
      </c>
      <c r="E11" s="32">
        <v>307.14999999999998</v>
      </c>
      <c r="F11" s="123">
        <v>316.39</v>
      </c>
      <c r="G11" s="94" t="str">
        <f>IF((F11/E11)-1&lt;0,"▲","")</f>
        <v/>
      </c>
      <c r="H11" s="95">
        <f>ABS((+F11/E11)-1)</f>
        <v>3.0083021325085557E-2</v>
      </c>
      <c r="I11" s="33" t="str">
        <f>IF(F11="NA","",IF(M11=0,"",IF((F11-M11)&lt;0,"▲","")))</f>
        <v/>
      </c>
      <c r="J11" s="63">
        <f>IF(F11="NA","-",IF(M11=0,"-",ABS(F11-M11)))</f>
        <v>1.8899999999999864</v>
      </c>
      <c r="K11" s="60">
        <v>180.13</v>
      </c>
      <c r="L11" s="72">
        <v>215.14099999999999</v>
      </c>
      <c r="M11" s="55">
        <v>314.5</v>
      </c>
    </row>
    <row r="12" spans="2:13" ht="12" customHeight="1">
      <c r="B12" s="30"/>
      <c r="C12" s="23" t="s">
        <v>79</v>
      </c>
      <c r="D12" s="31">
        <v>85.99</v>
      </c>
      <c r="E12" s="32">
        <v>107.73</v>
      </c>
      <c r="F12" s="123">
        <v>76.540000000000006</v>
      </c>
      <c r="G12" s="94" t="str">
        <f>IF((F12/E12)-1&lt;0,"▲","")</f>
        <v>▲</v>
      </c>
      <c r="H12" s="95">
        <f>ABS((+F12/E12)-1)</f>
        <v>0.28952009653764033</v>
      </c>
      <c r="I12" s="33" t="str">
        <f>IF(F12="NA","",IF(M12=0,"",IF((F12-M12)&lt;0,"▲","")))</f>
        <v>▲</v>
      </c>
      <c r="J12" s="63">
        <f>IF(F12="NA","-",IF(M12=0,"-",ABS(F12-M12)))</f>
        <v>2.0499999999999972</v>
      </c>
      <c r="K12" s="60">
        <v>73.123999999999995</v>
      </c>
      <c r="L12" s="72">
        <v>99.475999999999999</v>
      </c>
      <c r="M12" s="55">
        <v>78.59</v>
      </c>
    </row>
    <row r="13" spans="2:13" ht="12" customHeight="1">
      <c r="B13" s="30"/>
      <c r="C13" s="23" t="s">
        <v>9</v>
      </c>
      <c r="D13" s="31">
        <v>49.85</v>
      </c>
      <c r="E13" s="32">
        <v>54.32</v>
      </c>
      <c r="F13" s="123">
        <v>69.010000000000005</v>
      </c>
      <c r="G13" s="94" t="str">
        <f>IF((F13/E13)-1&lt;0,"▲","")</f>
        <v/>
      </c>
      <c r="H13" s="95">
        <f>ABS((+F13/E13)-1)</f>
        <v>0.27043446244477187</v>
      </c>
      <c r="I13" s="33" t="str">
        <f>IF(F13="NA","",IF(M13=0,"",IF((F13-M13)&lt;0,"▲","")))</f>
        <v/>
      </c>
      <c r="J13" s="63">
        <f>IF(F13="NA","-",IF(M13=0,"-",ABS(F13-M13)))</f>
        <v>0.52000000000001023</v>
      </c>
      <c r="K13" s="60">
        <v>39.75</v>
      </c>
      <c r="L13" s="72">
        <v>25.483000000000001</v>
      </c>
      <c r="M13" s="55">
        <v>68.489999999999995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0.13100000000000001</v>
      </c>
      <c r="F14" s="69">
        <f>ROUND(F13/(F11+F12),3)</f>
        <v>0.17599999999999999</v>
      </c>
      <c r="G14" s="94" t="str">
        <f>IF((F14/E14)-1&lt;0,"▲","")</f>
        <v/>
      </c>
      <c r="H14" s="98">
        <f>ABS(+F14-E14)*100</f>
        <v>4.4999999999999982</v>
      </c>
      <c r="I14" s="33" t="str">
        <f>IF(F14="NA","",IF(M14=0,"",IF((F14-M14)&lt;0,"▲","")))</f>
        <v/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0.17399999999999999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49.22</v>
      </c>
      <c r="E16" s="32">
        <v>55.82</v>
      </c>
      <c r="F16" s="123">
        <v>68.03</v>
      </c>
      <c r="G16" s="94" t="str">
        <f>IF((F16/E16)-1&lt;0,"▲","")</f>
        <v/>
      </c>
      <c r="H16" s="95">
        <f t="shared" ref="H16:H37" si="0">ABS((+F16/E16)-1)</f>
        <v>0.21873880329630957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68.03</v>
      </c>
    </row>
    <row r="17" spans="2:13" ht="12" customHeight="1">
      <c r="B17" s="30"/>
      <c r="C17" s="23" t="s">
        <v>8</v>
      </c>
      <c r="D17" s="31">
        <v>30.94</v>
      </c>
      <c r="E17" s="32">
        <v>28.57</v>
      </c>
      <c r="F17" s="123">
        <v>33.56</v>
      </c>
      <c r="G17" s="94" t="str">
        <f>IF((F17/E17)-1&lt;0,"▲","")</f>
        <v/>
      </c>
      <c r="H17" s="95">
        <f t="shared" si="0"/>
        <v>0.17465873293664691</v>
      </c>
      <c r="I17" s="33" t="str">
        <f>IF(F17="NA","",IF(M17=0,"",IF((F17-M17)&lt;0,"▲","")))</f>
        <v>▲</v>
      </c>
      <c r="J17" s="63">
        <f>IF(F17="NA","-",IF(M17=0,"-",ABS(F17-M17)))</f>
        <v>0.72999999999999687</v>
      </c>
      <c r="K17" s="60">
        <v>21.401</v>
      </c>
      <c r="L17" s="72">
        <v>31.027999999999999</v>
      </c>
      <c r="M17" s="55">
        <v>34.29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26.67</v>
      </c>
      <c r="G18" s="94" t="str">
        <f>IF((F18/E18)-1&lt;0,"▲","")</f>
        <v>▲</v>
      </c>
      <c r="H18" s="95">
        <f t="shared" si="0"/>
        <v>0.22470930232558128</v>
      </c>
      <c r="I18" s="33" t="str">
        <f>IF(F18="NA","",IF(M18=0,"",IF((F18-M18)&lt;0,"▲","")))</f>
        <v>▲</v>
      </c>
      <c r="J18" s="63">
        <f>IF(F18="NA","-",IF(M18=0,"-",ABS(F18-M18)))</f>
        <v>0.54999999999999716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19.39</v>
      </c>
      <c r="G19" s="94" t="str">
        <f>IF((F19/E19)-1&lt;0,"▲","")</f>
        <v/>
      </c>
      <c r="H19" s="95">
        <f t="shared" si="0"/>
        <v>1.3305288461538463</v>
      </c>
      <c r="I19" s="33" t="str">
        <f>IF(F19="NA","",IF(M19=0,"",IF((F19-M19)&lt;0,"▲","")))</f>
        <v/>
      </c>
      <c r="J19" s="63">
        <f>IF(F19="NA","-",IF(M19=0,"-",ABS(F19-M19)))</f>
        <v>1.5500000000000007</v>
      </c>
      <c r="K19" s="60">
        <v>12.750500000000001</v>
      </c>
      <c r="L19" s="72">
        <v>10.234</v>
      </c>
      <c r="M19" s="55">
        <v>17.84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0.13200000000000001</v>
      </c>
      <c r="F20" s="69">
        <f>ROUND(F19/(F17+F18),3)</f>
        <v>0.32200000000000001</v>
      </c>
      <c r="G20" s="104" t="str">
        <f>IF((F20/E20)-1&lt;0,"▲","")</f>
        <v/>
      </c>
      <c r="H20" s="98">
        <f>ABS(+F20-E20)*100</f>
        <v>19</v>
      </c>
      <c r="I20" s="105" t="str">
        <f>IF(F20="NA","",IF(M20=0,"",IF((F20-M20)&lt;0,"▲","")))</f>
        <v/>
      </c>
      <c r="J20" s="63">
        <f>IF(F20="NA","-",IF(M20=0,"-",ABS(F20-M20)*100))</f>
        <v>3.2000000000000028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0.28999999999999998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</v>
      </c>
      <c r="E22" s="32">
        <v>349.86</v>
      </c>
      <c r="F22" s="123">
        <v>326.08999999999997</v>
      </c>
      <c r="G22" s="94" t="str">
        <f>IF((F22/E22)-1&lt;0,"▲","")</f>
        <v>▲</v>
      </c>
      <c r="H22" s="95">
        <f>ABS((+F22/E22)-1)</f>
        <v>6.7941462299205502E-2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326.08999999999997</v>
      </c>
    </row>
    <row r="23" spans="2:13" ht="12" customHeight="1">
      <c r="B23" s="30"/>
      <c r="C23" s="23" t="s">
        <v>8</v>
      </c>
      <c r="D23" s="31">
        <v>242.8</v>
      </c>
      <c r="E23" s="32">
        <v>274.60000000000002</v>
      </c>
      <c r="F23" s="123">
        <v>278.77</v>
      </c>
      <c r="G23" s="94" t="str">
        <f>IF((F23/E23)-1&lt;0,"▲","")</f>
        <v/>
      </c>
      <c r="H23" s="95">
        <f t="shared" si="0"/>
        <v>1.5185724690458757E-2</v>
      </c>
      <c r="I23" s="33" t="str">
        <f>IF(F23="NA","",IF(M23=0,"",IF((F23-M23)&lt;0,"▲","")))</f>
        <v/>
      </c>
      <c r="J23" s="63">
        <f>IF(F23="NA","-",IF(M23=0,"-",ABS(F23-M23)))</f>
        <v>2.6200000000000045</v>
      </c>
      <c r="K23" s="60">
        <v>157.39250000000001</v>
      </c>
      <c r="L23" s="72">
        <v>180.72300000000001</v>
      </c>
      <c r="M23" s="55">
        <v>276.14999999999998</v>
      </c>
    </row>
    <row r="24" spans="2:13" ht="12" customHeight="1">
      <c r="B24" s="30"/>
      <c r="C24" s="23" t="s">
        <v>79</v>
      </c>
      <c r="D24" s="31">
        <v>58.34</v>
      </c>
      <c r="E24" s="32">
        <v>69.88</v>
      </c>
      <c r="F24" s="123">
        <v>46.87</v>
      </c>
      <c r="G24" s="94" t="str">
        <f>IF((F24/E24)-1&lt;0,"▲","")</f>
        <v>▲</v>
      </c>
      <c r="H24" s="95">
        <f t="shared" si="0"/>
        <v>0.32927876359473385</v>
      </c>
      <c r="I24" s="33" t="str">
        <f>IF(F24="NA","",IF(M24=0,"",IF((F24-M24)&lt;0,"▲","")))</f>
        <v>▲</v>
      </c>
      <c r="J24" s="63">
        <f>IF(F24="NA","-",IF(M24=0,"-",ABS(F24-M24)))</f>
        <v>1.3700000000000045</v>
      </c>
      <c r="K24" s="60">
        <v>39.707999999999998</v>
      </c>
      <c r="L24" s="72">
        <v>63.003999999999998</v>
      </c>
      <c r="M24" s="55">
        <v>48.24</v>
      </c>
    </row>
    <row r="25" spans="2:13" ht="12" customHeight="1">
      <c r="B25" s="30"/>
      <c r="C25" s="23" t="s">
        <v>9</v>
      </c>
      <c r="D25" s="31">
        <v>36.17</v>
      </c>
      <c r="E25" s="32">
        <v>45.06</v>
      </c>
      <c r="F25" s="123">
        <v>48.65</v>
      </c>
      <c r="G25" s="94" t="str">
        <f>IF((F25/E25)-1&lt;0,"▲","")</f>
        <v/>
      </c>
      <c r="H25" s="95">
        <f t="shared" si="0"/>
        <v>7.9671549045716716E-2</v>
      </c>
      <c r="I25" s="33" t="str">
        <f>IF(F25="NA","",IF(M25=0,"",IF((F25-M25)&lt;0,"▲","")))</f>
        <v>▲</v>
      </c>
      <c r="J25" s="63">
        <f>IF(F25="NA","-",IF(M25=0,"-",ABS(F25-M25)))</f>
        <v>1.1600000000000037</v>
      </c>
      <c r="K25" s="60">
        <v>26.788499999999999</v>
      </c>
      <c r="L25" s="72">
        <v>14.439</v>
      </c>
      <c r="M25" s="55">
        <v>49.81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0.13100000000000001</v>
      </c>
      <c r="F26" s="69">
        <f>ROUND(F25/(F23+F24),3)</f>
        <v>0.14899999999999999</v>
      </c>
      <c r="G26" s="104" t="str">
        <f>IF((F26/E26)-1&lt;0,"▲","")</f>
        <v/>
      </c>
      <c r="H26" s="98">
        <f>ABS(+F26-E26)*100</f>
        <v>1.7999999999999989</v>
      </c>
      <c r="I26" s="105" t="str">
        <f>IF(F26="NA","",IF(M26=0,"",IF((F26-M26)&lt;0,"▲","")))</f>
        <v>▲</v>
      </c>
      <c r="J26" s="63">
        <f>IF(F26="NA","-",IF(M26=0,"-",ABS(F26-M26)*100))</f>
        <v>0.50000000000000044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0.154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267.5</v>
      </c>
      <c r="E28" s="32">
        <v>331.18</v>
      </c>
      <c r="F28" s="123">
        <v>307.39</v>
      </c>
      <c r="G28" s="94" t="str">
        <f>IF((F28/E28)-1&lt;0,"▲","")</f>
        <v>▲</v>
      </c>
      <c r="H28" s="95">
        <f>ABS((+F28/E28)-1)</f>
        <v>7.1834047949755453E-2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307.39</v>
      </c>
    </row>
    <row r="29" spans="2:13" ht="12" customHeight="1">
      <c r="B29" s="41"/>
      <c r="C29" s="23" t="s">
        <v>8</v>
      </c>
      <c r="D29" s="31">
        <v>230.67</v>
      </c>
      <c r="E29" s="32">
        <v>261.67</v>
      </c>
      <c r="F29" s="123">
        <v>261.63</v>
      </c>
      <c r="G29" s="94" t="str">
        <f>IF((F29/E29)-1&lt;0,"▲","")</f>
        <v>▲</v>
      </c>
      <c r="H29" s="95">
        <f t="shared" si="0"/>
        <v>1.5286429472238794E-4</v>
      </c>
      <c r="I29" s="33" t="str">
        <f>IF(F29="NA","",IF(M29=0,"",IF((F29-M29)&lt;0,"▲","")))</f>
        <v/>
      </c>
      <c r="J29" s="63">
        <f>IF(F29="NA","-",IF(M29=0,"-",ABS(F29-M29)))</f>
        <v>2.5400000000000205</v>
      </c>
      <c r="K29" s="60">
        <v>119.678</v>
      </c>
      <c r="L29" s="72">
        <v>160.55199999999999</v>
      </c>
      <c r="M29" s="55">
        <v>259.08999999999997</v>
      </c>
    </row>
    <row r="30" spans="2:13" ht="12" customHeight="1">
      <c r="B30" s="41"/>
      <c r="C30" s="23" t="s">
        <v>79</v>
      </c>
      <c r="D30" s="31">
        <v>53.99</v>
      </c>
      <c r="E30" s="32">
        <v>61.87</v>
      </c>
      <c r="F30" s="123">
        <v>43.18</v>
      </c>
      <c r="G30" s="94" t="str">
        <f>IF((F30/E30)-1&lt;0,"▲","")</f>
        <v>▲</v>
      </c>
      <c r="H30" s="95">
        <f t="shared" si="0"/>
        <v>0.30208501697106838</v>
      </c>
      <c r="I30" s="33" t="str">
        <f>IF(F30="NA","",IF(M30=0,"",IF((F30-M30)&lt;0,"▲","")))</f>
        <v>▲</v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44.45</v>
      </c>
    </row>
    <row r="31" spans="2:13" ht="12" customHeight="1">
      <c r="B31" s="41"/>
      <c r="C31" s="23" t="s">
        <v>9</v>
      </c>
      <c r="D31" s="31">
        <v>33.11</v>
      </c>
      <c r="E31" s="32">
        <v>41.26</v>
      </c>
      <c r="F31" s="123">
        <v>44.21</v>
      </c>
      <c r="G31" s="94" t="str">
        <f>IF((F31/E31)-1&lt;0,"▲","")</f>
        <v/>
      </c>
      <c r="H31" s="95">
        <f t="shared" si="0"/>
        <v>7.1497818710615668E-2</v>
      </c>
      <c r="I31" s="33" t="str">
        <f>IF(F31="NA","",IF(M31=0,"",IF((F31-M31)&lt;0,"▲","")))</f>
        <v>▲</v>
      </c>
      <c r="J31" s="63">
        <f>IF(F31="NA","-",IF(M31=0,"-",ABS(F31-M31)))</f>
        <v>1.269999999999996</v>
      </c>
      <c r="K31" s="60">
        <v>15.137</v>
      </c>
      <c r="L31" s="72">
        <v>10.819000000000001</v>
      </c>
      <c r="M31" s="55">
        <v>45.48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0.128</v>
      </c>
      <c r="F32" s="69">
        <f>ROUND(F31/(F29+F30),3)</f>
        <v>0.14499999999999999</v>
      </c>
      <c r="G32" s="104" t="str">
        <f>IF((F32/E32)-1&lt;0,"▲","")</f>
        <v/>
      </c>
      <c r="H32" s="98">
        <f>ABS(+F32-E32)*100</f>
        <v>1.6999999999999988</v>
      </c>
      <c r="I32" s="105" t="str">
        <f>IF(F32="NA","",IF(M32=0,"",IF((F32-M32)&lt;0,"▲","")))</f>
        <v>▲</v>
      </c>
      <c r="J32" s="63">
        <f>IF(F32="NA","-",IF(M32=0,"-",ABS(F32-M32)*100))</f>
        <v>0.50000000000000044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0.15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6.27</v>
      </c>
      <c r="E34" s="32">
        <v>6.34</v>
      </c>
      <c r="F34" s="123">
        <v>6.52</v>
      </c>
      <c r="G34" s="94" t="str">
        <f>IF((F34/E34)-1&lt;0,"▲","")</f>
        <v/>
      </c>
      <c r="H34" s="95">
        <f>ABS((+F34/E34)-1)</f>
        <v>2.8391167192429068E-2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6.52</v>
      </c>
    </row>
    <row r="35" spans="2:13" ht="12" customHeight="1">
      <c r="B35" s="30"/>
      <c r="C35" s="23" t="s">
        <v>8</v>
      </c>
      <c r="D35" s="31">
        <v>4.0999999999999996</v>
      </c>
      <c r="E35" s="32">
        <v>3.98</v>
      </c>
      <c r="F35" s="123">
        <v>4.0599999999999996</v>
      </c>
      <c r="G35" s="94" t="str">
        <f>IF((F35/E35)-1&lt;0,"▲","")</f>
        <v/>
      </c>
      <c r="H35" s="95">
        <f t="shared" si="0"/>
        <v>2.0100502512562679E-2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4.0599999999999996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3.01</v>
      </c>
      <c r="G36" s="94" t="str">
        <f>IF((F36/E36)-1&lt;0,"▲","")</f>
        <v>▲</v>
      </c>
      <c r="H36" s="95">
        <f t="shared" si="0"/>
        <v>0.12753623188405805</v>
      </c>
      <c r="I36" s="33" t="str">
        <f>IF(F36="NA","",IF(M36=0,"",IF((F36-M36)&lt;0,"▲","")))</f>
        <v>▲</v>
      </c>
      <c r="J36" s="63">
        <f>IF(F36="NA","-",IF(M36=0,"-",ABS(F36-M36)))</f>
        <v>0.12000000000000011</v>
      </c>
      <c r="K36" s="60">
        <v>1.665</v>
      </c>
      <c r="L36" s="72">
        <v>2.694</v>
      </c>
      <c r="M36" s="55">
        <v>3.13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0.97</v>
      </c>
      <c r="G37" s="94" t="str">
        <f>IF((F37/E37)-1&lt;0,"▲","")</f>
        <v/>
      </c>
      <c r="H37" s="95">
        <f t="shared" si="0"/>
        <v>3.1914893617021267E-2</v>
      </c>
      <c r="I37" s="33" t="str">
        <f>IF(F37="NA","",IF(M37=0,"",IF((F37-M37)&lt;0,"▲","")))</f>
        <v/>
      </c>
      <c r="J37" s="63">
        <f>IF(F37="NA","-",IF(M37=0,"-",ABS(F37-M37)))</f>
        <v>0.13</v>
      </c>
      <c r="K37" s="60">
        <v>0.21099999999999999</v>
      </c>
      <c r="L37" s="72">
        <v>0.81</v>
      </c>
      <c r="M37" s="55">
        <v>0.84</v>
      </c>
    </row>
    <row r="38" spans="2:13" ht="12" customHeight="1">
      <c r="B38" s="22"/>
      <c r="C38" s="42" t="s">
        <v>10</v>
      </c>
      <c r="D38" s="43">
        <f>ROUND(D37/(D35+D36),3)</f>
        <v>0.18099999999999999</v>
      </c>
      <c r="E38" s="44">
        <f>ROUND(E37/(E35+E36),3)</f>
        <v>0.127</v>
      </c>
      <c r="F38" s="74">
        <f>ROUND(F37/(F35+F36),3)</f>
        <v>0.13700000000000001</v>
      </c>
      <c r="G38" s="107" t="str">
        <f>IF((F38/E38)-1&lt;0,"▲","")</f>
        <v/>
      </c>
      <c r="H38" s="108">
        <f>ABS(+F38-E38)*100</f>
        <v>1.0000000000000009</v>
      </c>
      <c r="I38" s="109" t="str">
        <f>IF(F38="NA","",IF(M38=0,"",IF((F38-M38)&lt;0,"▲","")))</f>
        <v/>
      </c>
      <c r="J38" s="64">
        <f>IF(F38="NA","-",IF(M38=0,"-",ABS(F38-M38)*100))</f>
        <v>2.0000000000000004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0.11700000000000001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87</v>
      </c>
      <c r="E44" s="112">
        <v>72.86</v>
      </c>
      <c r="F44" s="125">
        <v>80.540000000000006</v>
      </c>
      <c r="G44" s="113" t="str">
        <f>IF((F44/E44)-1&lt;0,"▲","")</f>
        <v/>
      </c>
      <c r="H44" s="95">
        <f>ABS((+F44/E44)-1)</f>
        <v>0.10540763107329143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80.540000000000006</v>
      </c>
    </row>
    <row r="45" spans="2:13" ht="12" customHeight="1">
      <c r="B45" s="30"/>
      <c r="C45" s="23" t="s">
        <v>8</v>
      </c>
      <c r="D45" s="111">
        <v>53.47</v>
      </c>
      <c r="E45" s="112">
        <v>51.57</v>
      </c>
      <c r="F45" s="125">
        <v>49.08</v>
      </c>
      <c r="G45" s="114" t="str">
        <f>IF((F45/E45)-1&lt;0,"▲","")</f>
        <v>▲</v>
      </c>
      <c r="H45" s="95">
        <f>ABS((+F45/E45)-1)</f>
        <v>4.8283885980221042E-2</v>
      </c>
      <c r="I45" s="33" t="str">
        <f>IF(F45="NA","",IF(M45=0,"",IF((F45-M45)&lt;0,"▲","")))</f>
        <v>▲</v>
      </c>
      <c r="J45" s="63">
        <f>IF(F45="NA","-",IF(M45=0,"-",ABS(F45-M45)))</f>
        <v>0.27000000000000313</v>
      </c>
      <c r="K45" s="60">
        <v>23.144500000000001</v>
      </c>
      <c r="L45" s="79">
        <v>40.305999999999997</v>
      </c>
      <c r="M45" s="55">
        <v>49.35</v>
      </c>
    </row>
    <row r="46" spans="2:13" ht="12" customHeight="1">
      <c r="B46" s="30"/>
      <c r="C46" s="23" t="s">
        <v>79</v>
      </c>
      <c r="D46" s="111">
        <v>30.39</v>
      </c>
      <c r="E46" s="112">
        <v>31.6</v>
      </c>
      <c r="F46" s="125">
        <v>32.25</v>
      </c>
      <c r="G46" s="114" t="str">
        <f>IF((F46/E46)-1&lt;0,"▲","")</f>
        <v/>
      </c>
      <c r="H46" s="95">
        <f>ABS((+F46/E46)-1)</f>
        <v>2.0569620253164445E-2</v>
      </c>
      <c r="I46" s="33" t="str">
        <f>IF(F46="NA","",IF(M46=0,"",IF((F46-M46)&lt;0,"▲","")))</f>
        <v/>
      </c>
      <c r="J46" s="63">
        <f>IF(F46="NA","-",IF(M46=0,"-",ABS(F46-M46)))</f>
        <v>0.94999999999999929</v>
      </c>
      <c r="K46" s="60">
        <v>13.8605</v>
      </c>
      <c r="L46" s="79">
        <v>23.108000000000001</v>
      </c>
      <c r="M46" s="55">
        <v>31.3</v>
      </c>
    </row>
    <row r="47" spans="2:13" ht="12" customHeight="1">
      <c r="B47" s="30"/>
      <c r="C47" s="23" t="s">
        <v>9</v>
      </c>
      <c r="D47" s="111">
        <v>15.62</v>
      </c>
      <c r="E47" s="112">
        <v>5.58</v>
      </c>
      <c r="F47" s="125">
        <v>5.03</v>
      </c>
      <c r="G47" s="114" t="str">
        <f>IF((F47/E47)-1&lt;0,"▲","")</f>
        <v>▲</v>
      </c>
      <c r="H47" s="95">
        <f>ABS((+F47/E47)-1)</f>
        <v>9.8566308243727585E-2</v>
      </c>
      <c r="I47" s="33" t="str">
        <f>IF(F47="NA","",IF(M47=0,"",IF((F47-M47)&lt;0,"▲","")))</f>
        <v>▲</v>
      </c>
      <c r="J47" s="63">
        <f>IF(F47="NA","-",IF(M47=0,"-",ABS(F47-M47)))</f>
        <v>0.67999999999999972</v>
      </c>
      <c r="K47" s="60">
        <v>3.1349999999999998</v>
      </c>
      <c r="L47" s="79">
        <v>4.9930000000000003</v>
      </c>
      <c r="M47" s="55">
        <v>5.71</v>
      </c>
    </row>
    <row r="48" spans="2:13" ht="12" customHeight="1">
      <c r="B48" s="22"/>
      <c r="C48" s="42" t="s">
        <v>10</v>
      </c>
      <c r="D48" s="115">
        <f>ROUND(D47/(D45+D46),3)</f>
        <v>0.186</v>
      </c>
      <c r="E48" s="116">
        <f>ROUND(E47/(E45+E46),3)</f>
        <v>6.7000000000000004E-2</v>
      </c>
      <c r="F48" s="75">
        <f>ROUND(F47/(F45+F46),3)</f>
        <v>6.2E-2</v>
      </c>
      <c r="G48" s="117" t="str">
        <f>IF(F48-D48&lt;0,"▲","")</f>
        <v>▲</v>
      </c>
      <c r="H48" s="108">
        <f>ABS(+F48-E48)*100</f>
        <v>0.50000000000000044</v>
      </c>
      <c r="I48" s="45" t="str">
        <f>IF(F48="NA","",IF(M48=0,"",IF((F48-M48)&lt;0,"▲","")))</f>
        <v>▲</v>
      </c>
      <c r="J48" s="64">
        <f>ABS(+F48-M48)*100</f>
        <v>0.89999999999999947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7.0999999999999994E-2</v>
      </c>
    </row>
    <row r="49" spans="1:13" ht="12" customHeight="1">
      <c r="B49" s="1" t="s">
        <v>284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267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268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4">
    <tabColor theme="1"/>
    <pageSetUpPr fitToPage="1"/>
  </sheetPr>
  <dimension ref="A1:M67"/>
  <sheetViews>
    <sheetView showGridLines="0" defaultGridColor="0" topLeftCell="A16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281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215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220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335.48</v>
      </c>
      <c r="E10" s="32">
        <v>412.03</v>
      </c>
      <c r="F10" s="123">
        <v>400.63</v>
      </c>
      <c r="G10" s="94" t="str">
        <f>IF((F10/E10)-1&lt;0,"▲","")</f>
        <v>▲</v>
      </c>
      <c r="H10" s="95">
        <f>ABS((+F10/E10)-1)</f>
        <v>2.7667888260563545E-2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400.63</v>
      </c>
    </row>
    <row r="11" spans="2:13" ht="12" customHeight="1">
      <c r="B11" s="30"/>
      <c r="C11" s="23" t="s">
        <v>8</v>
      </c>
      <c r="D11" s="31">
        <v>277.83999999999997</v>
      </c>
      <c r="E11" s="32">
        <v>307.14999999999998</v>
      </c>
      <c r="F11" s="123">
        <v>314.5</v>
      </c>
      <c r="G11" s="94" t="str">
        <f>IF((F11/E11)-1&lt;0,"▲","")</f>
        <v/>
      </c>
      <c r="H11" s="95">
        <f>ABS((+F11/E11)-1)</f>
        <v>2.3929676054045279E-2</v>
      </c>
      <c r="I11" s="33" t="str">
        <f>IF(F11="NA","",IF(M11=0,"",IF((F11-M11)&lt;0,"▲","")))</f>
        <v/>
      </c>
      <c r="J11" s="63">
        <f>IF(F11="NA","-",IF(M11=0,"-",ABS(F11-M11)))</f>
        <v>0.70999999999997954</v>
      </c>
      <c r="K11" s="60">
        <v>180.13</v>
      </c>
      <c r="L11" s="72">
        <v>215.14099999999999</v>
      </c>
      <c r="M11" s="55">
        <v>313.79000000000002</v>
      </c>
    </row>
    <row r="12" spans="2:13" ht="12" customHeight="1">
      <c r="B12" s="30"/>
      <c r="C12" s="23" t="s">
        <v>79</v>
      </c>
      <c r="D12" s="31">
        <v>85.99</v>
      </c>
      <c r="E12" s="32">
        <v>107.73</v>
      </c>
      <c r="F12" s="123">
        <v>78.59</v>
      </c>
      <c r="G12" s="94" t="str">
        <f>IF((F12/E12)-1&lt;0,"▲","")</f>
        <v>▲</v>
      </c>
      <c r="H12" s="95">
        <f>ABS((+F12/E12)-1)</f>
        <v>0.27049104242086697</v>
      </c>
      <c r="I12" s="33" t="str">
        <f>IF(F12="NA","",IF(M12=0,"",IF((F12-M12)&lt;0,"▲","")))</f>
        <v>▲</v>
      </c>
      <c r="J12" s="63">
        <f>IF(F12="NA","-",IF(M12=0,"-",ABS(F12-M12)))</f>
        <v>9.9999999999994316E-2</v>
      </c>
      <c r="K12" s="60">
        <v>73.123999999999995</v>
      </c>
      <c r="L12" s="72">
        <v>99.475999999999999</v>
      </c>
      <c r="M12" s="55">
        <v>78.69</v>
      </c>
    </row>
    <row r="13" spans="2:13" ht="12" customHeight="1">
      <c r="B13" s="30"/>
      <c r="C13" s="23" t="s">
        <v>9</v>
      </c>
      <c r="D13" s="31">
        <v>49.85</v>
      </c>
      <c r="E13" s="32">
        <v>54.32</v>
      </c>
      <c r="F13" s="123">
        <v>68.489999999999995</v>
      </c>
      <c r="G13" s="94" t="str">
        <f>IF((F13/E13)-1&lt;0,"▲","")</f>
        <v/>
      </c>
      <c r="H13" s="95">
        <f>ABS((+F13/E13)-1)</f>
        <v>0.26086156111929304</v>
      </c>
      <c r="I13" s="33" t="str">
        <f>IF(F13="NA","",IF(M13=0,"",IF((F13-M13)&lt;0,"▲","")))</f>
        <v>▲</v>
      </c>
      <c r="J13" s="63">
        <f>IF(F13="NA","-",IF(M13=0,"-",ABS(F13-M13)))</f>
        <v>0.6600000000000108</v>
      </c>
      <c r="K13" s="60">
        <v>39.75</v>
      </c>
      <c r="L13" s="72">
        <v>25.483000000000001</v>
      </c>
      <c r="M13" s="55">
        <v>69.150000000000006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0.13100000000000001</v>
      </c>
      <c r="F14" s="69">
        <f>ROUND(F13/(F11+F12),3)</f>
        <v>0.17399999999999999</v>
      </c>
      <c r="G14" s="94" t="str">
        <f>IF((F14/E14)-1&lt;0,"▲","")</f>
        <v/>
      </c>
      <c r="H14" s="98">
        <f>ABS(+F14-E14)*100</f>
        <v>4.299999999999998</v>
      </c>
      <c r="I14" s="33" t="str">
        <f>IF(F14="NA","",IF(M14=0,"",IF((F14-M14)&lt;0,"▲","")))</f>
        <v>▲</v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0.17599999999999999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49.22</v>
      </c>
      <c r="E16" s="32">
        <v>55.82</v>
      </c>
      <c r="F16" s="123">
        <v>68.03</v>
      </c>
      <c r="G16" s="94" t="str">
        <f>IF((F16/E16)-1&lt;0,"▲","")</f>
        <v/>
      </c>
      <c r="H16" s="95">
        <f t="shared" ref="H16:H37" si="0">ABS((+F16/E16)-1)</f>
        <v>0.21873880329630957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68.03</v>
      </c>
    </row>
    <row r="17" spans="2:13" ht="12" customHeight="1">
      <c r="B17" s="30"/>
      <c r="C17" s="23" t="s">
        <v>8</v>
      </c>
      <c r="D17" s="31">
        <v>30.94</v>
      </c>
      <c r="E17" s="32">
        <v>28.57</v>
      </c>
      <c r="F17" s="123">
        <v>34.29</v>
      </c>
      <c r="G17" s="94" t="str">
        <f>IF((F17/E17)-1&lt;0,"▲","")</f>
        <v/>
      </c>
      <c r="H17" s="95">
        <f t="shared" si="0"/>
        <v>0.20021001050052489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34.29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27.22</v>
      </c>
      <c r="G18" s="94" t="str">
        <f>IF((F18/E18)-1&lt;0,"▲","")</f>
        <v>▲</v>
      </c>
      <c r="H18" s="95">
        <f t="shared" si="0"/>
        <v>0.20872093023255811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17.84</v>
      </c>
      <c r="G19" s="94" t="str">
        <f>IF((F19/E19)-1&lt;0,"▲","")</f>
        <v/>
      </c>
      <c r="H19" s="95">
        <f t="shared" si="0"/>
        <v>1.1442307692307692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17.84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0.13200000000000001</v>
      </c>
      <c r="F20" s="69">
        <f>ROUND(F19/(F17+F18),3)</f>
        <v>0.28999999999999998</v>
      </c>
      <c r="G20" s="104" t="str">
        <f>IF((F20/E20)-1&lt;0,"▲","")</f>
        <v/>
      </c>
      <c r="H20" s="98">
        <f>ABS(+F20-E20)*100</f>
        <v>15.799999999999997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0.28999999999999998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</v>
      </c>
      <c r="E22" s="32">
        <v>349.86</v>
      </c>
      <c r="F22" s="123">
        <v>326.08999999999997</v>
      </c>
      <c r="G22" s="94" t="str">
        <f>IF((F22/E22)-1&lt;0,"▲","")</f>
        <v>▲</v>
      </c>
      <c r="H22" s="95">
        <f>ABS((+F22/E22)-1)</f>
        <v>6.7941462299205502E-2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326.08999999999997</v>
      </c>
    </row>
    <row r="23" spans="2:13" ht="12" customHeight="1">
      <c r="B23" s="30"/>
      <c r="C23" s="23" t="s">
        <v>8</v>
      </c>
      <c r="D23" s="31">
        <v>242.8</v>
      </c>
      <c r="E23" s="32">
        <v>274.60000000000002</v>
      </c>
      <c r="F23" s="123">
        <v>276.14999999999998</v>
      </c>
      <c r="G23" s="94" t="str">
        <f>IF((F23/E23)-1&lt;0,"▲","")</f>
        <v/>
      </c>
      <c r="H23" s="95">
        <f t="shared" si="0"/>
        <v>5.6445739257100502E-3</v>
      </c>
      <c r="I23" s="33" t="str">
        <f>IF(F23="NA","",IF(M23=0,"",IF((F23-M23)&lt;0,"▲","")))</f>
        <v/>
      </c>
      <c r="J23" s="63">
        <f>IF(F23="NA","-",IF(M23=0,"-",ABS(F23-M23)))</f>
        <v>0.70999999999997954</v>
      </c>
      <c r="K23" s="60">
        <v>157.39250000000001</v>
      </c>
      <c r="L23" s="72">
        <v>180.72300000000001</v>
      </c>
      <c r="M23" s="55">
        <v>275.44</v>
      </c>
    </row>
    <row r="24" spans="2:13" ht="12" customHeight="1">
      <c r="B24" s="30"/>
      <c r="C24" s="23" t="s">
        <v>79</v>
      </c>
      <c r="D24" s="31">
        <v>58.34</v>
      </c>
      <c r="E24" s="32">
        <v>69.88</v>
      </c>
      <c r="F24" s="123">
        <v>48.24</v>
      </c>
      <c r="G24" s="94" t="str">
        <f>IF((F24/E24)-1&lt;0,"▲","")</f>
        <v>▲</v>
      </c>
      <c r="H24" s="95">
        <f t="shared" si="0"/>
        <v>0.30967372638809376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48.24</v>
      </c>
    </row>
    <row r="25" spans="2:13" ht="12" customHeight="1">
      <c r="B25" s="30"/>
      <c r="C25" s="23" t="s">
        <v>9</v>
      </c>
      <c r="D25" s="31">
        <v>36.17</v>
      </c>
      <c r="E25" s="32">
        <v>45.06</v>
      </c>
      <c r="F25" s="123">
        <v>49.81</v>
      </c>
      <c r="G25" s="94" t="str">
        <f>IF((F25/E25)-1&lt;0,"▲","")</f>
        <v/>
      </c>
      <c r="H25" s="95">
        <f t="shared" si="0"/>
        <v>0.10541500221926325</v>
      </c>
      <c r="I25" s="33" t="str">
        <f>IF(F25="NA","",IF(M25=0,"",IF((F25-M25)&lt;0,"▲","")))</f>
        <v>▲</v>
      </c>
      <c r="J25" s="63">
        <f>IF(F25="NA","-",IF(M25=0,"-",ABS(F25-M25)))</f>
        <v>0.75999999999999801</v>
      </c>
      <c r="K25" s="60">
        <v>26.788499999999999</v>
      </c>
      <c r="L25" s="72">
        <v>14.439</v>
      </c>
      <c r="M25" s="55">
        <v>50.57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0.13100000000000001</v>
      </c>
      <c r="F26" s="69">
        <f>ROUND(F25/(F23+F24),3)</f>
        <v>0.154</v>
      </c>
      <c r="G26" s="104" t="str">
        <f>IF((F26/E26)-1&lt;0,"▲","")</f>
        <v/>
      </c>
      <c r="H26" s="98">
        <f>ABS(+F26-E26)*100</f>
        <v>2.2999999999999994</v>
      </c>
      <c r="I26" s="105" t="str">
        <f>IF(F26="NA","",IF(M26=0,"",IF((F26-M26)&lt;0,"▲","")))</f>
        <v>▲</v>
      </c>
      <c r="J26" s="63">
        <f>IF(F26="NA","-",IF(M26=0,"-",ABS(F26-M26)*100))</f>
        <v>0.20000000000000018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0.156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267.5</v>
      </c>
      <c r="E28" s="32">
        <v>331.18</v>
      </c>
      <c r="F28" s="123">
        <v>307.39</v>
      </c>
      <c r="G28" s="94" t="str">
        <f>IF((F28/E28)-1&lt;0,"▲","")</f>
        <v>▲</v>
      </c>
      <c r="H28" s="95">
        <f>ABS((+F28/E28)-1)</f>
        <v>7.1834047949755453E-2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307.39</v>
      </c>
    </row>
    <row r="29" spans="2:13" ht="12" customHeight="1">
      <c r="B29" s="41"/>
      <c r="C29" s="23" t="s">
        <v>8</v>
      </c>
      <c r="D29" s="31">
        <v>230.67</v>
      </c>
      <c r="E29" s="32">
        <v>261.67</v>
      </c>
      <c r="F29" s="123">
        <v>259.08999999999997</v>
      </c>
      <c r="G29" s="94" t="str">
        <f>IF((F29/E29)-1&lt;0,"▲","")</f>
        <v>▲</v>
      </c>
      <c r="H29" s="95">
        <f t="shared" si="0"/>
        <v>9.8597470095923567E-3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259.08999999999997</v>
      </c>
    </row>
    <row r="30" spans="2:13" ht="12" customHeight="1">
      <c r="B30" s="41"/>
      <c r="C30" s="23" t="s">
        <v>79</v>
      </c>
      <c r="D30" s="31">
        <v>53.99</v>
      </c>
      <c r="E30" s="32">
        <v>61.87</v>
      </c>
      <c r="F30" s="123">
        <v>44.45</v>
      </c>
      <c r="G30" s="94" t="str">
        <f>IF((F30/E30)-1&lt;0,"▲","")</f>
        <v>▲</v>
      </c>
      <c r="H30" s="95">
        <f t="shared" si="0"/>
        <v>0.28155810570551143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44.45</v>
      </c>
    </row>
    <row r="31" spans="2:13" ht="12" customHeight="1">
      <c r="B31" s="41"/>
      <c r="C31" s="23" t="s">
        <v>9</v>
      </c>
      <c r="D31" s="31">
        <v>33.11</v>
      </c>
      <c r="E31" s="32">
        <v>41.26</v>
      </c>
      <c r="F31" s="123">
        <v>45.48</v>
      </c>
      <c r="G31" s="94" t="str">
        <f>IF((F31/E31)-1&lt;0,"▲","")</f>
        <v/>
      </c>
      <c r="H31" s="95">
        <f t="shared" si="0"/>
        <v>0.10227823557925353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45.48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0.128</v>
      </c>
      <c r="F32" s="69">
        <f>ROUND(F31/(F29+F30),3)</f>
        <v>0.15</v>
      </c>
      <c r="G32" s="104" t="str">
        <f>IF((F32/E32)-1&lt;0,"▲","")</f>
        <v/>
      </c>
      <c r="H32" s="98">
        <f>ABS(+F32-E32)*100</f>
        <v>2.1999999999999993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0.15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6.27</v>
      </c>
      <c r="E34" s="32">
        <v>6.34</v>
      </c>
      <c r="F34" s="123">
        <v>6.52</v>
      </c>
      <c r="G34" s="94" t="str">
        <f>IF((F34/E34)-1&lt;0,"▲","")</f>
        <v/>
      </c>
      <c r="H34" s="95">
        <f>ABS((+F34/E34)-1)</f>
        <v>2.8391167192429068E-2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6.52</v>
      </c>
    </row>
    <row r="35" spans="2:13" ht="12" customHeight="1">
      <c r="B35" s="30"/>
      <c r="C35" s="23" t="s">
        <v>8</v>
      </c>
      <c r="D35" s="31">
        <v>4.0999999999999996</v>
      </c>
      <c r="E35" s="32">
        <v>3.98</v>
      </c>
      <c r="F35" s="123">
        <v>4.0599999999999996</v>
      </c>
      <c r="G35" s="94" t="str">
        <f>IF((F35/E35)-1&lt;0,"▲","")</f>
        <v/>
      </c>
      <c r="H35" s="95">
        <f t="shared" si="0"/>
        <v>2.0100502512562679E-2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4.0599999999999996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3.13</v>
      </c>
      <c r="G36" s="94" t="str">
        <f>IF((F36/E36)-1&lt;0,"▲","")</f>
        <v>▲</v>
      </c>
      <c r="H36" s="95">
        <f t="shared" si="0"/>
        <v>9.2753623188405854E-2</v>
      </c>
      <c r="I36" s="33" t="str">
        <f>IF(F36="NA","",IF(M36=0,"",IF((F36-M36)&lt;0,"▲","")))</f>
        <v>▲</v>
      </c>
      <c r="J36" s="63">
        <f>IF(F36="NA","-",IF(M36=0,"-",ABS(F36-M36)))</f>
        <v>0.10000000000000009</v>
      </c>
      <c r="K36" s="60">
        <v>1.665</v>
      </c>
      <c r="L36" s="72">
        <v>2.694</v>
      </c>
      <c r="M36" s="55">
        <v>3.23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0.84</v>
      </c>
      <c r="G37" s="94" t="str">
        <f>IF((F37/E37)-1&lt;0,"▲","")</f>
        <v>▲</v>
      </c>
      <c r="H37" s="95">
        <f t="shared" si="0"/>
        <v>0.10638297872340419</v>
      </c>
      <c r="I37" s="33" t="str">
        <f>IF(F37="NA","",IF(M37=0,"",IF((F37-M37)&lt;0,"▲","")))</f>
        <v/>
      </c>
      <c r="J37" s="63">
        <f>IF(F37="NA","-",IF(M37=0,"-",ABS(F37-M37)))</f>
        <v>9.9999999999999978E-2</v>
      </c>
      <c r="K37" s="60">
        <v>0.21099999999999999</v>
      </c>
      <c r="L37" s="72">
        <v>0.81</v>
      </c>
      <c r="M37" s="55">
        <v>0.74</v>
      </c>
    </row>
    <row r="38" spans="2:13" ht="12" customHeight="1">
      <c r="B38" s="22"/>
      <c r="C38" s="42" t="s">
        <v>10</v>
      </c>
      <c r="D38" s="43">
        <f>ROUND(D37/(D35+D36),3)</f>
        <v>0.18099999999999999</v>
      </c>
      <c r="E38" s="44">
        <f>ROUND(E37/(E35+E36),3)</f>
        <v>0.127</v>
      </c>
      <c r="F38" s="74">
        <f>ROUND(F37/(F35+F36),3)</f>
        <v>0.11700000000000001</v>
      </c>
      <c r="G38" s="107" t="str">
        <f>IF((F38/E38)-1&lt;0,"▲","")</f>
        <v>▲</v>
      </c>
      <c r="H38" s="108">
        <f>ABS(+F38-E38)*100</f>
        <v>0.99999999999999956</v>
      </c>
      <c r="I38" s="109" t="str">
        <f>IF(F38="NA","",IF(M38=0,"",IF((F38-M38)&lt;0,"▲","")))</f>
        <v/>
      </c>
      <c r="J38" s="64">
        <f>IF(F38="NA","-",IF(M38=0,"-",ABS(F38-M38)*100))</f>
        <v>1.5000000000000013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0.10199999999999999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87</v>
      </c>
      <c r="E44" s="112">
        <v>72.86</v>
      </c>
      <c r="F44" s="125">
        <v>80.540000000000006</v>
      </c>
      <c r="G44" s="113" t="str">
        <f>IF((F44/E44)-1&lt;0,"▲","")</f>
        <v/>
      </c>
      <c r="H44" s="95">
        <f>ABS((+F44/E44)-1)</f>
        <v>0.10540763107329143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80.540000000000006</v>
      </c>
    </row>
    <row r="45" spans="2:13" ht="12" customHeight="1">
      <c r="B45" s="30"/>
      <c r="C45" s="23" t="s">
        <v>8</v>
      </c>
      <c r="D45" s="111">
        <v>53.47</v>
      </c>
      <c r="E45" s="112">
        <v>51.57</v>
      </c>
      <c r="F45" s="125">
        <v>49.35</v>
      </c>
      <c r="G45" s="114" t="str">
        <f>IF((F45/E45)-1&lt;0,"▲","")</f>
        <v>▲</v>
      </c>
      <c r="H45" s="95">
        <f>ABS((+F45/E45)-1)</f>
        <v>4.3048283885980254E-2</v>
      </c>
      <c r="I45" s="33" t="str">
        <f>IF(F45="NA","",IF(M45=0,"",IF((F45-M45)&lt;0,"▲","")))</f>
        <v>▲</v>
      </c>
      <c r="J45" s="63">
        <f>IF(F45="NA","-",IF(M45=0,"-",ABS(F45-M45)))</f>
        <v>0.96000000000000085</v>
      </c>
      <c r="K45" s="60">
        <v>23.144500000000001</v>
      </c>
      <c r="L45" s="79">
        <v>40.305999999999997</v>
      </c>
      <c r="M45" s="55">
        <v>50.31</v>
      </c>
    </row>
    <row r="46" spans="2:13" ht="12" customHeight="1">
      <c r="B46" s="30"/>
      <c r="C46" s="23" t="s">
        <v>79</v>
      </c>
      <c r="D46" s="111">
        <v>30.39</v>
      </c>
      <c r="E46" s="112">
        <v>31.6</v>
      </c>
      <c r="F46" s="125">
        <v>31.3</v>
      </c>
      <c r="G46" s="114" t="str">
        <f>IF((F46/E46)-1&lt;0,"▲","")</f>
        <v>▲</v>
      </c>
      <c r="H46" s="95">
        <f>ABS((+F46/E46)-1)</f>
        <v>9.493670886076E-3</v>
      </c>
      <c r="I46" s="33" t="str">
        <f>IF(F46="NA","",IF(M46=0,"",IF((F46-M46)&lt;0,"▲","")))</f>
        <v/>
      </c>
      <c r="J46" s="63">
        <f>IF(F46="NA","-",IF(M46=0,"-",ABS(F46-M46)))</f>
        <v>1.3599999999999994</v>
      </c>
      <c r="K46" s="60">
        <v>13.8605</v>
      </c>
      <c r="L46" s="79">
        <v>23.108000000000001</v>
      </c>
      <c r="M46" s="55">
        <v>29.94</v>
      </c>
    </row>
    <row r="47" spans="2:13" ht="12" customHeight="1">
      <c r="B47" s="30"/>
      <c r="C47" s="23" t="s">
        <v>9</v>
      </c>
      <c r="D47" s="111">
        <v>15.62</v>
      </c>
      <c r="E47" s="112">
        <v>5.58</v>
      </c>
      <c r="F47" s="125">
        <v>5.71</v>
      </c>
      <c r="G47" s="114" t="str">
        <f>IF((F47/E47)-1&lt;0,"▲","")</f>
        <v/>
      </c>
      <c r="H47" s="95">
        <f>ABS((+F47/E47)-1)</f>
        <v>2.3297491039426577E-2</v>
      </c>
      <c r="I47" s="33" t="str">
        <f>IF(F47="NA","",IF(M47=0,"",IF((F47-M47)&lt;0,"▲","")))</f>
        <v>▲</v>
      </c>
      <c r="J47" s="63">
        <f>IF(F47="NA","-",IF(M47=0,"-",ABS(F47-M47)))</f>
        <v>0.41000000000000014</v>
      </c>
      <c r="K47" s="60">
        <v>3.1349999999999998</v>
      </c>
      <c r="L47" s="79">
        <v>4.9930000000000003</v>
      </c>
      <c r="M47" s="55">
        <v>6.12</v>
      </c>
    </row>
    <row r="48" spans="2:13" ht="12" customHeight="1">
      <c r="B48" s="22"/>
      <c r="C48" s="42" t="s">
        <v>10</v>
      </c>
      <c r="D48" s="115">
        <f>ROUND(D47/(D45+D46),3)</f>
        <v>0.186</v>
      </c>
      <c r="E48" s="116">
        <f>ROUND(E47/(E45+E46),3)</f>
        <v>6.7000000000000004E-2</v>
      </c>
      <c r="F48" s="75">
        <f>ROUND(F47/(F45+F46),3)</f>
        <v>7.0999999999999994E-2</v>
      </c>
      <c r="G48" s="117" t="str">
        <f>IF(F48-D48&lt;0,"▲","")</f>
        <v>▲</v>
      </c>
      <c r="H48" s="108">
        <f>ABS(+F48-E48)*100</f>
        <v>0.39999999999999897</v>
      </c>
      <c r="I48" s="45" t="str">
        <f>IF(F48="NA","",IF(M48=0,"",IF((F48-M48)&lt;0,"▲","")))</f>
        <v>▲</v>
      </c>
      <c r="J48" s="64">
        <f>ABS(+F48-M48)*100</f>
        <v>0.50000000000000044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7.5999999999999998E-2</v>
      </c>
    </row>
    <row r="49" spans="1:13" ht="12" customHeight="1">
      <c r="B49" s="1" t="s">
        <v>282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258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259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5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279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229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335.48</v>
      </c>
      <c r="E10" s="32">
        <v>412.02</v>
      </c>
      <c r="F10" s="123">
        <v>400.63</v>
      </c>
      <c r="G10" s="94" t="str">
        <f>IF((F10/E10)-1&lt;0,"▲","")</f>
        <v>▲</v>
      </c>
      <c r="H10" s="95">
        <f>ABS((+F10/E10)-1)</f>
        <v>2.7644289112178977E-2</v>
      </c>
      <c r="I10" s="33" t="str">
        <f>IF(F10="NA","",IF(M10=0,"",IF((F10-M10)&lt;0,"▲","")))</f>
        <v/>
      </c>
      <c r="J10" s="63">
        <f>IF(F10="NA","-",IF(M10=0,"-",ABS(F10-M10)))</f>
        <v>2.2599999999999909</v>
      </c>
      <c r="K10" s="60">
        <v>231.6465</v>
      </c>
      <c r="L10" s="72">
        <v>275.07</v>
      </c>
      <c r="M10" s="55">
        <v>398.37</v>
      </c>
    </row>
    <row r="11" spans="2:13" ht="12" customHeight="1">
      <c r="B11" s="30"/>
      <c r="C11" s="23" t="s">
        <v>8</v>
      </c>
      <c r="D11" s="31">
        <v>277.83999999999997</v>
      </c>
      <c r="E11" s="32">
        <v>307.14999999999998</v>
      </c>
      <c r="F11" s="123">
        <v>313.79000000000002</v>
      </c>
      <c r="G11" s="94" t="str">
        <f>IF((F11/E11)-1&lt;0,"▲","")</f>
        <v/>
      </c>
      <c r="H11" s="95">
        <f>ABS((+F11/E11)-1)</f>
        <v>2.1618101904607112E-2</v>
      </c>
      <c r="I11" s="33" t="str">
        <f>IF(F11="NA","",IF(M11=0,"",IF((F11-M11)&lt;0,"▲","")))</f>
        <v>▲</v>
      </c>
      <c r="J11" s="63">
        <f>IF(F11="NA","-",IF(M11=0,"-",ABS(F11-M11)))</f>
        <v>6.0499999999999545</v>
      </c>
      <c r="K11" s="60">
        <v>180.13</v>
      </c>
      <c r="L11" s="72">
        <v>215.14099999999999</v>
      </c>
      <c r="M11" s="55">
        <v>319.83999999999997</v>
      </c>
    </row>
    <row r="12" spans="2:13" ht="12" customHeight="1">
      <c r="B12" s="30"/>
      <c r="C12" s="23" t="s">
        <v>79</v>
      </c>
      <c r="D12" s="31">
        <v>85.99</v>
      </c>
      <c r="E12" s="32">
        <v>107.73</v>
      </c>
      <c r="F12" s="123">
        <v>78.69</v>
      </c>
      <c r="G12" s="94" t="str">
        <f>IF((F12/E12)-1&lt;0,"▲","")</f>
        <v>▲</v>
      </c>
      <c r="H12" s="95">
        <f>ABS((+F12/E12)-1)</f>
        <v>0.26956279587858545</v>
      </c>
      <c r="I12" s="33" t="str">
        <f>IF(F12="NA","",IF(M12=0,"",IF((F12-M12)&lt;0,"▲","")))</f>
        <v>▲</v>
      </c>
      <c r="J12" s="63">
        <f>IF(F12="NA","-",IF(M12=0,"-",ABS(F12-M12)))</f>
        <v>1.4200000000000017</v>
      </c>
      <c r="K12" s="60">
        <v>73.123999999999995</v>
      </c>
      <c r="L12" s="72">
        <v>99.475999999999999</v>
      </c>
      <c r="M12" s="55">
        <v>80.11</v>
      </c>
    </row>
    <row r="13" spans="2:13" ht="12" customHeight="1">
      <c r="B13" s="30"/>
      <c r="C13" s="23" t="s">
        <v>9</v>
      </c>
      <c r="D13" s="31">
        <v>49.85</v>
      </c>
      <c r="E13" s="32">
        <v>54.32</v>
      </c>
      <c r="F13" s="123">
        <v>69.150000000000006</v>
      </c>
      <c r="G13" s="94" t="str">
        <f>IF((F13/E13)-1&lt;0,"▲","")</f>
        <v/>
      </c>
      <c r="H13" s="95">
        <f>ABS((+F13/E13)-1)</f>
        <v>0.27301178203240073</v>
      </c>
      <c r="I13" s="33" t="str">
        <f>IF(F13="NA","",IF(M13=0,"",IF((F13-M13)&lt;0,"▲","")))</f>
        <v/>
      </c>
      <c r="J13" s="63">
        <f>IF(F13="NA","-",IF(M13=0,"-",ABS(F13-M13)))</f>
        <v>9.5900000000000034</v>
      </c>
      <c r="K13" s="60">
        <v>39.75</v>
      </c>
      <c r="L13" s="72">
        <v>25.483000000000001</v>
      </c>
      <c r="M13" s="55">
        <v>59.56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0.13100000000000001</v>
      </c>
      <c r="F14" s="69">
        <f>ROUND(F13/(F11+F12),3)</f>
        <v>0.17599999999999999</v>
      </c>
      <c r="G14" s="94" t="str">
        <f>IF((F14/E14)-1&lt;0,"▲","")</f>
        <v/>
      </c>
      <c r="H14" s="98">
        <f>ABS(+F14-E14)*100</f>
        <v>4.4999999999999982</v>
      </c>
      <c r="I14" s="33" t="str">
        <f>IF(F14="NA","",IF(M14=0,"",IF((F14-M14)&lt;0,"▲","")))</f>
        <v/>
      </c>
      <c r="J14" s="63">
        <f>IF(F14="NA","-",IF(M14=0,"-",ABS(F14-M14)*100))</f>
        <v>2.6999999999999997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0.14899999999999999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49.22</v>
      </c>
      <c r="E16" s="32">
        <v>55.82</v>
      </c>
      <c r="F16" s="123">
        <v>68.03</v>
      </c>
      <c r="G16" s="94" t="str">
        <f>IF((F16/E16)-1&lt;0,"▲","")</f>
        <v/>
      </c>
      <c r="H16" s="95">
        <f t="shared" ref="H16:H37" si="0">ABS((+F16/E16)-1)</f>
        <v>0.21873880329630957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68.03</v>
      </c>
    </row>
    <row r="17" spans="2:13" ht="12" customHeight="1">
      <c r="B17" s="30"/>
      <c r="C17" s="23" t="s">
        <v>8</v>
      </c>
      <c r="D17" s="31">
        <v>30.94</v>
      </c>
      <c r="E17" s="32">
        <v>28.57</v>
      </c>
      <c r="F17" s="123">
        <v>34.29</v>
      </c>
      <c r="G17" s="94" t="str">
        <f>IF((F17/E17)-1&lt;0,"▲","")</f>
        <v/>
      </c>
      <c r="H17" s="95">
        <f t="shared" si="0"/>
        <v>0.20021001050052489</v>
      </c>
      <c r="I17" s="33" t="str">
        <f>IF(F17="NA","",IF(M17=0,"",IF((F17-M17)&lt;0,"▲","")))</f>
        <v>▲</v>
      </c>
      <c r="J17" s="63">
        <f>IF(F17="NA","-",IF(M17=0,"-",ABS(F17-M17)))</f>
        <v>0.86999999999999744</v>
      </c>
      <c r="K17" s="60">
        <v>21.401</v>
      </c>
      <c r="L17" s="72">
        <v>31.027999999999999</v>
      </c>
      <c r="M17" s="55">
        <v>35.159999999999997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27.22</v>
      </c>
      <c r="G18" s="94" t="str">
        <f>IF((F18/E18)-1&lt;0,"▲","")</f>
        <v>▲</v>
      </c>
      <c r="H18" s="95">
        <f t="shared" si="0"/>
        <v>0.20872093023255811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17.84</v>
      </c>
      <c r="G19" s="94" t="str">
        <f>IF((F19/E19)-1&lt;0,"▲","")</f>
        <v/>
      </c>
      <c r="H19" s="95">
        <f t="shared" si="0"/>
        <v>1.1442307692307692</v>
      </c>
      <c r="I19" s="33" t="str">
        <f>IF(F19="NA","",IF(M19=0,"",IF((F19-M19)&lt;0,"▲","")))</f>
        <v/>
      </c>
      <c r="J19" s="63">
        <f>IF(F19="NA","-",IF(M19=0,"-",ABS(F19-M19)))</f>
        <v>0.87000000000000099</v>
      </c>
      <c r="K19" s="60">
        <v>12.750500000000001</v>
      </c>
      <c r="L19" s="72">
        <v>10.234</v>
      </c>
      <c r="M19" s="55">
        <v>16.97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0.13200000000000001</v>
      </c>
      <c r="F20" s="69">
        <f>ROUND(F19/(F17+F18),3)</f>
        <v>0.28999999999999998</v>
      </c>
      <c r="G20" s="104" t="str">
        <f>IF((F20/E20)-1&lt;0,"▲","")</f>
        <v/>
      </c>
      <c r="H20" s="98">
        <f>ABS(+F20-E20)*100</f>
        <v>15.799999999999997</v>
      </c>
      <c r="I20" s="105" t="str">
        <f>IF(F20="NA","",IF(M20=0,"",IF((F20-M20)&lt;0,"▲","")))</f>
        <v/>
      </c>
      <c r="J20" s="63">
        <f>IF(F20="NA","-",IF(M20=0,"-",ABS(F20-M20)*100))</f>
        <v>1.799999999999996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0.27200000000000002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</v>
      </c>
      <c r="E22" s="32">
        <v>349.86</v>
      </c>
      <c r="F22" s="123">
        <v>326.08999999999997</v>
      </c>
      <c r="G22" s="94" t="str">
        <f>IF((F22/E22)-1&lt;0,"▲","")</f>
        <v>▲</v>
      </c>
      <c r="H22" s="95">
        <f>ABS((+F22/E22)-1)</f>
        <v>6.7941462299205502E-2</v>
      </c>
      <c r="I22" s="33" t="str">
        <f>IF(F22="NA","",IF(M22=0,"",IF((F22-M22)&lt;0,"▲","")))</f>
        <v/>
      </c>
      <c r="J22" s="63">
        <f>IF(F22="NA","-",IF(M22=0,"-",ABS(F22-M22)))</f>
        <v>2.25</v>
      </c>
      <c r="K22" s="60">
        <v>184.39500000000001</v>
      </c>
      <c r="L22" s="72">
        <v>210.03800000000001</v>
      </c>
      <c r="M22" s="55">
        <v>323.83999999999997</v>
      </c>
    </row>
    <row r="23" spans="2:13" ht="12" customHeight="1">
      <c r="B23" s="30"/>
      <c r="C23" s="23" t="s">
        <v>8</v>
      </c>
      <c r="D23" s="31">
        <v>242.8</v>
      </c>
      <c r="E23" s="32">
        <v>274.60000000000002</v>
      </c>
      <c r="F23" s="123">
        <v>275.44</v>
      </c>
      <c r="G23" s="94" t="str">
        <f>IF((F23/E23)-1&lt;0,"▲","")</f>
        <v/>
      </c>
      <c r="H23" s="95">
        <f t="shared" si="0"/>
        <v>3.0589949016750495E-3</v>
      </c>
      <c r="I23" s="33" t="str">
        <f>IF(F23="NA","",IF(M23=0,"",IF((F23-M23)&lt;0,"▲","")))</f>
        <v>▲</v>
      </c>
      <c r="J23" s="63">
        <f>IF(F23="NA","-",IF(M23=0,"-",ABS(F23-M23)))</f>
        <v>5.2099999999999795</v>
      </c>
      <c r="K23" s="60">
        <v>157.39250000000001</v>
      </c>
      <c r="L23" s="72">
        <v>180.72300000000001</v>
      </c>
      <c r="M23" s="55">
        <v>280.64999999999998</v>
      </c>
    </row>
    <row r="24" spans="2:13" ht="12" customHeight="1">
      <c r="B24" s="30"/>
      <c r="C24" s="23" t="s">
        <v>79</v>
      </c>
      <c r="D24" s="31">
        <v>58.34</v>
      </c>
      <c r="E24" s="32">
        <v>69.88</v>
      </c>
      <c r="F24" s="123">
        <v>48.24</v>
      </c>
      <c r="G24" s="94" t="str">
        <f>IF((F24/E24)-1&lt;0,"▲","")</f>
        <v>▲</v>
      </c>
      <c r="H24" s="95">
        <f t="shared" si="0"/>
        <v>0.30967372638809376</v>
      </c>
      <c r="I24" s="33" t="str">
        <f>IF(F24="NA","",IF(M24=0,"",IF((F24-M24)&lt;0,"▲","")))</f>
        <v>▲</v>
      </c>
      <c r="J24" s="63">
        <f>IF(F24="NA","-",IF(M24=0,"-",ABS(F24-M24)))</f>
        <v>1.269999999999996</v>
      </c>
      <c r="K24" s="60">
        <v>39.707999999999998</v>
      </c>
      <c r="L24" s="72">
        <v>63.003999999999998</v>
      </c>
      <c r="M24" s="55">
        <v>49.51</v>
      </c>
    </row>
    <row r="25" spans="2:13" ht="12" customHeight="1">
      <c r="B25" s="30"/>
      <c r="C25" s="23" t="s">
        <v>9</v>
      </c>
      <c r="D25" s="31">
        <v>36.17</v>
      </c>
      <c r="E25" s="32">
        <v>45.06</v>
      </c>
      <c r="F25" s="123">
        <v>50.57</v>
      </c>
      <c r="G25" s="94" t="str">
        <f>IF((F25/E25)-1&lt;0,"▲","")</f>
        <v/>
      </c>
      <c r="H25" s="95">
        <f t="shared" si="0"/>
        <v>0.12228140257434528</v>
      </c>
      <c r="I25" s="33" t="str">
        <f>IF(F25="NA","",IF(M25=0,"",IF((F25-M25)&lt;0,"▲","")))</f>
        <v/>
      </c>
      <c r="J25" s="63">
        <f>IF(F25="NA","-",IF(M25=0,"-",ABS(F25-M25)))</f>
        <v>8.7199999999999989</v>
      </c>
      <c r="K25" s="60">
        <v>26.788499999999999</v>
      </c>
      <c r="L25" s="72">
        <v>14.439</v>
      </c>
      <c r="M25" s="55">
        <v>41.85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0.13100000000000001</v>
      </c>
      <c r="F26" s="69">
        <f>ROUND(F25/(F23+F24),3)</f>
        <v>0.156</v>
      </c>
      <c r="G26" s="104" t="str">
        <f>IF((F26/E26)-1&lt;0,"▲","")</f>
        <v/>
      </c>
      <c r="H26" s="98">
        <f>ABS(+F26-E26)*100</f>
        <v>2.4999999999999996</v>
      </c>
      <c r="I26" s="105" t="str">
        <f>IF(F26="NA","",IF(M26=0,"",IF((F26-M26)&lt;0,"▲","")))</f>
        <v/>
      </c>
      <c r="J26" s="63">
        <f>IF(F26="NA","-",IF(M26=0,"-",ABS(F26-M26)*100))</f>
        <v>2.9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0.127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267.5</v>
      </c>
      <c r="E28" s="32">
        <v>331.18</v>
      </c>
      <c r="F28" s="123">
        <v>307.39</v>
      </c>
      <c r="G28" s="94" t="str">
        <f>IF((F28/E28)-1&lt;0,"▲","")</f>
        <v>▲</v>
      </c>
      <c r="H28" s="95">
        <f>ABS((+F28/E28)-1)</f>
        <v>7.1834047949755453E-2</v>
      </c>
      <c r="I28" s="33" t="str">
        <f>IF(F28="NA","",IF(M28=0,"",IF((F28-M28)&lt;0,"▲","")))</f>
        <v/>
      </c>
      <c r="J28" s="63">
        <f>IF(F28="NA","-",IF(M28=0,"-",ABS(F28-M28)))</f>
        <v>2.0699999999999932</v>
      </c>
      <c r="K28" s="60">
        <v>142.88849999999999</v>
      </c>
      <c r="L28" s="72">
        <v>187.97</v>
      </c>
      <c r="M28" s="55">
        <v>305.32</v>
      </c>
    </row>
    <row r="29" spans="2:13" ht="12" customHeight="1">
      <c r="B29" s="41"/>
      <c r="C29" s="23" t="s">
        <v>8</v>
      </c>
      <c r="D29" s="31">
        <v>230.67</v>
      </c>
      <c r="E29" s="32">
        <v>261.67</v>
      </c>
      <c r="F29" s="123">
        <v>259.08999999999997</v>
      </c>
      <c r="G29" s="94" t="str">
        <f>IF((F29/E29)-1&lt;0,"▲","")</f>
        <v>▲</v>
      </c>
      <c r="H29" s="95">
        <f t="shared" si="0"/>
        <v>9.8597470095923567E-3</v>
      </c>
      <c r="I29" s="33" t="str">
        <f>IF(F29="NA","",IF(M29=0,"",IF((F29-M29)&lt;0,"▲","")))</f>
        <v>▲</v>
      </c>
      <c r="J29" s="63">
        <f>IF(F29="NA","-",IF(M29=0,"-",ABS(F29-M29)))</f>
        <v>4.7000000000000455</v>
      </c>
      <c r="K29" s="60">
        <v>119.678</v>
      </c>
      <c r="L29" s="72">
        <v>160.55199999999999</v>
      </c>
      <c r="M29" s="55">
        <v>263.79000000000002</v>
      </c>
    </row>
    <row r="30" spans="2:13" ht="12" customHeight="1">
      <c r="B30" s="41"/>
      <c r="C30" s="23" t="s">
        <v>79</v>
      </c>
      <c r="D30" s="31">
        <v>53.99</v>
      </c>
      <c r="E30" s="32">
        <v>61.87</v>
      </c>
      <c r="F30" s="123">
        <v>44.45</v>
      </c>
      <c r="G30" s="94" t="str">
        <f>IF((F30/E30)-1&lt;0,"▲","")</f>
        <v>▲</v>
      </c>
      <c r="H30" s="95">
        <f t="shared" si="0"/>
        <v>0.28155810570551143</v>
      </c>
      <c r="I30" s="33" t="str">
        <f>IF(F30="NA","",IF(M30=0,"",IF((F30-M30)&lt;0,"▲","")))</f>
        <v>▲</v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45.72</v>
      </c>
    </row>
    <row r="31" spans="2:13" ht="12" customHeight="1">
      <c r="B31" s="41"/>
      <c r="C31" s="23" t="s">
        <v>9</v>
      </c>
      <c r="D31" s="31">
        <v>33.11</v>
      </c>
      <c r="E31" s="32">
        <v>41.26</v>
      </c>
      <c r="F31" s="123">
        <v>45.48</v>
      </c>
      <c r="G31" s="94" t="str">
        <f>IF((F31/E31)-1&lt;0,"▲","")</f>
        <v/>
      </c>
      <c r="H31" s="95">
        <f t="shared" si="0"/>
        <v>0.10227823557925353</v>
      </c>
      <c r="I31" s="33" t="str">
        <f>IF(F31="NA","",IF(M31=0,"",IF((F31-M31)&lt;0,"▲","")))</f>
        <v/>
      </c>
      <c r="J31" s="63">
        <f>IF(F31="NA","-",IF(M31=0,"-",ABS(F31-M31)))</f>
        <v>8.0399999999999991</v>
      </c>
      <c r="K31" s="60">
        <v>15.137</v>
      </c>
      <c r="L31" s="72">
        <v>10.819000000000001</v>
      </c>
      <c r="M31" s="55">
        <v>37.44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0.128</v>
      </c>
      <c r="F32" s="69">
        <f>ROUND(F31/(F29+F30),3)</f>
        <v>0.15</v>
      </c>
      <c r="G32" s="104" t="str">
        <f>IF((F32/E32)-1&lt;0,"▲","")</f>
        <v/>
      </c>
      <c r="H32" s="98">
        <f>ABS(+F32-E32)*100</f>
        <v>2.1999999999999993</v>
      </c>
      <c r="I32" s="105" t="str">
        <f>IF(F32="NA","",IF(M32=0,"",IF((F32-M32)&lt;0,"▲","")))</f>
        <v/>
      </c>
      <c r="J32" s="63">
        <f>IF(F32="NA","-",IF(M32=0,"-",ABS(F32-M32)*100))</f>
        <v>2.9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0.121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6.27</v>
      </c>
      <c r="E34" s="32">
        <v>6.34</v>
      </c>
      <c r="F34" s="123">
        <v>6.52</v>
      </c>
      <c r="G34" s="94" t="str">
        <f>IF((F34/E34)-1&lt;0,"▲","")</f>
        <v/>
      </c>
      <c r="H34" s="95">
        <f>ABS((+F34/E34)-1)</f>
        <v>2.8391167192429068E-2</v>
      </c>
      <c r="I34" s="33" t="str">
        <f>IF(F34="NA","",IF(M34=0,"",IF((F34-M34)&lt;0,"▲","")))</f>
        <v/>
      </c>
      <c r="J34" s="63">
        <f>IF(F34="NA","-",IF(M34=0,"-",ABS(F34-M34)))</f>
        <v>9.9999999999997868E-3</v>
      </c>
      <c r="K34" s="60">
        <v>2.931</v>
      </c>
      <c r="L34" s="72">
        <v>5.6280000000000001</v>
      </c>
      <c r="M34" s="55">
        <v>6.51</v>
      </c>
    </row>
    <row r="35" spans="2:13" ht="12" customHeight="1">
      <c r="B35" s="30"/>
      <c r="C35" s="23" t="s">
        <v>8</v>
      </c>
      <c r="D35" s="31">
        <v>4.0999999999999996</v>
      </c>
      <c r="E35" s="32">
        <v>3.97</v>
      </c>
      <c r="F35" s="123">
        <v>4.0599999999999996</v>
      </c>
      <c r="G35" s="94" t="str">
        <f>IF((F35/E35)-1&lt;0,"▲","")</f>
        <v/>
      </c>
      <c r="H35" s="95">
        <f t="shared" si="0"/>
        <v>2.2670025188916698E-2</v>
      </c>
      <c r="I35" s="33" t="str">
        <f>IF(F35="NA","",IF(M35=0,"",IF((F35-M35)&lt;0,"▲","")))</f>
        <v/>
      </c>
      <c r="J35" s="63">
        <f>IF(F35="NA","-",IF(M35=0,"-",ABS(F35-M35)))</f>
        <v>4.0000000000000036E-2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3.23</v>
      </c>
      <c r="G36" s="94" t="str">
        <f>IF((F36/E36)-1&lt;0,"▲","")</f>
        <v>▲</v>
      </c>
      <c r="H36" s="95">
        <f t="shared" si="0"/>
        <v>6.3768115942029024E-2</v>
      </c>
      <c r="I36" s="33" t="str">
        <f>IF(F36="NA","",IF(M36=0,"",IF((F36-M36)&lt;0,"▲","")))</f>
        <v>▲</v>
      </c>
      <c r="J36" s="63">
        <f>IF(F36="NA","-",IF(M36=0,"-",ABS(F36-M36)))</f>
        <v>0.16000000000000014</v>
      </c>
      <c r="K36" s="60">
        <v>1.665</v>
      </c>
      <c r="L36" s="72">
        <v>2.694</v>
      </c>
      <c r="M36" s="55">
        <v>3.39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0.74</v>
      </c>
      <c r="G37" s="94" t="str">
        <f>IF((F37/E37)-1&lt;0,"▲","")</f>
        <v>▲</v>
      </c>
      <c r="H37" s="95">
        <f t="shared" si="0"/>
        <v>0.21276595744680848</v>
      </c>
      <c r="I37" s="33" t="str">
        <f>IF(F37="NA","",IF(M37=0,"",IF((F37-M37)&lt;0,"▲","")))</f>
        <v>▲</v>
      </c>
      <c r="J37" s="63">
        <f>IF(F37="NA","-",IF(M37=0,"-",ABS(F37-M37)))</f>
        <v>1.0000000000000009E-2</v>
      </c>
      <c r="K37" s="60">
        <v>0.21099999999999999</v>
      </c>
      <c r="L37" s="72">
        <v>0.81</v>
      </c>
      <c r="M37" s="55">
        <v>0.75</v>
      </c>
    </row>
    <row r="38" spans="2:13" ht="12" customHeight="1">
      <c r="B38" s="22"/>
      <c r="C38" s="42" t="s">
        <v>10</v>
      </c>
      <c r="D38" s="43">
        <f>ROUND(D37/(D35+D36),3)</f>
        <v>0.18099999999999999</v>
      </c>
      <c r="E38" s="44">
        <f>ROUND(E37/(E35+E36),3)</f>
        <v>0.127</v>
      </c>
      <c r="F38" s="74">
        <f>ROUND(F37/(F35+F36),3)</f>
        <v>0.10199999999999999</v>
      </c>
      <c r="G38" s="107" t="str">
        <f>IF((F38/E38)-1&lt;0,"▲","")</f>
        <v>▲</v>
      </c>
      <c r="H38" s="108">
        <f>ABS(+F38-E38)*100</f>
        <v>2.5000000000000009</v>
      </c>
      <c r="I38" s="109" t="str">
        <f>IF(F38="NA","",IF(M38=0,"",IF((F38-M38)&lt;0,"▲","")))</f>
        <v/>
      </c>
      <c r="J38" s="64">
        <f>IF(F38="NA","-",IF(M38=0,"-",ABS(F38-M38)*100))</f>
        <v>9.9999999999998701E-2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0.10100000000000001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87</v>
      </c>
      <c r="E44" s="112">
        <v>72.86</v>
      </c>
      <c r="F44" s="125">
        <v>80.540000000000006</v>
      </c>
      <c r="G44" s="113" t="str">
        <f>IF((F44/E44)-1&lt;0,"▲","")</f>
        <v/>
      </c>
      <c r="H44" s="95">
        <f>ABS((+F44/E44)-1)</f>
        <v>0.10540763107329143</v>
      </c>
      <c r="I44" s="54" t="str">
        <f>IF(F44="NA","",IF(M44=0,"",IF((F44-M44)&lt;0,"▲","")))</f>
        <v/>
      </c>
      <c r="J44" s="63">
        <f>IF(F44="NA","-",IF(M44=0,"-",ABS(F44-M44)))</f>
        <v>1.0500000000000114</v>
      </c>
      <c r="K44" s="60">
        <v>38.349499999999999</v>
      </c>
      <c r="L44" s="77">
        <v>59.173999999999999</v>
      </c>
      <c r="M44" s="78">
        <v>79.489999999999995</v>
      </c>
    </row>
    <row r="45" spans="2:13" ht="12" customHeight="1">
      <c r="B45" s="30"/>
      <c r="C45" s="23" t="s">
        <v>8</v>
      </c>
      <c r="D45" s="111">
        <v>53.47</v>
      </c>
      <c r="E45" s="112">
        <v>51.57</v>
      </c>
      <c r="F45" s="125">
        <v>50.31</v>
      </c>
      <c r="G45" s="114" t="str">
        <f>IF((F45/E45)-1&lt;0,"▲","")</f>
        <v>▲</v>
      </c>
      <c r="H45" s="95">
        <f>ABS((+F45/E45)-1)</f>
        <v>2.4432809773123898E-2</v>
      </c>
      <c r="I45" s="33" t="str">
        <f>IF(F45="NA","",IF(M45=0,"",IF((F45-M45)&lt;0,"▲","")))</f>
        <v>▲</v>
      </c>
      <c r="J45" s="63">
        <f>IF(F45="NA","-",IF(M45=0,"-",ABS(F45-M45)))</f>
        <v>0.78999999999999915</v>
      </c>
      <c r="K45" s="60">
        <v>23.144500000000001</v>
      </c>
      <c r="L45" s="79">
        <v>40.305999999999997</v>
      </c>
      <c r="M45" s="55">
        <v>51.1</v>
      </c>
    </row>
    <row r="46" spans="2:13" ht="12" customHeight="1">
      <c r="B46" s="30"/>
      <c r="C46" s="23" t="s">
        <v>79</v>
      </c>
      <c r="D46" s="111">
        <v>30.39</v>
      </c>
      <c r="E46" s="112">
        <v>31.6</v>
      </c>
      <c r="F46" s="125">
        <v>29.94</v>
      </c>
      <c r="G46" s="114" t="str">
        <f>IF((F46/E46)-1&lt;0,"▲","")</f>
        <v>▲</v>
      </c>
      <c r="H46" s="95">
        <f>ABS((+F46/E46)-1)</f>
        <v>5.25316455696202E-2</v>
      </c>
      <c r="I46" s="33" t="str">
        <f>IF(F46="NA","",IF(M46=0,"",IF((F46-M46)&lt;0,"▲","")))</f>
        <v/>
      </c>
      <c r="J46" s="63">
        <f>IF(F46="NA","-",IF(M46=0,"-",ABS(F46-M46)))</f>
        <v>1.360000000000003</v>
      </c>
      <c r="K46" s="60">
        <v>13.8605</v>
      </c>
      <c r="L46" s="79">
        <v>23.108000000000001</v>
      </c>
      <c r="M46" s="55">
        <v>28.58</v>
      </c>
    </row>
    <row r="47" spans="2:13" ht="12" customHeight="1">
      <c r="B47" s="30"/>
      <c r="C47" s="23" t="s">
        <v>9</v>
      </c>
      <c r="D47" s="111">
        <v>15.62</v>
      </c>
      <c r="E47" s="112">
        <v>5.58</v>
      </c>
      <c r="F47" s="125">
        <v>6.12</v>
      </c>
      <c r="G47" s="114" t="str">
        <f>IF((F47/E47)-1&lt;0,"▲","")</f>
        <v/>
      </c>
      <c r="H47" s="95">
        <f>ABS((+F47/E47)-1)</f>
        <v>9.6774193548387011E-2</v>
      </c>
      <c r="I47" s="33" t="str">
        <f>IF(F47="NA","",IF(M47=0,"",IF((F47-M47)&lt;0,"▲","")))</f>
        <v/>
      </c>
      <c r="J47" s="63">
        <f>IF(F47="NA","-",IF(M47=0,"-",ABS(F47-M47)))</f>
        <v>0.54</v>
      </c>
      <c r="K47" s="60">
        <v>3.1349999999999998</v>
      </c>
      <c r="L47" s="79">
        <v>4.9930000000000003</v>
      </c>
      <c r="M47" s="55">
        <v>5.58</v>
      </c>
    </row>
    <row r="48" spans="2:13" ht="12" customHeight="1">
      <c r="B48" s="22"/>
      <c r="C48" s="42" t="s">
        <v>10</v>
      </c>
      <c r="D48" s="115">
        <f>ROUND(D47/(D45+D46),3)</f>
        <v>0.186</v>
      </c>
      <c r="E48" s="116">
        <f>ROUND(E47/(E45+E46),3)</f>
        <v>6.7000000000000004E-2</v>
      </c>
      <c r="F48" s="75">
        <f>ROUND(F47/(F45+F46),3)</f>
        <v>7.5999999999999998E-2</v>
      </c>
      <c r="G48" s="117" t="str">
        <f>IF(F48-D48&lt;0,"▲","")</f>
        <v>▲</v>
      </c>
      <c r="H48" s="108">
        <f>ABS(+F48-E48)*100</f>
        <v>0.89999999999999947</v>
      </c>
      <c r="I48" s="45" t="str">
        <f>IF(F48="NA","",IF(M48=0,"",IF((F48-M48)&lt;0,"▲","")))</f>
        <v/>
      </c>
      <c r="J48" s="64">
        <f>ABS(+F48-M48)*100</f>
        <v>0.5999999999999992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7.0000000000000007E-2</v>
      </c>
    </row>
    <row r="49" spans="1:13" ht="12" customHeight="1">
      <c r="B49" s="1" t="s">
        <v>280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258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259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6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277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229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398.37</v>
      </c>
      <c r="G10" s="94" t="str">
        <f>IF((F10/E10)-1&lt;0,"▲","")</f>
        <v>▲</v>
      </c>
      <c r="H10" s="95">
        <f>ABS((+F10/E10)-1)</f>
        <v>3.6869590445336331E-2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398.37</v>
      </c>
    </row>
    <row r="11" spans="2:13" ht="12" customHeight="1">
      <c r="B11" s="30"/>
      <c r="C11" s="23" t="s">
        <v>8</v>
      </c>
      <c r="D11" s="31">
        <v>278.02</v>
      </c>
      <c r="E11" s="32">
        <v>308.75</v>
      </c>
      <c r="F11" s="123">
        <v>319.83999999999997</v>
      </c>
      <c r="G11" s="94" t="str">
        <f>IF((F11/E11)-1&lt;0,"▲","")</f>
        <v/>
      </c>
      <c r="H11" s="95">
        <f>ABS((+F11/E11)-1)</f>
        <v>3.5919028340080983E-2</v>
      </c>
      <c r="I11" s="33" t="str">
        <f>IF(F11="NA","",IF(M11=0,"",IF((F11-M11)&lt;0,"▲","")))</f>
        <v>▲</v>
      </c>
      <c r="J11" s="63">
        <f>IF(F11="NA","-",IF(M11=0,"-",ABS(F11-M11)))</f>
        <v>6.3300000000000409</v>
      </c>
      <c r="K11" s="60">
        <v>180.13</v>
      </c>
      <c r="L11" s="72">
        <v>215.14099999999999</v>
      </c>
      <c r="M11" s="55">
        <v>326.17</v>
      </c>
    </row>
    <row r="12" spans="2:13" ht="12" customHeight="1">
      <c r="B12" s="30"/>
      <c r="C12" s="23" t="s">
        <v>79</v>
      </c>
      <c r="D12" s="31">
        <v>85.99</v>
      </c>
      <c r="E12" s="32">
        <v>107.73</v>
      </c>
      <c r="F12" s="123">
        <v>80.11</v>
      </c>
      <c r="G12" s="94" t="str">
        <f>IF((F12/E12)-1&lt;0,"▲","")</f>
        <v>▲</v>
      </c>
      <c r="H12" s="95">
        <f>ABS((+F12/E12)-1)</f>
        <v>0.25638169497818619</v>
      </c>
      <c r="I12" s="33" t="str">
        <f>IF(F12="NA","",IF(M12=0,"",IF((F12-M12)&lt;0,"▲","")))</f>
        <v>▲</v>
      </c>
      <c r="J12" s="63">
        <f>IF(F12="NA","-",IF(M12=0,"-",ABS(F12-M12)))</f>
        <v>2.9599999999999937</v>
      </c>
      <c r="K12" s="60">
        <v>73.123999999999995</v>
      </c>
      <c r="L12" s="72">
        <v>99.475999999999999</v>
      </c>
      <c r="M12" s="55">
        <v>83.07</v>
      </c>
    </row>
    <row r="13" spans="2:13" ht="12" customHeight="1">
      <c r="B13" s="30"/>
      <c r="C13" s="23" t="s">
        <v>9</v>
      </c>
      <c r="D13" s="31">
        <v>49.85</v>
      </c>
      <c r="E13" s="32">
        <v>54.32</v>
      </c>
      <c r="F13" s="123">
        <v>59.56</v>
      </c>
      <c r="G13" s="94" t="str">
        <f>IF((F13/E13)-1&lt;0,"▲","")</f>
        <v/>
      </c>
      <c r="H13" s="95">
        <f>ABS((+F13/E13)-1)</f>
        <v>9.6465390279823371E-2</v>
      </c>
      <c r="I13" s="33" t="str">
        <f>IF(F13="NA","",IF(M13=0,"",IF((F13-M13)&lt;0,"▲","")))</f>
        <v/>
      </c>
      <c r="J13" s="63">
        <f>IF(F13="NA","-",IF(M13=0,"-",ABS(F13-M13)))</f>
        <v>9.6600000000000037</v>
      </c>
      <c r="K13" s="60">
        <v>39.75</v>
      </c>
      <c r="L13" s="72">
        <v>25.483000000000001</v>
      </c>
      <c r="M13" s="55">
        <v>49.9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0.13</v>
      </c>
      <c r="F14" s="69">
        <f>ROUND(F13/(F11+F12),3)</f>
        <v>0.14899999999999999</v>
      </c>
      <c r="G14" s="94" t="str">
        <f>IF((F14/E14)-1&lt;0,"▲","")</f>
        <v/>
      </c>
      <c r="H14" s="98">
        <f>ABS(+F14-E14)*100</f>
        <v>1.899999999999999</v>
      </c>
      <c r="I14" s="33" t="str">
        <f>IF(F14="NA","",IF(M14=0,"",IF((F14-M14)&lt;0,"▲","")))</f>
        <v/>
      </c>
      <c r="J14" s="63">
        <f>IF(F14="NA","-",IF(M14=0,"-",ABS(F14-M14)*100))</f>
        <v>2.6999999999999997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0.122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68.03</v>
      </c>
      <c r="G16" s="94" t="str">
        <f>IF((F16/E16)-1&lt;0,"▲","")</f>
        <v/>
      </c>
      <c r="H16" s="95">
        <f t="shared" ref="H16:H37" si="0">ABS((+F16/E16)-1)</f>
        <v>0.20942222222222218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68.03</v>
      </c>
    </row>
    <row r="17" spans="2:13" ht="12" customHeight="1">
      <c r="B17" s="30"/>
      <c r="C17" s="23" t="s">
        <v>8</v>
      </c>
      <c r="D17" s="31">
        <v>31.04</v>
      </c>
      <c r="E17" s="32">
        <v>29</v>
      </c>
      <c r="F17" s="123">
        <v>35.159999999999997</v>
      </c>
      <c r="G17" s="94" t="str">
        <f>IF((F17/E17)-1&lt;0,"▲","")</f>
        <v/>
      </c>
      <c r="H17" s="95">
        <f t="shared" si="0"/>
        <v>0.21241379310344821</v>
      </c>
      <c r="I17" s="33" t="str">
        <f>IF(F17="NA","",IF(M17=0,"",IF((F17-M17)&lt;0,"▲","")))</f>
        <v>▲</v>
      </c>
      <c r="J17" s="63">
        <f>IF(F17="NA","-",IF(M17=0,"-",ABS(F17-M17)))</f>
        <v>0.28000000000000114</v>
      </c>
      <c r="K17" s="60">
        <v>21.401</v>
      </c>
      <c r="L17" s="72">
        <v>31.027999999999999</v>
      </c>
      <c r="M17" s="55">
        <v>35.44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27.22</v>
      </c>
      <c r="G18" s="94" t="str">
        <f>IF((F18/E18)-1&lt;0,"▲","")</f>
        <v>▲</v>
      </c>
      <c r="H18" s="95">
        <f t="shared" si="0"/>
        <v>0.20872093023255811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16.97</v>
      </c>
      <c r="G19" s="94" t="str">
        <f>IF((F19/E19)-1&lt;0,"▲","")</f>
        <v/>
      </c>
      <c r="H19" s="95">
        <f t="shared" si="0"/>
        <v>1.0396634615384612</v>
      </c>
      <c r="I19" s="33" t="str">
        <f>IF(F19="NA","",IF(M19=0,"",IF((F19-M19)&lt;0,"▲","")))</f>
        <v/>
      </c>
      <c r="J19" s="63">
        <f>IF(F19="NA","-",IF(M19=0,"-",ABS(F19-M19)))</f>
        <v>0.54999999999999716</v>
      </c>
      <c r="K19" s="60">
        <v>12.750500000000001</v>
      </c>
      <c r="L19" s="72">
        <v>10.234</v>
      </c>
      <c r="M19" s="55">
        <v>16.420000000000002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0.13100000000000001</v>
      </c>
      <c r="F20" s="69">
        <f>ROUND(F19/(F17+F18),3)</f>
        <v>0.27200000000000002</v>
      </c>
      <c r="G20" s="104" t="str">
        <f>IF((F20/E20)-1&lt;0,"▲","")</f>
        <v/>
      </c>
      <c r="H20" s="98">
        <f>ABS(+F20-E20)*100</f>
        <v>14.100000000000001</v>
      </c>
      <c r="I20" s="105" t="str">
        <f>IF(F20="NA","",IF(M20=0,"",IF((F20-M20)&lt;0,"▲","")))</f>
        <v/>
      </c>
      <c r="J20" s="63">
        <f>IF(F20="NA","-",IF(M20=0,"-",ABS(F20-M20)*100))</f>
        <v>1.0000000000000009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0.26200000000000001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323.83999999999997</v>
      </c>
      <c r="G22" s="94" t="str">
        <f>IF((F22/E22)-1&lt;0,"▲","")</f>
        <v>▲</v>
      </c>
      <c r="H22" s="95">
        <f>ABS((+F22/E22)-1)</f>
        <v>7.7536603429613216E-2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323.83999999999997</v>
      </c>
    </row>
    <row r="23" spans="2:13" ht="12" customHeight="1">
      <c r="B23" s="30"/>
      <c r="C23" s="23" t="s">
        <v>8</v>
      </c>
      <c r="D23" s="31">
        <v>242.91</v>
      </c>
      <c r="E23" s="32">
        <v>275.8</v>
      </c>
      <c r="F23" s="123">
        <v>280.64999999999998</v>
      </c>
      <c r="G23" s="94" t="str">
        <f>IF((F23/E23)-1&lt;0,"▲","")</f>
        <v/>
      </c>
      <c r="H23" s="95">
        <f t="shared" si="0"/>
        <v>1.7585206671500986E-2</v>
      </c>
      <c r="I23" s="33" t="str">
        <f>IF(F23="NA","",IF(M23=0,"",IF((F23-M23)&lt;0,"▲","")))</f>
        <v>▲</v>
      </c>
      <c r="J23" s="63">
        <f>IF(F23="NA","-",IF(M23=0,"-",ABS(F23-M23)))</f>
        <v>6.0600000000000023</v>
      </c>
      <c r="K23" s="60">
        <v>157.39250000000001</v>
      </c>
      <c r="L23" s="72">
        <v>180.72300000000001</v>
      </c>
      <c r="M23" s="55">
        <v>286.70999999999998</v>
      </c>
    </row>
    <row r="24" spans="2:13" ht="12" customHeight="1">
      <c r="B24" s="30"/>
      <c r="C24" s="23" t="s">
        <v>79</v>
      </c>
      <c r="D24" s="31">
        <v>58.34</v>
      </c>
      <c r="E24" s="32">
        <v>69.88</v>
      </c>
      <c r="F24" s="123">
        <v>49.51</v>
      </c>
      <c r="G24" s="94" t="str">
        <f>IF((F24/E24)-1&lt;0,"▲","")</f>
        <v>▲</v>
      </c>
      <c r="H24" s="95">
        <f t="shared" si="0"/>
        <v>0.29149971379507722</v>
      </c>
      <c r="I24" s="33" t="str">
        <f>IF(F24="NA","",IF(M24=0,"",IF((F24-M24)&lt;0,"▲","")))</f>
        <v>▲</v>
      </c>
      <c r="J24" s="63">
        <f>IF(F24="NA","-",IF(M24=0,"-",ABS(F24-M24)))</f>
        <v>2.9200000000000017</v>
      </c>
      <c r="K24" s="60">
        <v>39.707999999999998</v>
      </c>
      <c r="L24" s="72">
        <v>63.003999999999998</v>
      </c>
      <c r="M24" s="55">
        <v>52.43</v>
      </c>
    </row>
    <row r="25" spans="2:13" ht="12" customHeight="1">
      <c r="B25" s="30"/>
      <c r="C25" s="23" t="s">
        <v>9</v>
      </c>
      <c r="D25" s="31">
        <v>36.17</v>
      </c>
      <c r="E25" s="32">
        <v>45.06</v>
      </c>
      <c r="F25" s="123">
        <v>41.85</v>
      </c>
      <c r="G25" s="94" t="str">
        <f>IF((F25/E25)-1&lt;0,"▲","")</f>
        <v>▲</v>
      </c>
      <c r="H25" s="95">
        <f t="shared" si="0"/>
        <v>7.1238348868175816E-2</v>
      </c>
      <c r="I25" s="33" t="str">
        <f>IF(F25="NA","",IF(M25=0,"",IF((F25-M25)&lt;0,"▲","")))</f>
        <v/>
      </c>
      <c r="J25" s="63">
        <f>IF(F25="NA","-",IF(M25=0,"-",ABS(F25-M25)))</f>
        <v>9.18</v>
      </c>
      <c r="K25" s="60">
        <v>26.788499999999999</v>
      </c>
      <c r="L25" s="72">
        <v>14.439</v>
      </c>
      <c r="M25" s="55">
        <v>32.67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0.13</v>
      </c>
      <c r="F26" s="69">
        <f>ROUND(F25/(F23+F24),3)</f>
        <v>0.127</v>
      </c>
      <c r="G26" s="104" t="str">
        <f>IF((F26/E26)-1&lt;0,"▲","")</f>
        <v>▲</v>
      </c>
      <c r="H26" s="98">
        <f>ABS(+F26-E26)*100</f>
        <v>0.30000000000000027</v>
      </c>
      <c r="I26" s="105" t="str">
        <f>IF(F26="NA","",IF(M26=0,"",IF((F26-M26)&lt;0,"▲","")))</f>
        <v/>
      </c>
      <c r="J26" s="63">
        <f>IF(F26="NA","-",IF(M26=0,"-",ABS(F26-M26)*100))</f>
        <v>3.1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9.6000000000000002E-2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305.32</v>
      </c>
      <c r="G28" s="94" t="str">
        <f>IF((F28/E28)-1&lt;0,"▲","")</f>
        <v>▲</v>
      </c>
      <c r="H28" s="95">
        <f>ABS((+F28/E28)-1)</f>
        <v>8.061067782829956E-2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305.32</v>
      </c>
    </row>
    <row r="29" spans="2:13" ht="12" customHeight="1">
      <c r="B29" s="41"/>
      <c r="C29" s="23" t="s">
        <v>8</v>
      </c>
      <c r="D29" s="31">
        <v>230.77</v>
      </c>
      <c r="E29" s="32">
        <v>262.58999999999997</v>
      </c>
      <c r="F29" s="123">
        <v>263.79000000000002</v>
      </c>
      <c r="G29" s="94" t="str">
        <f>IF((F29/E29)-1&lt;0,"▲","")</f>
        <v/>
      </c>
      <c r="H29" s="95">
        <f t="shared" si="0"/>
        <v>4.5698617616818371E-3</v>
      </c>
      <c r="I29" s="33" t="str">
        <f>IF(F29="NA","",IF(M29=0,"",IF((F29-M29)&lt;0,"▲","")))</f>
        <v>▲</v>
      </c>
      <c r="J29" s="63">
        <f>IF(F29="NA","-",IF(M29=0,"-",ABS(F29-M29)))</f>
        <v>6.3499999999999659</v>
      </c>
      <c r="K29" s="60">
        <v>119.678</v>
      </c>
      <c r="L29" s="72">
        <v>160.55199999999999</v>
      </c>
      <c r="M29" s="55">
        <v>270.14</v>
      </c>
    </row>
    <row r="30" spans="2:13" ht="12" customHeight="1">
      <c r="B30" s="41"/>
      <c r="C30" s="23" t="s">
        <v>79</v>
      </c>
      <c r="D30" s="31">
        <v>53.99</v>
      </c>
      <c r="E30" s="32">
        <v>61.87</v>
      </c>
      <c r="F30" s="123">
        <v>45.72</v>
      </c>
      <c r="G30" s="94" t="str">
        <f>IF((F30/E30)-1&lt;0,"▲","")</f>
        <v>▲</v>
      </c>
      <c r="H30" s="95">
        <f t="shared" si="0"/>
        <v>0.26103119443995471</v>
      </c>
      <c r="I30" s="33" t="str">
        <f>IF(F30="NA","",IF(M30=0,"",IF((F30-M30)&lt;0,"▲","")))</f>
        <v>▲</v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48.26</v>
      </c>
    </row>
    <row r="31" spans="2:13" ht="12" customHeight="1">
      <c r="B31" s="41"/>
      <c r="C31" s="23" t="s">
        <v>9</v>
      </c>
      <c r="D31" s="31">
        <v>33.11</v>
      </c>
      <c r="E31" s="32">
        <v>41.26</v>
      </c>
      <c r="F31" s="123">
        <v>37.44</v>
      </c>
      <c r="G31" s="94" t="str">
        <f>IF((F31/E31)-1&lt;0,"▲","")</f>
        <v>▲</v>
      </c>
      <c r="H31" s="95">
        <f t="shared" si="0"/>
        <v>9.2583616093068311E-2</v>
      </c>
      <c r="I31" s="33" t="str">
        <f>IF(F31="NA","",IF(M31=0,"",IF((F31-M31)&lt;0,"▲","")))</f>
        <v/>
      </c>
      <c r="J31" s="63">
        <f>IF(F31="NA","-",IF(M31=0,"-",ABS(F31-M31)))</f>
        <v>8.889999999999997</v>
      </c>
      <c r="K31" s="60">
        <v>15.137</v>
      </c>
      <c r="L31" s="72">
        <v>10.819000000000001</v>
      </c>
      <c r="M31" s="55">
        <v>28.55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0.127</v>
      </c>
      <c r="F32" s="69">
        <f>ROUND(F31/(F29+F30),3)</f>
        <v>0.121</v>
      </c>
      <c r="G32" s="104" t="str">
        <f>IF((F32/E32)-1&lt;0,"▲","")</f>
        <v>▲</v>
      </c>
      <c r="H32" s="98">
        <f>ABS(+F32-E32)*100</f>
        <v>0.60000000000000053</v>
      </c>
      <c r="I32" s="105" t="str">
        <f>IF(F32="NA","",IF(M32=0,"",IF((F32-M32)&lt;0,"▲","")))</f>
        <v/>
      </c>
      <c r="J32" s="63">
        <f>IF(F32="NA","-",IF(M32=0,"-",ABS(F32-M32)*100))</f>
        <v>3.1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0.09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6.51</v>
      </c>
      <c r="G34" s="94" t="str">
        <f>IF((F34/E34)-1&lt;0,"▲","")</f>
        <v/>
      </c>
      <c r="H34" s="95">
        <f>ABS((+F34/E34)-1)</f>
        <v>3.1695721077654504E-2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6.51</v>
      </c>
    </row>
    <row r="35" spans="2:13" ht="12" customHeight="1">
      <c r="B35" s="30"/>
      <c r="C35" s="23" t="s">
        <v>8</v>
      </c>
      <c r="D35" s="31">
        <v>4.07</v>
      </c>
      <c r="E35" s="32">
        <v>3.95</v>
      </c>
      <c r="F35" s="123">
        <v>4.0199999999999996</v>
      </c>
      <c r="G35" s="94" t="str">
        <f>IF((F35/E35)-1&lt;0,"▲","")</f>
        <v/>
      </c>
      <c r="H35" s="95">
        <f t="shared" si="0"/>
        <v>1.7721518987341645E-2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3.39</v>
      </c>
      <c r="G36" s="94" t="str">
        <f>IF((F36/E36)-1&lt;0,"▲","")</f>
        <v>▲</v>
      </c>
      <c r="H36" s="95">
        <f t="shared" si="0"/>
        <v>1.7391304347826098E-2</v>
      </c>
      <c r="I36" s="33" t="str">
        <f>IF(F36="NA","",IF(M36=0,"",IF((F36-M36)&lt;0,"▲","")))</f>
        <v>▲</v>
      </c>
      <c r="J36" s="63">
        <f>IF(F36="NA","-",IF(M36=0,"-",ABS(F36-M36)))</f>
        <v>2.9999999999999805E-2</v>
      </c>
      <c r="K36" s="60">
        <v>1.665</v>
      </c>
      <c r="L36" s="72">
        <v>2.694</v>
      </c>
      <c r="M36" s="55">
        <v>3.42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0.75</v>
      </c>
      <c r="G37" s="94" t="str">
        <f>IF((F37/E37)-1&lt;0,"▲","")</f>
        <v>▲</v>
      </c>
      <c r="H37" s="95">
        <f t="shared" si="0"/>
        <v>0.20212765957446799</v>
      </c>
      <c r="I37" s="33" t="str">
        <f>IF(F37="NA","",IF(M37=0,"",IF((F37-M37)&lt;0,"▲","")))</f>
        <v>▲</v>
      </c>
      <c r="J37" s="63">
        <f>IF(F37="NA","-",IF(M37=0,"-",ABS(F37-M37)))</f>
        <v>6.0000000000000053E-2</v>
      </c>
      <c r="K37" s="60">
        <v>0.21099999999999999</v>
      </c>
      <c r="L37" s="72">
        <v>0.81</v>
      </c>
      <c r="M37" s="55">
        <v>0.81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0.127</v>
      </c>
      <c r="F38" s="74">
        <f>ROUND(F37/(F35+F36),3)</f>
        <v>0.10100000000000001</v>
      </c>
      <c r="G38" s="107" t="str">
        <f>IF((F38/E38)-1&lt;0,"▲","")</f>
        <v>▲</v>
      </c>
      <c r="H38" s="108">
        <f>ABS(+F38-E38)*100</f>
        <v>2.5999999999999996</v>
      </c>
      <c r="I38" s="109" t="str">
        <f>IF(F38="NA","",IF(M38=0,"",IF((F38-M38)&lt;0,"▲","")))</f>
        <v>▲</v>
      </c>
      <c r="J38" s="64">
        <f>IF(F38="NA","-",IF(M38=0,"-",ABS(F38-M38)*100))</f>
        <v>0.79999999999999938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0.109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86.77</v>
      </c>
      <c r="E44" s="112">
        <v>72.819999999999993</v>
      </c>
      <c r="F44" s="125">
        <v>79.489999999999995</v>
      </c>
      <c r="G44" s="113" t="str">
        <f>IF((F44/E44)-1&lt;0,"▲","")</f>
        <v/>
      </c>
      <c r="H44" s="95">
        <f>ABS((+F44/E44)-1)</f>
        <v>9.1595715462784888E-2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79.489999999999995</v>
      </c>
    </row>
    <row r="45" spans="2:13" ht="12" customHeight="1">
      <c r="B45" s="30"/>
      <c r="C45" s="23" t="s">
        <v>8</v>
      </c>
      <c r="D45" s="111">
        <v>53.24</v>
      </c>
      <c r="E45" s="112">
        <v>51.53</v>
      </c>
      <c r="F45" s="125">
        <v>51.1</v>
      </c>
      <c r="G45" s="114" t="str">
        <f>IF((F45/E45)-1&lt;0,"▲","")</f>
        <v>▲</v>
      </c>
      <c r="H45" s="95">
        <f>ABS((+F45/E45)-1)</f>
        <v>8.3446535998447091E-3</v>
      </c>
      <c r="I45" s="33" t="str">
        <f>IF(F45="NA","",IF(M45=0,"",IF((F45-M45)&lt;0,"▲","")))</f>
        <v>▲</v>
      </c>
      <c r="J45" s="63">
        <f>IF(F45="NA","-",IF(M45=0,"-",ABS(F45-M45)))</f>
        <v>0.82000000000000028</v>
      </c>
      <c r="K45" s="60">
        <v>23.144500000000001</v>
      </c>
      <c r="L45" s="79">
        <v>40.305999999999997</v>
      </c>
      <c r="M45" s="55">
        <v>51.92</v>
      </c>
    </row>
    <row r="46" spans="2:13" ht="12" customHeight="1">
      <c r="B46" s="30"/>
      <c r="C46" s="23" t="s">
        <v>79</v>
      </c>
      <c r="D46" s="111">
        <v>30.39</v>
      </c>
      <c r="E46" s="112">
        <v>31.6</v>
      </c>
      <c r="F46" s="125">
        <v>28.58</v>
      </c>
      <c r="G46" s="114" t="str">
        <f>IF((F46/E46)-1&lt;0,"▲","")</f>
        <v>▲</v>
      </c>
      <c r="H46" s="95">
        <f>ABS((+F46/E46)-1)</f>
        <v>9.5569620253164622E-2</v>
      </c>
      <c r="I46" s="33" t="str">
        <f>IF(F46="NA","",IF(M46=0,"",IF((F46-M46)&lt;0,"▲","")))</f>
        <v/>
      </c>
      <c r="J46" s="63">
        <f>IF(F46="NA","-",IF(M46=0,"-",ABS(F46-M46)))</f>
        <v>0.81999999999999673</v>
      </c>
      <c r="K46" s="60">
        <v>13.8605</v>
      </c>
      <c r="L46" s="79">
        <v>23.108000000000001</v>
      </c>
      <c r="M46" s="55">
        <v>27.76</v>
      </c>
    </row>
    <row r="47" spans="2:13" ht="12" customHeight="1">
      <c r="B47" s="30"/>
      <c r="C47" s="23" t="s">
        <v>9</v>
      </c>
      <c r="D47" s="111">
        <v>15.62</v>
      </c>
      <c r="E47" s="112">
        <v>5.58</v>
      </c>
      <c r="F47" s="125">
        <v>5.58</v>
      </c>
      <c r="G47" s="114" t="str">
        <f>IF((F47/E47)-1&lt;0,"▲","")</f>
        <v/>
      </c>
      <c r="H47" s="95">
        <f>ABS((+F47/E47)-1)</f>
        <v>0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4.9930000000000003</v>
      </c>
      <c r="M47" s="55">
        <v>5.58</v>
      </c>
    </row>
    <row r="48" spans="2:13" ht="12" customHeight="1">
      <c r="B48" s="22"/>
      <c r="C48" s="42" t="s">
        <v>10</v>
      </c>
      <c r="D48" s="115">
        <f>ROUND(D47/(D45+D46),3)</f>
        <v>0.187</v>
      </c>
      <c r="E48" s="116">
        <f>ROUND(E47/(E45+E46),3)</f>
        <v>6.7000000000000004E-2</v>
      </c>
      <c r="F48" s="75">
        <f>ROUND(F47/(F45+F46),3)</f>
        <v>7.0000000000000007E-2</v>
      </c>
      <c r="G48" s="117" t="str">
        <f>IF(F48-D48&lt;0,"▲","")</f>
        <v>▲</v>
      </c>
      <c r="H48" s="108">
        <f>ABS(+F48-E48)*100</f>
        <v>0.30000000000000027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7.0000000000000007E-2</v>
      </c>
    </row>
    <row r="49" spans="1:13" ht="12" customHeight="1">
      <c r="B49" s="1" t="s">
        <v>278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267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268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7">
    <tabColor theme="1"/>
    <pageSetUpPr fitToPage="1"/>
  </sheetPr>
  <dimension ref="A1:M67"/>
  <sheetViews>
    <sheetView showGridLines="0" defaultGridColor="0" topLeftCell="A34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275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229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398.37</v>
      </c>
      <c r="G10" s="94" t="str">
        <f>IF((F10/E10)-1&lt;0,"▲","")</f>
        <v>▲</v>
      </c>
      <c r="H10" s="95">
        <f>ABS((+F10/E10)-1)</f>
        <v>3.6869590445336331E-2</v>
      </c>
      <c r="I10" s="33" t="str">
        <f>IF(F10="NA","",IF(M10=0,"",IF((F10-M10)&lt;0,"▲","")))</f>
        <v>▲</v>
      </c>
      <c r="J10" s="63">
        <f>IF(F10="NA","-",IF(M10=0,"-",ABS(F10-M10)))</f>
        <v>0.52999999999997272</v>
      </c>
      <c r="K10" s="60">
        <v>231.6465</v>
      </c>
      <c r="L10" s="72">
        <v>275.07</v>
      </c>
      <c r="M10" s="55">
        <v>398.9</v>
      </c>
    </row>
    <row r="11" spans="2:13" ht="12" customHeight="1">
      <c r="B11" s="30"/>
      <c r="C11" s="23" t="s">
        <v>8</v>
      </c>
      <c r="D11" s="31">
        <v>278.02</v>
      </c>
      <c r="E11" s="32">
        <v>308.75</v>
      </c>
      <c r="F11" s="123">
        <v>326.17</v>
      </c>
      <c r="G11" s="94" t="str">
        <f>IF((F11/E11)-1&lt;0,"▲","")</f>
        <v/>
      </c>
      <c r="H11" s="95">
        <f>ABS((+F11/E11)-1)</f>
        <v>5.6421052631578927E-2</v>
      </c>
      <c r="I11" s="33" t="str">
        <f>IF(F11="NA","",IF(M11=0,"",IF((F11-M11)&lt;0,"▲","")))</f>
        <v>▲</v>
      </c>
      <c r="J11" s="63">
        <f>IF(F11="NA","-",IF(M11=0,"-",ABS(F11-M11)))</f>
        <v>0.20999999999997954</v>
      </c>
      <c r="K11" s="60">
        <v>180.13</v>
      </c>
      <c r="L11" s="72">
        <v>215.14099999999999</v>
      </c>
      <c r="M11" s="55">
        <v>326.38</v>
      </c>
    </row>
    <row r="12" spans="2:13" ht="12" customHeight="1">
      <c r="B12" s="30"/>
      <c r="C12" s="23" t="s">
        <v>79</v>
      </c>
      <c r="D12" s="31">
        <v>85.99</v>
      </c>
      <c r="E12" s="32">
        <v>107.73</v>
      </c>
      <c r="F12" s="123">
        <v>83.07</v>
      </c>
      <c r="G12" s="94" t="str">
        <f>IF((F12/E12)-1&lt;0,"▲","")</f>
        <v>▲</v>
      </c>
      <c r="H12" s="95">
        <f>ABS((+F12/E12)-1)</f>
        <v>0.22890559732665006</v>
      </c>
      <c r="I12" s="33" t="str">
        <f>IF(F12="NA","",IF(M12=0,"",IF((F12-M12)&lt;0,"▲","")))</f>
        <v>▲</v>
      </c>
      <c r="J12" s="63">
        <f>IF(F12="NA","-",IF(M12=0,"-",ABS(F12-M12)))</f>
        <v>1.2800000000000011</v>
      </c>
      <c r="K12" s="60">
        <v>73.123999999999995</v>
      </c>
      <c r="L12" s="72">
        <v>99.475999999999999</v>
      </c>
      <c r="M12" s="55">
        <v>84.35</v>
      </c>
    </row>
    <row r="13" spans="2:13" ht="12" customHeight="1">
      <c r="B13" s="30"/>
      <c r="C13" s="23" t="s">
        <v>9</v>
      </c>
      <c r="D13" s="31">
        <v>49.85</v>
      </c>
      <c r="E13" s="32">
        <v>54.32</v>
      </c>
      <c r="F13" s="123">
        <v>49.9</v>
      </c>
      <c r="G13" s="94" t="str">
        <f>IF((F13/E13)-1&lt;0,"▲","")</f>
        <v>▲</v>
      </c>
      <c r="H13" s="95">
        <f>ABS((+F13/E13)-1)</f>
        <v>8.1369661266568527E-2</v>
      </c>
      <c r="I13" s="33" t="str">
        <f>IF(F13="NA","",IF(M13=0,"",IF((F13-M13)&lt;0,"▲","")))</f>
        <v/>
      </c>
      <c r="J13" s="63">
        <f>IF(F13="NA","-",IF(M13=0,"-",ABS(F13-M13)))</f>
        <v>0.94999999999999574</v>
      </c>
      <c r="K13" s="60">
        <v>39.75</v>
      </c>
      <c r="L13" s="72">
        <v>25.483000000000001</v>
      </c>
      <c r="M13" s="55">
        <v>48.95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0.13</v>
      </c>
      <c r="F14" s="69">
        <f>ROUND(F13/(F11+F12),3)</f>
        <v>0.122</v>
      </c>
      <c r="G14" s="94" t="str">
        <f>IF((F14/E14)-1&lt;0,"▲","")</f>
        <v>▲</v>
      </c>
      <c r="H14" s="98">
        <f>ABS(+F14-E14)*100</f>
        <v>0.80000000000000071</v>
      </c>
      <c r="I14" s="33" t="str">
        <f>IF(F14="NA","",IF(M14=0,"",IF((F14-M14)&lt;0,"▲","")))</f>
        <v/>
      </c>
      <c r="J14" s="63">
        <f>IF(F14="NA","-",IF(M14=0,"-",ABS(F14-M14)*100))</f>
        <v>0.30000000000000027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0.11899999999999999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68.03</v>
      </c>
      <c r="G16" s="94" t="str">
        <f>IF((F16/E16)-1&lt;0,"▲","")</f>
        <v/>
      </c>
      <c r="H16" s="95">
        <f t="shared" ref="H16:H37" si="0">ABS((+F16/E16)-1)</f>
        <v>0.20942222222222218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68.03</v>
      </c>
    </row>
    <row r="17" spans="2:13" ht="12" customHeight="1">
      <c r="B17" s="30"/>
      <c r="C17" s="23" t="s">
        <v>8</v>
      </c>
      <c r="D17" s="31">
        <v>31.04</v>
      </c>
      <c r="E17" s="32">
        <v>29</v>
      </c>
      <c r="F17" s="123">
        <v>35.44</v>
      </c>
      <c r="G17" s="94" t="str">
        <f>IF((F17/E17)-1&lt;0,"▲","")</f>
        <v/>
      </c>
      <c r="H17" s="95">
        <f t="shared" si="0"/>
        <v>0.2220689655172412</v>
      </c>
      <c r="I17" s="33" t="str">
        <f>IF(F17="NA","",IF(M17=0,"",IF((F17-M17)&lt;0,"▲","")))</f>
        <v>▲</v>
      </c>
      <c r="J17" s="63">
        <f>IF(F17="NA","-",IF(M17=0,"-",ABS(F17-M17)))</f>
        <v>5.0000000000004263E-2</v>
      </c>
      <c r="K17" s="60">
        <v>21.401</v>
      </c>
      <c r="L17" s="72">
        <v>31.027999999999999</v>
      </c>
      <c r="M17" s="55">
        <v>35.49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27.22</v>
      </c>
      <c r="G18" s="94" t="str">
        <f>IF((F18/E18)-1&lt;0,"▲","")</f>
        <v>▲</v>
      </c>
      <c r="H18" s="95">
        <f t="shared" si="0"/>
        <v>0.20872093023255811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16.420000000000002</v>
      </c>
      <c r="G19" s="94" t="str">
        <f>IF((F19/E19)-1&lt;0,"▲","")</f>
        <v/>
      </c>
      <c r="H19" s="95">
        <f t="shared" si="0"/>
        <v>0.97355769230769251</v>
      </c>
      <c r="I19" s="33" t="str">
        <f>IF(F19="NA","",IF(M19=0,"",IF((F19-M19)&lt;0,"▲","")))</f>
        <v/>
      </c>
      <c r="J19" s="63">
        <f>IF(F19="NA","-",IF(M19=0,"-",ABS(F19-M19)))</f>
        <v>5.0000000000000711E-2</v>
      </c>
      <c r="K19" s="60">
        <v>12.750500000000001</v>
      </c>
      <c r="L19" s="72">
        <v>10.234</v>
      </c>
      <c r="M19" s="55">
        <v>16.37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0.13100000000000001</v>
      </c>
      <c r="F20" s="69">
        <f>ROUND(F19/(F17+F18),3)</f>
        <v>0.26200000000000001</v>
      </c>
      <c r="G20" s="104" t="str">
        <f>IF((F20/E20)-1&lt;0,"▲","")</f>
        <v/>
      </c>
      <c r="H20" s="98">
        <f>ABS(+F20-E20)*100</f>
        <v>13.100000000000001</v>
      </c>
      <c r="I20" s="105" t="str">
        <f>IF(F20="NA","",IF(M20=0,"",IF((F20-M20)&lt;0,"▲","")))</f>
        <v/>
      </c>
      <c r="J20" s="63">
        <f>IF(F20="NA","-",IF(M20=0,"-",ABS(F20-M20)*100))</f>
        <v>0.10000000000000009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0.26100000000000001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323.83999999999997</v>
      </c>
      <c r="G22" s="94" t="str">
        <f>IF((F22/E22)-1&lt;0,"▲","")</f>
        <v>▲</v>
      </c>
      <c r="H22" s="95">
        <f>ABS((+F22/E22)-1)</f>
        <v>7.7536603429613216E-2</v>
      </c>
      <c r="I22" s="33" t="str">
        <f>IF(F22="NA","",IF(M22=0,"",IF((F22-M22)&lt;0,"▲","")))</f>
        <v>▲</v>
      </c>
      <c r="J22" s="63">
        <f>IF(F22="NA","-",IF(M22=0,"-",ABS(F22-M22)))</f>
        <v>0.51000000000004775</v>
      </c>
      <c r="K22" s="60">
        <v>184.39500000000001</v>
      </c>
      <c r="L22" s="72">
        <v>210.03800000000001</v>
      </c>
      <c r="M22" s="55">
        <v>324.35000000000002</v>
      </c>
    </row>
    <row r="23" spans="2:13" ht="12" customHeight="1">
      <c r="B23" s="30"/>
      <c r="C23" s="23" t="s">
        <v>8</v>
      </c>
      <c r="D23" s="31">
        <v>242.91</v>
      </c>
      <c r="E23" s="32">
        <v>275.8</v>
      </c>
      <c r="F23" s="123">
        <v>286.70999999999998</v>
      </c>
      <c r="G23" s="94" t="str">
        <f>IF((F23/E23)-1&lt;0,"▲","")</f>
        <v/>
      </c>
      <c r="H23" s="95">
        <f t="shared" si="0"/>
        <v>3.9557650471355954E-2</v>
      </c>
      <c r="I23" s="33" t="str">
        <f>IF(F23="NA","",IF(M23=0,"",IF((F23-M23)&lt;0,"▲","")))</f>
        <v>▲</v>
      </c>
      <c r="J23" s="63">
        <f>IF(F23="NA","-",IF(M23=0,"-",ABS(F23-M23)))</f>
        <v>0.15000000000003411</v>
      </c>
      <c r="K23" s="60">
        <v>157.39250000000001</v>
      </c>
      <c r="L23" s="72">
        <v>180.72300000000001</v>
      </c>
      <c r="M23" s="55">
        <v>286.86</v>
      </c>
    </row>
    <row r="24" spans="2:13" ht="12" customHeight="1">
      <c r="B24" s="30"/>
      <c r="C24" s="23" t="s">
        <v>79</v>
      </c>
      <c r="D24" s="31">
        <v>58.34</v>
      </c>
      <c r="E24" s="32">
        <v>69.88</v>
      </c>
      <c r="F24" s="123">
        <v>52.43</v>
      </c>
      <c r="G24" s="94" t="str">
        <f>IF((F24/E24)-1&lt;0,"▲","")</f>
        <v>▲</v>
      </c>
      <c r="H24" s="95">
        <f t="shared" si="0"/>
        <v>0.24971379507727531</v>
      </c>
      <c r="I24" s="33" t="str">
        <f>IF(F24="NA","",IF(M24=0,"",IF((F24-M24)&lt;0,"▲","")))</f>
        <v>▲</v>
      </c>
      <c r="J24" s="63">
        <f>IF(F24="NA","-",IF(M24=0,"-",ABS(F24-M24)))</f>
        <v>1.25</v>
      </c>
      <c r="K24" s="60">
        <v>39.707999999999998</v>
      </c>
      <c r="L24" s="72">
        <v>63.003999999999998</v>
      </c>
      <c r="M24" s="55">
        <v>53.68</v>
      </c>
    </row>
    <row r="25" spans="2:13" ht="12" customHeight="1">
      <c r="B25" s="30"/>
      <c r="C25" s="23" t="s">
        <v>9</v>
      </c>
      <c r="D25" s="31">
        <v>36.17</v>
      </c>
      <c r="E25" s="32">
        <v>45.06</v>
      </c>
      <c r="F25" s="123">
        <v>32.67</v>
      </c>
      <c r="G25" s="94" t="str">
        <f>IF((F25/E25)-1&lt;0,"▲","")</f>
        <v>▲</v>
      </c>
      <c r="H25" s="95">
        <f t="shared" si="0"/>
        <v>0.27496671105193071</v>
      </c>
      <c r="I25" s="33" t="str">
        <f>IF(F25="NA","",IF(M25=0,"",IF((F25-M25)&lt;0,"▲","")))</f>
        <v/>
      </c>
      <c r="J25" s="63">
        <f>IF(F25="NA","-",IF(M25=0,"-",ABS(F25-M25)))</f>
        <v>0.89000000000000057</v>
      </c>
      <c r="K25" s="60">
        <v>26.788499999999999</v>
      </c>
      <c r="L25" s="72">
        <v>14.439</v>
      </c>
      <c r="M25" s="55">
        <v>31.78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0.13</v>
      </c>
      <c r="F26" s="69">
        <f>ROUND(F25/(F23+F24),3)</f>
        <v>9.6000000000000002E-2</v>
      </c>
      <c r="G26" s="104" t="str">
        <f>IF((F26/E26)-1&lt;0,"▲","")</f>
        <v>▲</v>
      </c>
      <c r="H26" s="98">
        <f>ABS(+F26-E26)*100</f>
        <v>3.4000000000000004</v>
      </c>
      <c r="I26" s="105" t="str">
        <f>IF(F26="NA","",IF(M26=0,"",IF((F26-M26)&lt;0,"▲","")))</f>
        <v/>
      </c>
      <c r="J26" s="63">
        <f>IF(F26="NA","-",IF(M26=0,"-",ABS(F26-M26)*100))</f>
        <v>0.30000000000000027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9.2999999999999999E-2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305.32</v>
      </c>
      <c r="G28" s="94" t="str">
        <f>IF((F28/E28)-1&lt;0,"▲","")</f>
        <v>▲</v>
      </c>
      <c r="H28" s="95">
        <f>ABS((+F28/E28)-1)</f>
        <v>8.061067782829956E-2</v>
      </c>
      <c r="I28" s="33" t="str">
        <f>IF(F28="NA","",IF(M28=0,"",IF((F28-M28)&lt;0,"▲","")))</f>
        <v>▲</v>
      </c>
      <c r="J28" s="63">
        <f>IF(F28="NA","-",IF(M28=0,"-",ABS(F28-M28)))</f>
        <v>0.34000000000003183</v>
      </c>
      <c r="K28" s="60">
        <v>142.88849999999999</v>
      </c>
      <c r="L28" s="72">
        <v>187.97</v>
      </c>
      <c r="M28" s="55">
        <v>305.66000000000003</v>
      </c>
    </row>
    <row r="29" spans="2:13" ht="12" customHeight="1">
      <c r="B29" s="41"/>
      <c r="C29" s="23" t="s">
        <v>8</v>
      </c>
      <c r="D29" s="31">
        <v>230.77</v>
      </c>
      <c r="E29" s="32">
        <v>262.58999999999997</v>
      </c>
      <c r="F29" s="123">
        <v>270.14</v>
      </c>
      <c r="G29" s="94" t="str">
        <f>IF((F29/E29)-1&lt;0,"▲","")</f>
        <v/>
      </c>
      <c r="H29" s="95">
        <f t="shared" si="0"/>
        <v>2.8752046917247531E-2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270.14</v>
      </c>
    </row>
    <row r="30" spans="2:13" ht="12" customHeight="1">
      <c r="B30" s="41"/>
      <c r="C30" s="23" t="s">
        <v>79</v>
      </c>
      <c r="D30" s="31">
        <v>53.99</v>
      </c>
      <c r="E30" s="32">
        <v>61.87</v>
      </c>
      <c r="F30" s="123">
        <v>48.26</v>
      </c>
      <c r="G30" s="94" t="str">
        <f>IF((F30/E30)-1&lt;0,"▲","")</f>
        <v>▲</v>
      </c>
      <c r="H30" s="95">
        <f t="shared" si="0"/>
        <v>0.21997737190884115</v>
      </c>
      <c r="I30" s="33" t="str">
        <f>IF(F30="NA","",IF(M30=0,"",IF((F30-M30)&lt;0,"▲","")))</f>
        <v>▲</v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49.53</v>
      </c>
    </row>
    <row r="31" spans="2:13" ht="12" customHeight="1">
      <c r="B31" s="41"/>
      <c r="C31" s="23" t="s">
        <v>9</v>
      </c>
      <c r="D31" s="31">
        <v>33.11</v>
      </c>
      <c r="E31" s="32">
        <v>41.26</v>
      </c>
      <c r="F31" s="123">
        <v>28.55</v>
      </c>
      <c r="G31" s="94" t="str">
        <f>IF((F31/E31)-1&lt;0,"▲","")</f>
        <v>▲</v>
      </c>
      <c r="H31" s="95">
        <f t="shared" si="0"/>
        <v>0.30804653417353367</v>
      </c>
      <c r="I31" s="33" t="str">
        <f>IF(F31="NA","",IF(M31=0,"",IF((F31-M31)&lt;0,"▲","")))</f>
        <v/>
      </c>
      <c r="J31" s="63">
        <f>IF(F31="NA","-",IF(M31=0,"-",ABS(F31-M31)))</f>
        <v>0.92999999999999972</v>
      </c>
      <c r="K31" s="60">
        <v>15.137</v>
      </c>
      <c r="L31" s="72">
        <v>10.819000000000001</v>
      </c>
      <c r="M31" s="55">
        <v>27.62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0.127</v>
      </c>
      <c r="F32" s="69">
        <f>ROUND(F31/(F29+F30),3)</f>
        <v>0.09</v>
      </c>
      <c r="G32" s="104" t="str">
        <f>IF((F32/E32)-1&lt;0,"▲","")</f>
        <v>▲</v>
      </c>
      <c r="H32" s="98">
        <f>ABS(+F32-E32)*100</f>
        <v>3.7000000000000006</v>
      </c>
      <c r="I32" s="105" t="str">
        <f>IF(F32="NA","",IF(M32=0,"",IF((F32-M32)&lt;0,"▲","")))</f>
        <v/>
      </c>
      <c r="J32" s="63">
        <f>IF(F32="NA","-",IF(M32=0,"-",ABS(F32-M32)*100))</f>
        <v>0.40000000000000036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8.5999999999999993E-2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6.51</v>
      </c>
      <c r="G34" s="94" t="str">
        <f>IF((F34/E34)-1&lt;0,"▲","")</f>
        <v/>
      </c>
      <c r="H34" s="95">
        <f>ABS((+F34/E34)-1)</f>
        <v>3.1695721077654504E-2</v>
      </c>
      <c r="I34" s="33" t="str">
        <f>IF(F34="NA","",IF(M34=0,"",IF((F34-M34)&lt;0,"▲","")))</f>
        <v>▲</v>
      </c>
      <c r="J34" s="63">
        <f>IF(F34="NA","-",IF(M34=0,"-",ABS(F34-M34)))</f>
        <v>2.0000000000000462E-2</v>
      </c>
      <c r="K34" s="60">
        <v>2.931</v>
      </c>
      <c r="L34" s="72">
        <v>5.6280000000000001</v>
      </c>
      <c r="M34" s="55">
        <v>6.53</v>
      </c>
    </row>
    <row r="35" spans="2:13" ht="12" customHeight="1">
      <c r="B35" s="30"/>
      <c r="C35" s="23" t="s">
        <v>8</v>
      </c>
      <c r="D35" s="31">
        <v>4.07</v>
      </c>
      <c r="E35" s="32">
        <v>3.95</v>
      </c>
      <c r="F35" s="123">
        <v>4.0199999999999996</v>
      </c>
      <c r="G35" s="94" t="str">
        <f>IF((F35/E35)-1&lt;0,"▲","")</f>
        <v/>
      </c>
      <c r="H35" s="95">
        <f t="shared" si="0"/>
        <v>1.7721518987341645E-2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3.42</v>
      </c>
      <c r="G36" s="94" t="str">
        <f>IF((F36/E36)-1&lt;0,"▲","")</f>
        <v>▲</v>
      </c>
      <c r="H36" s="95">
        <f t="shared" si="0"/>
        <v>8.6956521739131043E-3</v>
      </c>
      <c r="I36" s="33" t="str">
        <f>IF(F36="NA","",IF(M36=0,"",IF((F36-M36)&lt;0,"▲","")))</f>
        <v>▲</v>
      </c>
      <c r="J36" s="63">
        <f>IF(F36="NA","-",IF(M36=0,"-",ABS(F36-M36)))</f>
        <v>3.0000000000000249E-2</v>
      </c>
      <c r="K36" s="60">
        <v>1.665</v>
      </c>
      <c r="L36" s="72">
        <v>2.694</v>
      </c>
      <c r="M36" s="55">
        <v>3.45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0.81</v>
      </c>
      <c r="G37" s="94" t="str">
        <f>IF((F37/E37)-1&lt;0,"▲","")</f>
        <v>▲</v>
      </c>
      <c r="H37" s="95">
        <f t="shared" si="0"/>
        <v>0.13829787234042545</v>
      </c>
      <c r="I37" s="33" t="str">
        <f>IF(F37="NA","",IF(M37=0,"",IF((F37-M37)&lt;0,"▲","")))</f>
        <v/>
      </c>
      <c r="J37" s="63">
        <f>IF(F37="NA","-",IF(M37=0,"-",ABS(F37-M37)))</f>
        <v>1.0000000000000009E-2</v>
      </c>
      <c r="K37" s="60">
        <v>0.21099999999999999</v>
      </c>
      <c r="L37" s="72">
        <v>0.81</v>
      </c>
      <c r="M37" s="55">
        <v>0.8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0.127</v>
      </c>
      <c r="F38" s="74">
        <f>ROUND(F37/(F35+F36),3)</f>
        <v>0.109</v>
      </c>
      <c r="G38" s="107" t="str">
        <f>IF((F38/E38)-1&lt;0,"▲","")</f>
        <v>▲</v>
      </c>
      <c r="H38" s="108">
        <f>ABS(+F38-E38)*100</f>
        <v>1.8000000000000003</v>
      </c>
      <c r="I38" s="109" t="str">
        <f>IF(F38="NA","",IF(M38=0,"",IF((F38-M38)&lt;0,"▲","")))</f>
        <v/>
      </c>
      <c r="J38" s="64">
        <f>IF(F38="NA","-",IF(M38=0,"-",ABS(F38-M38)*100))</f>
        <v>0.20000000000000018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0.107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86.77</v>
      </c>
      <c r="E44" s="112">
        <v>72.819999999999993</v>
      </c>
      <c r="F44" s="125">
        <v>79.489999999999995</v>
      </c>
      <c r="G44" s="113" t="str">
        <f>IF((F44/E44)-1&lt;0,"▲","")</f>
        <v/>
      </c>
      <c r="H44" s="95">
        <f>ABS((+F44/E44)-1)</f>
        <v>9.1595715462784888E-2</v>
      </c>
      <c r="I44" s="54" t="str">
        <f>IF(F44="NA","",IF(M44=0,"",IF((F44-M44)&lt;0,"▲","")))</f>
        <v>▲</v>
      </c>
      <c r="J44" s="63">
        <f>IF(F44="NA","-",IF(M44=0,"-",ABS(F44-M44)))</f>
        <v>0.48000000000000398</v>
      </c>
      <c r="K44" s="60">
        <v>38.349499999999999</v>
      </c>
      <c r="L44" s="77">
        <v>59.173999999999999</v>
      </c>
      <c r="M44" s="78">
        <v>79.97</v>
      </c>
    </row>
    <row r="45" spans="2:13" ht="12" customHeight="1">
      <c r="B45" s="30"/>
      <c r="C45" s="23" t="s">
        <v>8</v>
      </c>
      <c r="D45" s="111">
        <v>53.24</v>
      </c>
      <c r="E45" s="112">
        <v>51.53</v>
      </c>
      <c r="F45" s="125">
        <v>51.92</v>
      </c>
      <c r="G45" s="114" t="str">
        <f>IF((F45/E45)-1&lt;0,"▲","")</f>
        <v/>
      </c>
      <c r="H45" s="95">
        <f>ABS((+F45/E45)-1)</f>
        <v>7.5684067533474675E-3</v>
      </c>
      <c r="I45" s="33" t="str">
        <f>IF(F45="NA","",IF(M45=0,"",IF((F45-M45)&lt;0,"▲","")))</f>
        <v>▲</v>
      </c>
      <c r="J45" s="63">
        <f>IF(F45="NA","-",IF(M45=0,"-",ABS(F45-M45)))</f>
        <v>0.47999999999999687</v>
      </c>
      <c r="K45" s="60">
        <v>23.144500000000001</v>
      </c>
      <c r="L45" s="79">
        <v>40.305999999999997</v>
      </c>
      <c r="M45" s="55">
        <v>52.4</v>
      </c>
    </row>
    <row r="46" spans="2:13" ht="12" customHeight="1">
      <c r="B46" s="30"/>
      <c r="C46" s="23" t="s">
        <v>79</v>
      </c>
      <c r="D46" s="111">
        <v>30.39</v>
      </c>
      <c r="E46" s="112">
        <v>31.6</v>
      </c>
      <c r="F46" s="125">
        <v>27.76</v>
      </c>
      <c r="G46" s="114" t="str">
        <f>IF((F46/E46)-1&lt;0,"▲","")</f>
        <v>▲</v>
      </c>
      <c r="H46" s="95">
        <f>ABS((+F46/E46)-1)</f>
        <v>0.12151898734177213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23.108000000000001</v>
      </c>
      <c r="M46" s="55">
        <v>27.76</v>
      </c>
    </row>
    <row r="47" spans="2:13" ht="12" customHeight="1">
      <c r="B47" s="30"/>
      <c r="C47" s="23" t="s">
        <v>9</v>
      </c>
      <c r="D47" s="111">
        <v>15.62</v>
      </c>
      <c r="E47" s="112">
        <v>5.58</v>
      </c>
      <c r="F47" s="125">
        <v>5.58</v>
      </c>
      <c r="G47" s="114" t="str">
        <f>IF((F47/E47)-1&lt;0,"▲","")</f>
        <v/>
      </c>
      <c r="H47" s="95">
        <f>ABS((+F47/E47)-1)</f>
        <v>0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4.9930000000000003</v>
      </c>
      <c r="M47" s="55">
        <v>5.58</v>
      </c>
    </row>
    <row r="48" spans="2:13" ht="12" customHeight="1">
      <c r="B48" s="22"/>
      <c r="C48" s="42" t="s">
        <v>10</v>
      </c>
      <c r="D48" s="115">
        <f>ROUND(D47/(D45+D46),3)</f>
        <v>0.187</v>
      </c>
      <c r="E48" s="116">
        <f>ROUND(E47/(E45+E46),3)</f>
        <v>6.7000000000000004E-2</v>
      </c>
      <c r="F48" s="75">
        <f>ROUND(F47/(F45+F46),3)</f>
        <v>7.0000000000000007E-2</v>
      </c>
      <c r="G48" s="117" t="str">
        <f>IF(F48-D48&lt;0,"▲","")</f>
        <v>▲</v>
      </c>
      <c r="H48" s="108">
        <f>ABS(+F48-E48)*100</f>
        <v>0.30000000000000027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7.0000000000000007E-2</v>
      </c>
    </row>
    <row r="49" spans="1:13" ht="12" customHeight="1">
      <c r="B49" s="1" t="s">
        <v>276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267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268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8">
    <tabColor theme="1"/>
    <pageSetUpPr fitToPage="1"/>
  </sheetPr>
  <dimension ref="A1:M67"/>
  <sheetViews>
    <sheetView showGridLines="0" defaultGridColor="0" topLeftCell="A37" colorId="22" zoomScaleNormal="100" zoomScaleSheetLayoutView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273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229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398.9</v>
      </c>
      <c r="G10" s="94" t="str">
        <f>IF((F10/E10)-1&lt;0,"▲","")</f>
        <v>▲</v>
      </c>
      <c r="H10" s="95">
        <f>ABS((+F10/E10)-1)</f>
        <v>3.5588221072482051E-2</v>
      </c>
      <c r="I10" s="33" t="str">
        <f>IF(F10="NA","",IF(M10=0,"",IF((F10-M10)&lt;0,"▲","")))</f>
        <v/>
      </c>
      <c r="J10" s="63">
        <f>IF(F10="NA","-",IF(M10=0,"-",ABS(F10-M10)))</f>
        <v>1.5699999999999932</v>
      </c>
      <c r="K10" s="60">
        <v>231.6465</v>
      </c>
      <c r="L10" s="72">
        <v>275.07</v>
      </c>
      <c r="M10" s="55">
        <v>397.33</v>
      </c>
    </row>
    <row r="11" spans="2:13" ht="12" customHeight="1">
      <c r="B11" s="30"/>
      <c r="C11" s="23" t="s">
        <v>8</v>
      </c>
      <c r="D11" s="31">
        <v>278.02</v>
      </c>
      <c r="E11" s="32">
        <v>308.70999999999998</v>
      </c>
      <c r="F11" s="123">
        <v>326.37</v>
      </c>
      <c r="G11" s="94" t="str">
        <f>IF((F11/E11)-1&lt;0,"▲","")</f>
        <v/>
      </c>
      <c r="H11" s="95">
        <f>ABS((+F11/E11)-1)</f>
        <v>5.7205791843477849E-2</v>
      </c>
      <c r="I11" s="33" t="str">
        <f>IF(F11="NA","",IF(M11=0,"",IF((F11-M11)&lt;0,"▲","")))</f>
        <v/>
      </c>
      <c r="J11" s="63">
        <f>IF(F11="NA","-",IF(M11=0,"-",ABS(F11-M11)))</f>
        <v>1.5699999999999932</v>
      </c>
      <c r="K11" s="60">
        <v>180.13</v>
      </c>
      <c r="L11" s="72">
        <v>215.14099999999999</v>
      </c>
      <c r="M11" s="55">
        <v>324.8</v>
      </c>
    </row>
    <row r="12" spans="2:13" ht="12" customHeight="1">
      <c r="B12" s="30"/>
      <c r="C12" s="23" t="s">
        <v>79</v>
      </c>
      <c r="D12" s="31">
        <v>85.99</v>
      </c>
      <c r="E12" s="32">
        <v>107.72</v>
      </c>
      <c r="F12" s="123">
        <v>84.35</v>
      </c>
      <c r="G12" s="94" t="str">
        <f>IF((F12/E12)-1&lt;0,"▲","")</f>
        <v>▲</v>
      </c>
      <c r="H12" s="95">
        <f>ABS((+F12/E12)-1)</f>
        <v>0.21695135536576315</v>
      </c>
      <c r="I12" s="33" t="str">
        <f>IF(F12="NA","",IF(M12=0,"",IF((F12-M12)&lt;0,"▲","")))</f>
        <v>▲</v>
      </c>
      <c r="J12" s="63">
        <f>IF(F12="NA","-",IF(M12=0,"-",ABS(F12-M12)))</f>
        <v>1.0800000000000125</v>
      </c>
      <c r="K12" s="60">
        <v>73.123999999999995</v>
      </c>
      <c r="L12" s="72">
        <v>99.475999999999999</v>
      </c>
      <c r="M12" s="55">
        <v>85.43</v>
      </c>
    </row>
    <row r="13" spans="2:13" ht="12" customHeight="1">
      <c r="B13" s="30"/>
      <c r="C13" s="23" t="s">
        <v>9</v>
      </c>
      <c r="D13" s="31">
        <v>49.85</v>
      </c>
      <c r="E13" s="32">
        <v>54.32</v>
      </c>
      <c r="F13" s="123">
        <v>48.97</v>
      </c>
      <c r="G13" s="94" t="str">
        <f>IF((F13/E13)-1&lt;0,"▲","")</f>
        <v>▲</v>
      </c>
      <c r="H13" s="95">
        <f>ABS((+F13/E13)-1)</f>
        <v>9.8490427098674505E-2</v>
      </c>
      <c r="I13" s="33" t="str">
        <f>IF(F13="NA","",IF(M13=0,"",IF((F13-M13)&lt;0,"▲","")))</f>
        <v/>
      </c>
      <c r="J13" s="63">
        <f>IF(F13="NA","-",IF(M13=0,"-",ABS(F13-M13)))</f>
        <v>2.3500000000000014</v>
      </c>
      <c r="K13" s="60">
        <v>39.75</v>
      </c>
      <c r="L13" s="72">
        <v>25.483000000000001</v>
      </c>
      <c r="M13" s="55">
        <v>46.62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0.13</v>
      </c>
      <c r="F14" s="69">
        <f>ROUND(F13/(F11+F12),3)</f>
        <v>0.11899999999999999</v>
      </c>
      <c r="G14" s="94" t="str">
        <f>IF((F14/E14)-1&lt;0,"▲","")</f>
        <v>▲</v>
      </c>
      <c r="H14" s="98">
        <f>ABS(+F14-E14)*100</f>
        <v>1.100000000000001</v>
      </c>
      <c r="I14" s="33" t="str">
        <f>IF(F14="NA","",IF(M14=0,"",IF((F14-M14)&lt;0,"▲","")))</f>
        <v/>
      </c>
      <c r="J14" s="63">
        <f>IF(F14="NA","-",IF(M14=0,"-",ABS(F14-M14)*100))</f>
        <v>0.49999999999999906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0.114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68.03</v>
      </c>
      <c r="G16" s="94" t="str">
        <f>IF((F16/E16)-1&lt;0,"▲","")</f>
        <v/>
      </c>
      <c r="H16" s="95">
        <f t="shared" ref="H16:H37" si="0">ABS((+F16/E16)-1)</f>
        <v>0.20942222222222218</v>
      </c>
      <c r="I16" s="33" t="str">
        <f>IF(F16="NA","",IF(M16=0,"",IF((F16-M16)&lt;0,"▲","")))</f>
        <v/>
      </c>
      <c r="J16" s="63">
        <f>IF(F16="NA","-",IF(M16=0,"-",ABS(F16-M16)))</f>
        <v>1.0100000000000051</v>
      </c>
      <c r="K16" s="60">
        <v>44.320500000000003</v>
      </c>
      <c r="L16" s="72">
        <v>59.404000000000003</v>
      </c>
      <c r="M16" s="55">
        <v>67.02</v>
      </c>
    </row>
    <row r="17" spans="2:13" ht="12" customHeight="1">
      <c r="B17" s="30"/>
      <c r="C17" s="23" t="s">
        <v>8</v>
      </c>
      <c r="D17" s="31">
        <v>31.04</v>
      </c>
      <c r="E17" s="32">
        <v>29</v>
      </c>
      <c r="F17" s="123">
        <v>35.49</v>
      </c>
      <c r="G17" s="94" t="str">
        <f>IF((F17/E17)-1&lt;0,"▲","")</f>
        <v/>
      </c>
      <c r="H17" s="95">
        <f t="shared" si="0"/>
        <v>0.22379310344827585</v>
      </c>
      <c r="I17" s="33" t="str">
        <f>IF(F17="NA","",IF(M17=0,"",IF((F17-M17)&lt;0,"▲","")))</f>
        <v/>
      </c>
      <c r="J17" s="63">
        <f>IF(F17="NA","-",IF(M17=0,"-",ABS(F17-M17)))</f>
        <v>0.27000000000000313</v>
      </c>
      <c r="K17" s="60">
        <v>21.401</v>
      </c>
      <c r="L17" s="72">
        <v>31.027999999999999</v>
      </c>
      <c r="M17" s="55">
        <v>35.22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27.22</v>
      </c>
      <c r="G18" s="94" t="str">
        <f>IF((F18/E18)-1&lt;0,"▲","")</f>
        <v>▲</v>
      </c>
      <c r="H18" s="95">
        <f t="shared" si="0"/>
        <v>0.20872093023255811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16.37</v>
      </c>
      <c r="G19" s="94" t="str">
        <f>IF((F19/E19)-1&lt;0,"▲","")</f>
        <v/>
      </c>
      <c r="H19" s="95">
        <f t="shared" si="0"/>
        <v>0.96754807692307687</v>
      </c>
      <c r="I19" s="33" t="str">
        <f>IF(F19="NA","",IF(M19=0,"",IF((F19-M19)&lt;0,"▲","")))</f>
        <v/>
      </c>
      <c r="J19" s="63">
        <f>IF(F19="NA","-",IF(M19=0,"-",ABS(F19-M19)))</f>
        <v>0.75000000000000178</v>
      </c>
      <c r="K19" s="60">
        <v>12.750500000000001</v>
      </c>
      <c r="L19" s="72">
        <v>10.234</v>
      </c>
      <c r="M19" s="55">
        <v>15.62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0.13100000000000001</v>
      </c>
      <c r="F20" s="69">
        <f>ROUND(F19/(F17+F18),3)</f>
        <v>0.26100000000000001</v>
      </c>
      <c r="G20" s="104" t="str">
        <f>IF((F20/E20)-1&lt;0,"▲","")</f>
        <v/>
      </c>
      <c r="H20" s="98">
        <f>ABS(+F20-E20)*100</f>
        <v>13</v>
      </c>
      <c r="I20" s="105" t="str">
        <f>IF(F20="NA","",IF(M20=0,"",IF((F20-M20)&lt;0,"▲","")))</f>
        <v/>
      </c>
      <c r="J20" s="63">
        <f>IF(F20="NA","-",IF(M20=0,"-",ABS(F20-M20)*100))</f>
        <v>1.100000000000001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0.25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324.35000000000002</v>
      </c>
      <c r="G22" s="94" t="str">
        <f>IF((F22/E22)-1&lt;0,"▲","")</f>
        <v>▲</v>
      </c>
      <c r="H22" s="95">
        <f>ABS((+F22/E22)-1)</f>
        <v>7.6083860308779117E-2</v>
      </c>
      <c r="I22" s="33" t="str">
        <f>IF(F22="NA","",IF(M22=0,"",IF((F22-M22)&lt;0,"▲","")))</f>
        <v/>
      </c>
      <c r="J22" s="63">
        <f>IF(F22="NA","-",IF(M22=0,"-",ABS(F22-M22)))</f>
        <v>0.65000000000003411</v>
      </c>
      <c r="K22" s="60">
        <v>184.39500000000001</v>
      </c>
      <c r="L22" s="72">
        <v>210.03800000000001</v>
      </c>
      <c r="M22" s="55">
        <v>323.7</v>
      </c>
    </row>
    <row r="23" spans="2:13" ht="12" customHeight="1">
      <c r="B23" s="30"/>
      <c r="C23" s="23" t="s">
        <v>8</v>
      </c>
      <c r="D23" s="31">
        <v>242.91</v>
      </c>
      <c r="E23" s="32">
        <v>275.76</v>
      </c>
      <c r="F23" s="123">
        <v>286.86</v>
      </c>
      <c r="G23" s="94" t="str">
        <f>IF((F23/E23)-1&lt;0,"▲","")</f>
        <v/>
      </c>
      <c r="H23" s="95">
        <f t="shared" si="0"/>
        <v>4.0252393385552754E-2</v>
      </c>
      <c r="I23" s="33" t="str">
        <f>IF(F23="NA","",IF(M23=0,"",IF((F23-M23)&lt;0,"▲","")))</f>
        <v/>
      </c>
      <c r="J23" s="63">
        <f>IF(F23="NA","-",IF(M23=0,"-",ABS(F23-M23)))</f>
        <v>1.3100000000000023</v>
      </c>
      <c r="K23" s="60">
        <v>157.39250000000001</v>
      </c>
      <c r="L23" s="72">
        <v>180.72300000000001</v>
      </c>
      <c r="M23" s="55">
        <v>285.55</v>
      </c>
    </row>
    <row r="24" spans="2:13" ht="12" customHeight="1">
      <c r="B24" s="30"/>
      <c r="C24" s="23" t="s">
        <v>79</v>
      </c>
      <c r="D24" s="31">
        <v>58.34</v>
      </c>
      <c r="E24" s="32">
        <v>69.86</v>
      </c>
      <c r="F24" s="123">
        <v>53.68</v>
      </c>
      <c r="G24" s="94" t="str">
        <f>IF((F24/E24)-1&lt;0,"▲","")</f>
        <v>▲</v>
      </c>
      <c r="H24" s="95">
        <f t="shared" si="0"/>
        <v>0.23160606928142002</v>
      </c>
      <c r="I24" s="33" t="str">
        <f>IF(F24="NA","",IF(M24=0,"",IF((F24-M24)&lt;0,"▲","")))</f>
        <v>▲</v>
      </c>
      <c r="J24" s="63">
        <f>IF(F24="NA","-",IF(M24=0,"-",ABS(F24-M24)))</f>
        <v>1.0200000000000031</v>
      </c>
      <c r="K24" s="60">
        <v>39.707999999999998</v>
      </c>
      <c r="L24" s="72">
        <v>63.003999999999998</v>
      </c>
      <c r="M24" s="55">
        <v>54.7</v>
      </c>
    </row>
    <row r="25" spans="2:13" ht="12" customHeight="1">
      <c r="B25" s="30"/>
      <c r="C25" s="23" t="s">
        <v>9</v>
      </c>
      <c r="D25" s="31">
        <v>36.17</v>
      </c>
      <c r="E25" s="32">
        <v>45.06</v>
      </c>
      <c r="F25" s="123">
        <v>31.8</v>
      </c>
      <c r="G25" s="94" t="str">
        <f>IF((F25/E25)-1&lt;0,"▲","")</f>
        <v>▲</v>
      </c>
      <c r="H25" s="95">
        <f t="shared" si="0"/>
        <v>0.29427430093209062</v>
      </c>
      <c r="I25" s="33" t="str">
        <f>IF(F25="NA","",IF(M25=0,"",IF((F25-M25)&lt;0,"▲","")))</f>
        <v/>
      </c>
      <c r="J25" s="63">
        <f>IF(F25="NA","-",IF(M25=0,"-",ABS(F25-M25)))</f>
        <v>1.629999999999999</v>
      </c>
      <c r="K25" s="60">
        <v>26.788499999999999</v>
      </c>
      <c r="L25" s="72">
        <v>14.439</v>
      </c>
      <c r="M25" s="55">
        <v>30.17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0.13</v>
      </c>
      <c r="F26" s="69">
        <f>ROUND(F25/(F23+F24),3)</f>
        <v>9.2999999999999999E-2</v>
      </c>
      <c r="G26" s="104" t="str">
        <f>IF((F26/E26)-1&lt;0,"▲","")</f>
        <v>▲</v>
      </c>
      <c r="H26" s="98">
        <f>ABS(+F26-E26)*100</f>
        <v>3.7000000000000006</v>
      </c>
      <c r="I26" s="105" t="str">
        <f>IF(F26="NA","",IF(M26=0,"",IF((F26-M26)&lt;0,"▲","")))</f>
        <v/>
      </c>
      <c r="J26" s="63">
        <f>IF(F26="NA","-",IF(M26=0,"-",ABS(F26-M26)*100))</f>
        <v>0.40000000000000036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8.8999999999999996E-2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305.64999999999998</v>
      </c>
      <c r="G28" s="94" t="str">
        <f>IF((F28/E28)-1&lt;0,"▲","")</f>
        <v>▲</v>
      </c>
      <c r="H28" s="95">
        <f>ABS((+F28/E28)-1)</f>
        <v>7.9616971302960082E-2</v>
      </c>
      <c r="I28" s="33" t="str">
        <f>IF(F28="NA","",IF(M28=0,"",IF((F28-M28)&lt;0,"▲","")))</f>
        <v>▲</v>
      </c>
      <c r="J28" s="63">
        <f>IF(F28="NA","-",IF(M28=0,"-",ABS(F28-M28)))</f>
        <v>1</v>
      </c>
      <c r="K28" s="60">
        <v>142.88849999999999</v>
      </c>
      <c r="L28" s="72">
        <v>187.97</v>
      </c>
      <c r="M28" s="55">
        <v>306.64999999999998</v>
      </c>
    </row>
    <row r="29" spans="2:13" ht="12" customHeight="1">
      <c r="B29" s="41"/>
      <c r="C29" s="23" t="s">
        <v>8</v>
      </c>
      <c r="D29" s="31">
        <v>230.77</v>
      </c>
      <c r="E29" s="32">
        <v>262.56</v>
      </c>
      <c r="F29" s="123">
        <v>270.14</v>
      </c>
      <c r="G29" s="94" t="str">
        <f>IF((F29/E29)-1&lt;0,"▲","")</f>
        <v/>
      </c>
      <c r="H29" s="95">
        <f t="shared" si="0"/>
        <v>2.8869591712370468E-2</v>
      </c>
      <c r="I29" s="33" t="str">
        <f>IF(F29="NA","",IF(M29=0,"",IF((F29-M29)&lt;0,"▲","")))</f>
        <v>▲</v>
      </c>
      <c r="J29" s="63">
        <f>IF(F29="NA","-",IF(M29=0,"-",ABS(F29-M29)))</f>
        <v>0.25999999999999091</v>
      </c>
      <c r="K29" s="60">
        <v>119.678</v>
      </c>
      <c r="L29" s="72">
        <v>160.55199999999999</v>
      </c>
      <c r="M29" s="55">
        <v>270.39999999999998</v>
      </c>
    </row>
    <row r="30" spans="2:13" ht="12" customHeight="1">
      <c r="B30" s="41"/>
      <c r="C30" s="23" t="s">
        <v>79</v>
      </c>
      <c r="D30" s="31">
        <v>53.99</v>
      </c>
      <c r="E30" s="32">
        <v>61.85</v>
      </c>
      <c r="F30" s="123">
        <v>49.53</v>
      </c>
      <c r="G30" s="94" t="str">
        <f>IF((F30/E30)-1&lt;0,"▲","")</f>
        <v>▲</v>
      </c>
      <c r="H30" s="95">
        <f t="shared" si="0"/>
        <v>0.19919159256265162</v>
      </c>
      <c r="I30" s="33" t="str">
        <f>IF(F30="NA","",IF(M30=0,"",IF((F30-M30)&lt;0,"▲","")))</f>
        <v>▲</v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33.11</v>
      </c>
      <c r="E31" s="32">
        <v>41.26</v>
      </c>
      <c r="F31" s="123">
        <v>27.64</v>
      </c>
      <c r="G31" s="94" t="str">
        <f>IF((F31/E31)-1&lt;0,"▲","")</f>
        <v>▲</v>
      </c>
      <c r="H31" s="95">
        <f t="shared" si="0"/>
        <v>0.33010179350460489</v>
      </c>
      <c r="I31" s="33" t="str">
        <f>IF(F31="NA","",IF(M31=0,"",IF((F31-M31)&lt;0,"▲","")))</f>
        <v/>
      </c>
      <c r="J31" s="63">
        <f>IF(F31="NA","-",IF(M31=0,"-",ABS(F31-M31)))</f>
        <v>1.7800000000000011</v>
      </c>
      <c r="K31" s="60">
        <v>15.137</v>
      </c>
      <c r="L31" s="72">
        <v>10.819000000000001</v>
      </c>
      <c r="M31" s="55">
        <v>25.86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0.127</v>
      </c>
      <c r="F32" s="69">
        <f>ROUND(F31/(F29+F30),3)</f>
        <v>8.5999999999999993E-2</v>
      </c>
      <c r="G32" s="104" t="str">
        <f>IF((F32/E32)-1&lt;0,"▲","")</f>
        <v>▲</v>
      </c>
      <c r="H32" s="98">
        <f>ABS(+F32-E32)*100</f>
        <v>4.1000000000000005</v>
      </c>
      <c r="I32" s="105" t="str">
        <f>IF(F32="NA","",IF(M32=0,"",IF((F32-M32)&lt;0,"▲","")))</f>
        <v/>
      </c>
      <c r="J32" s="63">
        <f>IF(F32="NA","-",IF(M32=0,"-",ABS(F32-M32)*100))</f>
        <v>0.49999999999999906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8.1000000000000003E-2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6.53</v>
      </c>
      <c r="G34" s="94" t="str">
        <f>IF((F34/E34)-1&lt;0,"▲","")</f>
        <v/>
      </c>
      <c r="H34" s="95">
        <f>ABS((+F34/E34)-1)</f>
        <v>3.4865293185420088E-2</v>
      </c>
      <c r="I34" s="33" t="str">
        <f>IF(F34="NA","",IF(M34=0,"",IF((F34-M34)&lt;0,"▲","")))</f>
        <v>▲</v>
      </c>
      <c r="J34" s="63">
        <f>IF(F34="NA","-",IF(M34=0,"-",ABS(F34-M34)))</f>
        <v>8.9999999999999858E-2</v>
      </c>
      <c r="K34" s="60">
        <v>2.931</v>
      </c>
      <c r="L34" s="72">
        <v>5.6280000000000001</v>
      </c>
      <c r="M34" s="55">
        <v>6.62</v>
      </c>
    </row>
    <row r="35" spans="2:13" ht="12" customHeight="1">
      <c r="B35" s="30"/>
      <c r="C35" s="23" t="s">
        <v>8</v>
      </c>
      <c r="D35" s="31">
        <v>4.07</v>
      </c>
      <c r="E35" s="32">
        <v>3.95</v>
      </c>
      <c r="F35" s="123">
        <v>4.0199999999999996</v>
      </c>
      <c r="G35" s="94" t="str">
        <f>IF((F35/E35)-1&lt;0,"▲","")</f>
        <v/>
      </c>
      <c r="H35" s="95">
        <f t="shared" si="0"/>
        <v>1.7721518987341645E-2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3.45</v>
      </c>
      <c r="G36" s="94" t="str">
        <f>IF((F36/E36)-1&lt;0,"▲","")</f>
        <v/>
      </c>
      <c r="H36" s="95">
        <f t="shared" si="0"/>
        <v>0</v>
      </c>
      <c r="I36" s="33" t="str">
        <f>IF(F36="NA","",IF(M36=0,"",IF((F36-M36)&lt;0,"▲","")))</f>
        <v>▲</v>
      </c>
      <c r="J36" s="63">
        <f>IF(F36="NA","-",IF(M36=0,"-",ABS(F36-M36)))</f>
        <v>6.999999999999984E-2</v>
      </c>
      <c r="K36" s="60">
        <v>1.665</v>
      </c>
      <c r="L36" s="72">
        <v>2.694</v>
      </c>
      <c r="M36" s="55">
        <v>3.52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0.8</v>
      </c>
      <c r="G37" s="94" t="str">
        <f>IF((F37/E37)-1&lt;0,"▲","")</f>
        <v>▲</v>
      </c>
      <c r="H37" s="95">
        <f t="shared" si="0"/>
        <v>0.14893617021276584</v>
      </c>
      <c r="I37" s="33" t="str">
        <f>IF(F37="NA","",IF(M37=0,"",IF((F37-M37)&lt;0,"▲","")))</f>
        <v>▲</v>
      </c>
      <c r="J37" s="63">
        <f>IF(F37="NA","-",IF(M37=0,"-",ABS(F37-M37)))</f>
        <v>2.9999999999999916E-2</v>
      </c>
      <c r="K37" s="60">
        <v>0.21099999999999999</v>
      </c>
      <c r="L37" s="72">
        <v>0.81</v>
      </c>
      <c r="M37" s="55">
        <v>0.83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0.127</v>
      </c>
      <c r="F38" s="74">
        <f>ROUND(F37/(F35+F36),3)</f>
        <v>0.107</v>
      </c>
      <c r="G38" s="107" t="str">
        <f>IF((F38/E38)-1&lt;0,"▲","")</f>
        <v>▲</v>
      </c>
      <c r="H38" s="108">
        <f>ABS(+F38-E38)*100</f>
        <v>2.0000000000000004</v>
      </c>
      <c r="I38" s="109" t="str">
        <f>IF(F38="NA","",IF(M38=0,"",IF((F38-M38)&lt;0,"▲","")))</f>
        <v>▲</v>
      </c>
      <c r="J38" s="64">
        <f>IF(F38="NA","-",IF(M38=0,"-",ABS(F38-M38)*100))</f>
        <v>0.30000000000000027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0.11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86.77</v>
      </c>
      <c r="E44" s="112">
        <v>72.819999999999993</v>
      </c>
      <c r="F44" s="125">
        <v>79.959999999999994</v>
      </c>
      <c r="G44" s="113" t="str">
        <f>IF((F44/E44)-1&lt;0,"▲","")</f>
        <v/>
      </c>
      <c r="H44" s="95">
        <f>ABS((+F44/E44)-1)</f>
        <v>9.8049986267509048E-2</v>
      </c>
      <c r="I44" s="54" t="str">
        <f>IF(F44="NA","",IF(M44=0,"",IF((F44-M44)&lt;0,"▲","")))</f>
        <v/>
      </c>
      <c r="J44" s="63">
        <f>IF(F44="NA","-",IF(M44=0,"-",ABS(F44-M44)))</f>
        <v>0.10999999999999943</v>
      </c>
      <c r="K44" s="60">
        <v>38.349499999999999</v>
      </c>
      <c r="L44" s="77">
        <v>59.173999999999999</v>
      </c>
      <c r="M44" s="78">
        <v>79.849999999999994</v>
      </c>
    </row>
    <row r="45" spans="2:13" ht="12" customHeight="1">
      <c r="B45" s="30"/>
      <c r="C45" s="23" t="s">
        <v>8</v>
      </c>
      <c r="D45" s="111">
        <v>53.24</v>
      </c>
      <c r="E45" s="112">
        <v>51.56</v>
      </c>
      <c r="F45" s="125">
        <v>52.39</v>
      </c>
      <c r="G45" s="114" t="str">
        <f>IF((F45/E45)-1&lt;0,"▲","")</f>
        <v/>
      </c>
      <c r="H45" s="95">
        <f>ABS((+F45/E45)-1)</f>
        <v>1.6097750193948768E-2</v>
      </c>
      <c r="I45" s="33" t="str">
        <f>IF(F45="NA","",IF(M45=0,"",IF((F45-M45)&lt;0,"▲","")))</f>
        <v>▲</v>
      </c>
      <c r="J45" s="63">
        <f>IF(F45="NA","-",IF(M45=0,"-",ABS(F45-M45)))</f>
        <v>0.65999999999999659</v>
      </c>
      <c r="K45" s="60">
        <v>23.144500000000001</v>
      </c>
      <c r="L45" s="79">
        <v>40.305999999999997</v>
      </c>
      <c r="M45" s="55">
        <v>53.05</v>
      </c>
    </row>
    <row r="46" spans="2:13" ht="12" customHeight="1">
      <c r="B46" s="30"/>
      <c r="C46" s="23" t="s">
        <v>79</v>
      </c>
      <c r="D46" s="111">
        <v>30.39</v>
      </c>
      <c r="E46" s="112">
        <v>31.57</v>
      </c>
      <c r="F46" s="125">
        <v>27.76</v>
      </c>
      <c r="G46" s="114" t="str">
        <f>IF((F46/E46)-1&lt;0,"▲","")</f>
        <v>▲</v>
      </c>
      <c r="H46" s="95">
        <f>ABS((+F46/E46)-1)</f>
        <v>0.12068419385492557</v>
      </c>
      <c r="I46" s="33" t="str">
        <f>IF(F46="NA","",IF(M46=0,"",IF((F46-M46)&lt;0,"▲","")))</f>
        <v/>
      </c>
      <c r="J46" s="63">
        <f>IF(F46="NA","-",IF(M46=0,"-",ABS(F46-M46)))</f>
        <v>0.5400000000000027</v>
      </c>
      <c r="K46" s="60">
        <v>13.8605</v>
      </c>
      <c r="L46" s="79">
        <v>23.108000000000001</v>
      </c>
      <c r="M46" s="55">
        <v>27.22</v>
      </c>
    </row>
    <row r="47" spans="2:13" ht="12" customHeight="1">
      <c r="B47" s="30"/>
      <c r="C47" s="23" t="s">
        <v>9</v>
      </c>
      <c r="D47" s="111">
        <v>15.62</v>
      </c>
      <c r="E47" s="112">
        <v>5.58</v>
      </c>
      <c r="F47" s="125">
        <v>5.58</v>
      </c>
      <c r="G47" s="114" t="str">
        <f>IF((F47/E47)-1&lt;0,"▲","")</f>
        <v/>
      </c>
      <c r="H47" s="95">
        <f>ABS((+F47/E47)-1)</f>
        <v>0</v>
      </c>
      <c r="I47" s="33" t="str">
        <f>IF(F47="NA","",IF(M47=0,"",IF((F47-M47)&lt;0,"▲","")))</f>
        <v/>
      </c>
      <c r="J47" s="63">
        <f>IF(F47="NA","-",IF(M47=0,"-",ABS(F47-M47)))</f>
        <v>1.9100000000000001</v>
      </c>
      <c r="K47" s="60">
        <v>3.1349999999999998</v>
      </c>
      <c r="L47" s="79">
        <v>4.9930000000000003</v>
      </c>
      <c r="M47" s="55">
        <v>3.67</v>
      </c>
    </row>
    <row r="48" spans="2:13" ht="12" customHeight="1">
      <c r="B48" s="22"/>
      <c r="C48" s="42" t="s">
        <v>10</v>
      </c>
      <c r="D48" s="115">
        <f>ROUND(D47/(D45+D46),3)</f>
        <v>0.187</v>
      </c>
      <c r="E48" s="116">
        <f>ROUND(E47/(E45+E46),3)</f>
        <v>6.7000000000000004E-2</v>
      </c>
      <c r="F48" s="75">
        <f>ROUND(F47/(F45+F46),3)</f>
        <v>7.0000000000000007E-2</v>
      </c>
      <c r="G48" s="117" t="str">
        <f>IF(F48-D48&lt;0,"▲","")</f>
        <v>▲</v>
      </c>
      <c r="H48" s="108">
        <f>ABS(+F48-E48)*100</f>
        <v>0.30000000000000027</v>
      </c>
      <c r="I48" s="45" t="str">
        <f>IF(F48="NA","",IF(M48=0,"",IF((F48-M48)&lt;0,"▲","")))</f>
        <v/>
      </c>
      <c r="J48" s="64">
        <f>ABS(+F48-M48)*100</f>
        <v>2.4000000000000008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4.5999999999999999E-2</v>
      </c>
    </row>
    <row r="49" spans="1:13" ht="12" customHeight="1">
      <c r="B49" s="1" t="s">
        <v>274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267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268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24" customHeight="1">
      <c r="B59" s="462" t="s">
        <v>272</v>
      </c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4">
    <mergeCell ref="B58:M58"/>
    <mergeCell ref="B59:M59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9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270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220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397.33</v>
      </c>
      <c r="G10" s="94" t="str">
        <f>IF((F10/E10)-1&lt;0,"▲","")</f>
        <v>▲</v>
      </c>
      <c r="H10" s="95">
        <f>ABS((+F10/E10)-1)</f>
        <v>3.9383975629805223E-2</v>
      </c>
      <c r="I10" s="33" t="str">
        <f>IF(F10="NA","",IF(M10=0,"",IF((F10-M10)&lt;0,"▲","")))</f>
        <v>▲</v>
      </c>
      <c r="J10" s="63">
        <f>IF(F10="NA","-",IF(M10=0,"-",ABS(F10-M10)))</f>
        <v>5.0200000000000387</v>
      </c>
      <c r="K10" s="60">
        <v>231.6465</v>
      </c>
      <c r="L10" s="72">
        <v>275.07</v>
      </c>
      <c r="M10" s="55">
        <v>402.35</v>
      </c>
    </row>
    <row r="11" spans="2:13" ht="12" customHeight="1">
      <c r="B11" s="30"/>
      <c r="C11" s="23" t="s">
        <v>8</v>
      </c>
      <c r="D11" s="31">
        <v>278.02</v>
      </c>
      <c r="E11" s="32">
        <v>310.29000000000002</v>
      </c>
      <c r="F11" s="123">
        <v>324.8</v>
      </c>
      <c r="G11" s="94" t="str">
        <f>IF((F11/E11)-1&lt;0,"▲","")</f>
        <v/>
      </c>
      <c r="H11" s="95">
        <f>ABS((+F11/E11)-1)</f>
        <v>4.6762705855812214E-2</v>
      </c>
      <c r="I11" s="33" t="str">
        <f>IF(F11="NA","",IF(M11=0,"",IF((F11-M11)&lt;0,"▲","")))</f>
        <v>▲</v>
      </c>
      <c r="J11" s="63">
        <f>IF(F11="NA","-",IF(M11=0,"-",ABS(F11-M11)))</f>
        <v>2.2799999999999727</v>
      </c>
      <c r="K11" s="60">
        <v>180.13</v>
      </c>
      <c r="L11" s="72">
        <v>215.14099999999999</v>
      </c>
      <c r="M11" s="55">
        <v>327.08</v>
      </c>
    </row>
    <row r="12" spans="2:13" ht="12" customHeight="1">
      <c r="B12" s="30"/>
      <c r="C12" s="23" t="s">
        <v>79</v>
      </c>
      <c r="D12" s="31">
        <v>85.99</v>
      </c>
      <c r="E12" s="32">
        <v>107.39</v>
      </c>
      <c r="F12" s="123">
        <v>85.43</v>
      </c>
      <c r="G12" s="94" t="str">
        <f>IF((F12/E12)-1&lt;0,"▲","")</f>
        <v>▲</v>
      </c>
      <c r="H12" s="95">
        <f>ABS((+F12/E12)-1)</f>
        <v>0.20448831362324238</v>
      </c>
      <c r="I12" s="33" t="str">
        <f>IF(F12="NA","",IF(M12=0,"",IF((F12-M12)&lt;0,"▲","")))</f>
        <v/>
      </c>
      <c r="J12" s="63">
        <f>IF(F12="NA","-",IF(M12=0,"-",ABS(F12-M12)))</f>
        <v>0</v>
      </c>
      <c r="K12" s="60">
        <v>73.123999999999995</v>
      </c>
      <c r="L12" s="72">
        <v>99.475999999999999</v>
      </c>
      <c r="M12" s="55">
        <v>85.43</v>
      </c>
    </row>
    <row r="13" spans="2:13" ht="12" customHeight="1">
      <c r="B13" s="30"/>
      <c r="C13" s="23" t="s">
        <v>9</v>
      </c>
      <c r="D13" s="31">
        <v>49.85</v>
      </c>
      <c r="E13" s="32">
        <v>53.07</v>
      </c>
      <c r="F13" s="123">
        <v>46.62</v>
      </c>
      <c r="G13" s="94" t="str">
        <f>IF((F13/E13)-1&lt;0,"▲","")</f>
        <v>▲</v>
      </c>
      <c r="H13" s="95">
        <f>ABS((+F13/E13)-1)</f>
        <v>0.12153759185980784</v>
      </c>
      <c r="I13" s="33" t="str">
        <f>IF(F13="NA","",IF(M13=0,"",IF((F13-M13)&lt;0,"▲","")))</f>
        <v>▲</v>
      </c>
      <c r="J13" s="63">
        <f>IF(F13="NA","-",IF(M13=0,"-",ABS(F13-M13)))</f>
        <v>2.6900000000000048</v>
      </c>
      <c r="K13" s="60">
        <v>39.75</v>
      </c>
      <c r="L13" s="72">
        <v>25.483000000000001</v>
      </c>
      <c r="M13" s="55">
        <v>49.31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0.127</v>
      </c>
      <c r="F14" s="69">
        <f>ROUND(F13/(F11+F12),3)</f>
        <v>0.114</v>
      </c>
      <c r="G14" s="94" t="str">
        <f>IF((F14/E14)-1&lt;0,"▲","")</f>
        <v>▲</v>
      </c>
      <c r="H14" s="98">
        <f>ABS(+F14-E14)*100</f>
        <v>1.2999999999999998</v>
      </c>
      <c r="I14" s="33" t="str">
        <f>IF(F14="NA","",IF(M14=0,"",IF((F14-M14)&lt;0,"▲","")))</f>
        <v>▲</v>
      </c>
      <c r="J14" s="63">
        <f>IF(F14="NA","-",IF(M14=0,"-",ABS(F14-M14)*100))</f>
        <v>0.5999999999999992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67.02</v>
      </c>
      <c r="G16" s="94" t="str">
        <f>IF((F16/E16)-1&lt;0,"▲","")</f>
        <v/>
      </c>
      <c r="H16" s="95">
        <f t="shared" ref="H16:H37" si="0">ABS((+F16/E16)-1)</f>
        <v>0.19146666666666667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67.02</v>
      </c>
    </row>
    <row r="17" spans="2:13" ht="12" customHeight="1">
      <c r="B17" s="30"/>
      <c r="C17" s="23" t="s">
        <v>8</v>
      </c>
      <c r="D17" s="31">
        <v>31.04</v>
      </c>
      <c r="E17" s="32">
        <v>29.01</v>
      </c>
      <c r="F17" s="123">
        <v>35.22</v>
      </c>
      <c r="G17" s="94" t="str">
        <f>IF((F17/E17)-1&lt;0,"▲","")</f>
        <v/>
      </c>
      <c r="H17" s="95">
        <f t="shared" si="0"/>
        <v>0.21406411582213014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35.22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27.22</v>
      </c>
      <c r="G18" s="94" t="str">
        <f>IF((F18/E18)-1&lt;0,"▲","")</f>
        <v>▲</v>
      </c>
      <c r="H18" s="95">
        <f t="shared" si="0"/>
        <v>0.20872093023255811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15.62</v>
      </c>
      <c r="G19" s="94" t="str">
        <f>IF((F19/E19)-1&lt;0,"▲","")</f>
        <v/>
      </c>
      <c r="H19" s="95">
        <f t="shared" si="0"/>
        <v>0.87740384615384603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15.62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0.13100000000000001</v>
      </c>
      <c r="F20" s="69">
        <f>ROUND(F19/(F17+F18),3)</f>
        <v>0.25</v>
      </c>
      <c r="G20" s="104" t="str">
        <f>IF((F20/E20)-1&lt;0,"▲","")</f>
        <v/>
      </c>
      <c r="H20" s="98">
        <f>ABS(+F20-E20)*100</f>
        <v>11.899999999999999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0.25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323.7</v>
      </c>
      <c r="G22" s="94" t="str">
        <f>IF((F22/E22)-1&lt;0,"▲","")</f>
        <v>▲</v>
      </c>
      <c r="H22" s="95">
        <f>ABS((+F22/E22)-1)</f>
        <v>7.7935395658861761E-2</v>
      </c>
      <c r="I22" s="33" t="str">
        <f>IF(F22="NA","",IF(M22=0,"",IF((F22-M22)&lt;0,"▲","")))</f>
        <v>▲</v>
      </c>
      <c r="J22" s="63">
        <f>IF(F22="NA","-",IF(M22=0,"-",ABS(F22-M22)))</f>
        <v>5.0799999999999841</v>
      </c>
      <c r="K22" s="60">
        <v>184.39500000000001</v>
      </c>
      <c r="L22" s="72">
        <v>210.03800000000001</v>
      </c>
      <c r="M22" s="55">
        <v>328.78</v>
      </c>
    </row>
    <row r="23" spans="2:13" ht="12" customHeight="1">
      <c r="B23" s="30"/>
      <c r="C23" s="23" t="s">
        <v>8</v>
      </c>
      <c r="D23" s="31">
        <v>242.91</v>
      </c>
      <c r="E23" s="32">
        <v>277.33999999999997</v>
      </c>
      <c r="F23" s="123">
        <v>285.55</v>
      </c>
      <c r="G23" s="94" t="str">
        <f>IF((F23/E23)-1&lt;0,"▲","")</f>
        <v/>
      </c>
      <c r="H23" s="95">
        <f t="shared" si="0"/>
        <v>2.9602653782361044E-2</v>
      </c>
      <c r="I23" s="33" t="str">
        <f>IF(F23="NA","",IF(M23=0,"",IF((F23-M23)&lt;0,"▲","")))</f>
        <v>▲</v>
      </c>
      <c r="J23" s="63">
        <f>IF(F23="NA","-",IF(M23=0,"-",ABS(F23-M23)))</f>
        <v>2.2899999999999636</v>
      </c>
      <c r="K23" s="60">
        <v>157.39250000000001</v>
      </c>
      <c r="L23" s="72">
        <v>180.72300000000001</v>
      </c>
      <c r="M23" s="55">
        <v>287.83999999999997</v>
      </c>
    </row>
    <row r="24" spans="2:13" ht="12" customHeight="1">
      <c r="B24" s="30"/>
      <c r="C24" s="23" t="s">
        <v>79</v>
      </c>
      <c r="D24" s="31">
        <v>58.34</v>
      </c>
      <c r="E24" s="32">
        <v>69.53</v>
      </c>
      <c r="F24" s="123">
        <v>54.7</v>
      </c>
      <c r="G24" s="94" t="str">
        <f>IF((F24/E24)-1&lt;0,"▲","")</f>
        <v>▲</v>
      </c>
      <c r="H24" s="95">
        <f t="shared" si="0"/>
        <v>0.21328922767150871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54.7</v>
      </c>
    </row>
    <row r="25" spans="2:13" ht="12" customHeight="1">
      <c r="B25" s="30"/>
      <c r="C25" s="23" t="s">
        <v>9</v>
      </c>
      <c r="D25" s="31">
        <v>36.17</v>
      </c>
      <c r="E25" s="32">
        <v>43.81</v>
      </c>
      <c r="F25" s="123">
        <v>30.17</v>
      </c>
      <c r="G25" s="94" t="str">
        <f>IF((F25/E25)-1&lt;0,"▲","")</f>
        <v>▲</v>
      </c>
      <c r="H25" s="95">
        <f t="shared" si="0"/>
        <v>0.31134444190824018</v>
      </c>
      <c r="I25" s="33" t="str">
        <f>IF(F25="NA","",IF(M25=0,"",IF((F25-M25)&lt;0,"▲","")))</f>
        <v>▲</v>
      </c>
      <c r="J25" s="63">
        <f>IF(F25="NA","-",IF(M25=0,"-",ABS(F25-M25)))</f>
        <v>2.7899999999999991</v>
      </c>
      <c r="K25" s="60">
        <v>26.788499999999999</v>
      </c>
      <c r="L25" s="72">
        <v>14.439</v>
      </c>
      <c r="M25" s="55">
        <v>32.96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0.126</v>
      </c>
      <c r="F26" s="69">
        <f>ROUND(F25/(F23+F24),3)</f>
        <v>8.8999999999999996E-2</v>
      </c>
      <c r="G26" s="104" t="str">
        <f>IF((F26/E26)-1&lt;0,"▲","")</f>
        <v>▲</v>
      </c>
      <c r="H26" s="98">
        <f>ABS(+F26-E26)*100</f>
        <v>3.7000000000000006</v>
      </c>
      <c r="I26" s="105" t="str">
        <f>IF(F26="NA","",IF(M26=0,"",IF((F26-M26)&lt;0,"▲","")))</f>
        <v>▲</v>
      </c>
      <c r="J26" s="63">
        <f>IF(F26="NA","-",IF(M26=0,"-",ABS(F26-M26)*100))</f>
        <v>0.70000000000000062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9.6000000000000002E-2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306.64999999999998</v>
      </c>
      <c r="G28" s="94" t="str">
        <f>IF((F28/E28)-1&lt;0,"▲","")</f>
        <v>▲</v>
      </c>
      <c r="H28" s="95">
        <f>ABS((+F28/E28)-1)</f>
        <v>7.6605739407991758E-2</v>
      </c>
      <c r="I28" s="33" t="str">
        <f>IF(F28="NA","",IF(M28=0,"",IF((F28-M28)&lt;0,"▲","")))</f>
        <v>▲</v>
      </c>
      <c r="J28" s="63">
        <f>IF(F28="NA","-",IF(M28=0,"-",ABS(F28-M28)))</f>
        <v>5.4800000000000182</v>
      </c>
      <c r="K28" s="60">
        <v>142.88849999999999</v>
      </c>
      <c r="L28" s="72">
        <v>187.97</v>
      </c>
      <c r="M28" s="55">
        <v>312.13</v>
      </c>
    </row>
    <row r="29" spans="2:13" ht="12" customHeight="1">
      <c r="B29" s="41"/>
      <c r="C29" s="23" t="s">
        <v>8</v>
      </c>
      <c r="D29" s="31">
        <v>230.77</v>
      </c>
      <c r="E29" s="32">
        <v>264.04000000000002</v>
      </c>
      <c r="F29" s="123">
        <v>270.39999999999998</v>
      </c>
      <c r="G29" s="94" t="str">
        <f>IF((F29/E29)-1&lt;0,"▲","")</f>
        <v/>
      </c>
      <c r="H29" s="95">
        <f t="shared" si="0"/>
        <v>2.4087259506135217E-2</v>
      </c>
      <c r="I29" s="33" t="str">
        <f>IF(F29="NA","",IF(M29=0,"",IF((F29-M29)&lt;0,"▲","")))</f>
        <v>▲</v>
      </c>
      <c r="J29" s="63">
        <f>IF(F29="NA","-",IF(M29=0,"-",ABS(F29-M29)))</f>
        <v>2.5400000000000205</v>
      </c>
      <c r="K29" s="60">
        <v>119.678</v>
      </c>
      <c r="L29" s="72">
        <v>160.55199999999999</v>
      </c>
      <c r="M29" s="55">
        <v>272.94</v>
      </c>
    </row>
    <row r="30" spans="2:13" ht="12" customHeight="1">
      <c r="B30" s="41"/>
      <c r="C30" s="23" t="s">
        <v>79</v>
      </c>
      <c r="D30" s="31">
        <v>53.99</v>
      </c>
      <c r="E30" s="32">
        <v>61.6</v>
      </c>
      <c r="F30" s="123">
        <v>50.8</v>
      </c>
      <c r="G30" s="94" t="str">
        <f>IF((F30/E30)-1&lt;0,"▲","")</f>
        <v>▲</v>
      </c>
      <c r="H30" s="95">
        <f t="shared" si="0"/>
        <v>0.17532467532467544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33.11</v>
      </c>
      <c r="E31" s="32">
        <v>40.020000000000003</v>
      </c>
      <c r="F31" s="123">
        <v>25.86</v>
      </c>
      <c r="G31" s="94" t="str">
        <f>IF((F31/E31)-1&lt;0,"▲","")</f>
        <v>▲</v>
      </c>
      <c r="H31" s="95">
        <f t="shared" si="0"/>
        <v>0.35382308845577215</v>
      </c>
      <c r="I31" s="33" t="str">
        <f>IF(F31="NA","",IF(M31=0,"",IF((F31-M31)&lt;0,"▲","")))</f>
        <v>▲</v>
      </c>
      <c r="J31" s="63">
        <f>IF(F31="NA","-",IF(M31=0,"-",ABS(F31-M31)))</f>
        <v>2.9299999999999997</v>
      </c>
      <c r="K31" s="60">
        <v>15.137</v>
      </c>
      <c r="L31" s="72">
        <v>10.819000000000001</v>
      </c>
      <c r="M31" s="55">
        <v>28.79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0.123</v>
      </c>
      <c r="F32" s="69">
        <f>ROUND(F31/(F29+F30),3)</f>
        <v>8.1000000000000003E-2</v>
      </c>
      <c r="G32" s="104" t="str">
        <f>IF((F32/E32)-1&lt;0,"▲","")</f>
        <v>▲</v>
      </c>
      <c r="H32" s="98">
        <f>ABS(+F32-E32)*100</f>
        <v>4.1999999999999993</v>
      </c>
      <c r="I32" s="105" t="str">
        <f>IF(F32="NA","",IF(M32=0,"",IF((F32-M32)&lt;0,"▲","")))</f>
        <v>▲</v>
      </c>
      <c r="J32" s="63">
        <f>IF(F32="NA","-",IF(M32=0,"-",ABS(F32-M32)*100))</f>
        <v>0.79999999999999938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8.8999999999999996E-2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6.62</v>
      </c>
      <c r="G34" s="94" t="str">
        <f>IF((F34/E34)-1&lt;0,"▲","")</f>
        <v/>
      </c>
      <c r="H34" s="95">
        <f>ABS((+F34/E34)-1)</f>
        <v>4.9128367670364659E-2</v>
      </c>
      <c r="I34" s="33" t="str">
        <f>IF(F34="NA","",IF(M34=0,"",IF((F34-M34)&lt;0,"▲","")))</f>
        <v/>
      </c>
      <c r="J34" s="63">
        <f>IF(F34="NA","-",IF(M34=0,"-",ABS(F34-M34)))</f>
        <v>7.0000000000000284E-2</v>
      </c>
      <c r="K34" s="60">
        <v>2.931</v>
      </c>
      <c r="L34" s="72">
        <v>5.6280000000000001</v>
      </c>
      <c r="M34" s="55">
        <v>6.55</v>
      </c>
    </row>
    <row r="35" spans="2:13" ht="12" customHeight="1">
      <c r="B35" s="30"/>
      <c r="C35" s="23" t="s">
        <v>8</v>
      </c>
      <c r="D35" s="31">
        <v>4.07</v>
      </c>
      <c r="E35" s="32">
        <v>3.95</v>
      </c>
      <c r="F35" s="123">
        <v>4.0199999999999996</v>
      </c>
      <c r="G35" s="94" t="str">
        <f>IF((F35/E35)-1&lt;0,"▲","")</f>
        <v/>
      </c>
      <c r="H35" s="95">
        <f t="shared" si="0"/>
        <v>1.7721518987341645E-2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2.92</v>
      </c>
      <c r="E36" s="32">
        <v>3.45</v>
      </c>
      <c r="F36" s="123">
        <v>3.52</v>
      </c>
      <c r="G36" s="94" t="str">
        <f>IF((F36/E36)-1&lt;0,"▲","")</f>
        <v/>
      </c>
      <c r="H36" s="95">
        <f t="shared" si="0"/>
        <v>2.0289855072463725E-2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3.52</v>
      </c>
    </row>
    <row r="37" spans="2:13" ht="12" customHeight="1">
      <c r="B37" s="30"/>
      <c r="C37" s="23" t="s">
        <v>9</v>
      </c>
      <c r="D37" s="31">
        <v>1.27</v>
      </c>
      <c r="E37" s="32">
        <v>0.94</v>
      </c>
      <c r="F37" s="123">
        <v>0.83</v>
      </c>
      <c r="G37" s="94" t="str">
        <f>IF((F37/E37)-1&lt;0,"▲","")</f>
        <v>▲</v>
      </c>
      <c r="H37" s="95">
        <f t="shared" si="0"/>
        <v>0.11702127659574468</v>
      </c>
      <c r="I37" s="33" t="str">
        <f>IF(F37="NA","",IF(M37=0,"",IF((F37-M37)&lt;0,"▲","")))</f>
        <v/>
      </c>
      <c r="J37" s="63">
        <f>IF(F37="NA","-",IF(M37=0,"-",ABS(F37-M37)))</f>
        <v>0.10999999999999999</v>
      </c>
      <c r="K37" s="60">
        <v>0.21099999999999999</v>
      </c>
      <c r="L37" s="72">
        <v>0.81</v>
      </c>
      <c r="M37" s="55">
        <v>0.72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0.127</v>
      </c>
      <c r="F38" s="74">
        <f>ROUND(F37/(F35+F36),3)</f>
        <v>0.11</v>
      </c>
      <c r="G38" s="107" t="str">
        <f>IF((F38/E38)-1&lt;0,"▲","")</f>
        <v>▲</v>
      </c>
      <c r="H38" s="108">
        <f>ABS(+F38-E38)*100</f>
        <v>1.7000000000000002</v>
      </c>
      <c r="I38" s="109" t="str">
        <f>IF(F38="NA","",IF(M38=0,"",IF((F38-M38)&lt;0,"▲","")))</f>
        <v/>
      </c>
      <c r="J38" s="64">
        <f>IF(F38="NA","-",IF(M38=0,"-",ABS(F38-M38)*100))</f>
        <v>1.5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9.5000000000000001E-2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86.77</v>
      </c>
      <c r="E44" s="112">
        <v>70.36</v>
      </c>
      <c r="F44" s="125">
        <v>79.849999999999994</v>
      </c>
      <c r="G44" s="113" t="str">
        <f>IF((F44/E44)-1&lt;0,"▲","")</f>
        <v/>
      </c>
      <c r="H44" s="95">
        <f>ABS((+F44/E44)-1)</f>
        <v>0.13487777146105739</v>
      </c>
      <c r="I44" s="54" t="str">
        <f>IF(F44="NA","",IF(M44=0,"",IF((F44-M44)&lt;0,"▲","")))</f>
        <v>▲</v>
      </c>
      <c r="J44" s="63">
        <f>IF(F44="NA","-",IF(M44=0,"-",ABS(F44-M44)))</f>
        <v>1.0500000000000114</v>
      </c>
      <c r="K44" s="60">
        <v>38.349499999999999</v>
      </c>
      <c r="L44" s="77">
        <v>59.173999999999999</v>
      </c>
      <c r="M44" s="78">
        <v>80.900000000000006</v>
      </c>
    </row>
    <row r="45" spans="2:13" ht="12" customHeight="1">
      <c r="B45" s="30"/>
      <c r="C45" s="23" t="s">
        <v>8</v>
      </c>
      <c r="D45" s="111">
        <v>53.24</v>
      </c>
      <c r="E45" s="112">
        <v>51</v>
      </c>
      <c r="F45" s="125">
        <v>53.05</v>
      </c>
      <c r="G45" s="114" t="str">
        <f>IF((F45/E45)-1&lt;0,"▲","")</f>
        <v/>
      </c>
      <c r="H45" s="95">
        <f>ABS((+F45/E45)-1)</f>
        <v>4.0196078431372406E-2</v>
      </c>
      <c r="I45" s="33" t="str">
        <f>IF(F45="NA","",IF(M45=0,"",IF((F45-M45)&lt;0,"▲","")))</f>
        <v>▲</v>
      </c>
      <c r="J45" s="63">
        <f>IF(F45="NA","-",IF(M45=0,"-",ABS(F45-M45)))</f>
        <v>0.84000000000000341</v>
      </c>
      <c r="K45" s="60">
        <v>23.144500000000001</v>
      </c>
      <c r="L45" s="79">
        <v>40.305999999999997</v>
      </c>
      <c r="M45" s="55">
        <v>53.89</v>
      </c>
    </row>
    <row r="46" spans="2:13" ht="12" customHeight="1">
      <c r="B46" s="30"/>
      <c r="C46" s="23" t="s">
        <v>79</v>
      </c>
      <c r="D46" s="111">
        <v>30.39</v>
      </c>
      <c r="E46" s="112">
        <v>31.43</v>
      </c>
      <c r="F46" s="125">
        <v>27.22</v>
      </c>
      <c r="G46" s="114" t="str">
        <f>IF((F46/E46)-1&lt;0,"▲","")</f>
        <v>▲</v>
      </c>
      <c r="H46" s="95">
        <f>ABS((+F46/E46)-1)</f>
        <v>0.13394845688832324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23.108000000000001</v>
      </c>
      <c r="M46" s="55">
        <v>27.22</v>
      </c>
    </row>
    <row r="47" spans="2:13" ht="12" customHeight="1">
      <c r="B47" s="30"/>
      <c r="C47" s="23" t="s">
        <v>9</v>
      </c>
      <c r="D47" s="111">
        <v>15.62</v>
      </c>
      <c r="E47" s="112">
        <v>3.81</v>
      </c>
      <c r="F47" s="125">
        <v>3.67</v>
      </c>
      <c r="G47" s="114" t="str">
        <f>IF((F47/E47)-1&lt;0,"▲","")</f>
        <v>▲</v>
      </c>
      <c r="H47" s="95">
        <f>ABS((+F47/E47)-1)</f>
        <v>3.6745406824147064E-2</v>
      </c>
      <c r="I47" s="33" t="str">
        <f>IF(F47="NA","",IF(M47=0,"",IF((F47-M47)&lt;0,"▲","")))</f>
        <v>▲</v>
      </c>
      <c r="J47" s="63">
        <f>IF(F47="NA","-",IF(M47=0,"-",ABS(F47-M47)))</f>
        <v>2.0000000000000018E-2</v>
      </c>
      <c r="K47" s="60">
        <v>3.1349999999999998</v>
      </c>
      <c r="L47" s="79">
        <v>4.9930000000000003</v>
      </c>
      <c r="M47" s="55">
        <v>3.69</v>
      </c>
    </row>
    <row r="48" spans="2:13" ht="12" customHeight="1">
      <c r="B48" s="22"/>
      <c r="C48" s="42" t="s">
        <v>10</v>
      </c>
      <c r="D48" s="115">
        <f>ROUND(D47/(D45+D46),3)</f>
        <v>0.187</v>
      </c>
      <c r="E48" s="116">
        <f>ROUND(E47/(E45+E46),3)</f>
        <v>4.5999999999999999E-2</v>
      </c>
      <c r="F48" s="75">
        <f>ROUND(F47/(F45+F46),3)</f>
        <v>4.5999999999999999E-2</v>
      </c>
      <c r="G48" s="117" t="str">
        <f>IF(F48-D48&lt;0,"▲","")</f>
        <v>▲</v>
      </c>
      <c r="H48" s="108">
        <f>ABS(+F48-E48)*100</f>
        <v>0</v>
      </c>
      <c r="I48" s="45" t="str">
        <f>IF(F48="NA","",IF(M48=0,"",IF((F48-M48)&lt;0,"▲","")))</f>
        <v/>
      </c>
      <c r="J48" s="64">
        <f>ABS(+F48-M48)*100</f>
        <v>0.10000000000000009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4.4999999999999998E-2</v>
      </c>
    </row>
    <row r="49" spans="1:13" ht="12" customHeight="1">
      <c r="B49" s="1" t="s">
        <v>271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263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264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265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266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267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268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269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0">
    <tabColor theme="1"/>
    <pageSetUpPr fitToPage="1"/>
  </sheetPr>
  <dimension ref="A1:M67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261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216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217</v>
      </c>
      <c r="G7" s="457" t="s">
        <v>218</v>
      </c>
      <c r="H7" s="437"/>
      <c r="I7" s="440" t="s">
        <v>219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402.35</v>
      </c>
      <c r="G10" s="94" t="str">
        <f>IF((F10/E10)-1&lt;0,"▲","")</f>
        <v>▲</v>
      </c>
      <c r="H10" s="95">
        <f>ABS((+F10/E10)-1)</f>
        <v>2.7247231758618984E-2</v>
      </c>
      <c r="I10" s="33" t="str">
        <f>IF(F10="NA","",IF(M10=0,"",IF((F10-M10)&lt;0,"▲","")))</f>
        <v/>
      </c>
      <c r="J10" s="63">
        <f>IF(F10="NA","-",IF(M10=0,"-",ABS(F10-M10)))</f>
        <v>14.310000000000002</v>
      </c>
      <c r="K10" s="60">
        <v>231.6465</v>
      </c>
      <c r="L10" s="72">
        <v>275.07</v>
      </c>
      <c r="M10" s="55">
        <v>388.04</v>
      </c>
    </row>
    <row r="11" spans="2:13" ht="12" customHeight="1">
      <c r="B11" s="30"/>
      <c r="C11" s="23" t="s">
        <v>8</v>
      </c>
      <c r="D11" s="31">
        <v>278.02</v>
      </c>
      <c r="E11" s="32">
        <v>310.33999999999997</v>
      </c>
      <c r="F11" s="123">
        <v>327.08</v>
      </c>
      <c r="G11" s="94" t="str">
        <f>IF((F11/E11)-1&lt;0,"▲","")</f>
        <v/>
      </c>
      <c r="H11" s="95">
        <f>ABS((+F11/E11)-1)</f>
        <v>5.3940839079719138E-2</v>
      </c>
      <c r="I11" s="33" t="str">
        <f>IF(F11="NA","",IF(M11=0,"",IF((F11-M11)&lt;0,"▲","")))</f>
        <v/>
      </c>
      <c r="J11" s="63">
        <f>IF(F11="NA","-",IF(M11=0,"-",ABS(F11-M11)))</f>
        <v>5.6499999999999773</v>
      </c>
      <c r="K11" s="60">
        <v>180.13</v>
      </c>
      <c r="L11" s="72">
        <v>215.14099999999999</v>
      </c>
      <c r="M11" s="55">
        <v>321.43</v>
      </c>
    </row>
    <row r="12" spans="2:13" ht="12" customHeight="1">
      <c r="B12" s="30"/>
      <c r="C12" s="23" t="s">
        <v>79</v>
      </c>
      <c r="D12" s="31">
        <v>85.99</v>
      </c>
      <c r="E12" s="32">
        <v>107.33</v>
      </c>
      <c r="F12" s="123">
        <v>85.43</v>
      </c>
      <c r="G12" s="94" t="str">
        <f>IF((F12/E12)-1&lt;0,"▲","")</f>
        <v>▲</v>
      </c>
      <c r="H12" s="95">
        <f>ABS((+F12/E12)-1)</f>
        <v>0.20404360383862841</v>
      </c>
      <c r="I12" s="33" t="str">
        <f>IF(F12="NA","",IF(M12=0,"",IF((F12-M12)&lt;0,"▲","")))</f>
        <v>▲</v>
      </c>
      <c r="J12" s="63">
        <f>IF(F12="NA","-",IF(M12=0,"-",ABS(F12-M12)))</f>
        <v>0.66999999999998749</v>
      </c>
      <c r="K12" s="60">
        <v>73.123999999999995</v>
      </c>
      <c r="L12" s="72">
        <v>99.475999999999999</v>
      </c>
      <c r="M12" s="55">
        <v>86.1</v>
      </c>
    </row>
    <row r="13" spans="2:13" ht="12" customHeight="1">
      <c r="B13" s="30"/>
      <c r="C13" s="23" t="s">
        <v>9</v>
      </c>
      <c r="D13" s="31">
        <v>49.85</v>
      </c>
      <c r="E13" s="32">
        <v>53.07</v>
      </c>
      <c r="F13" s="123">
        <v>49.31</v>
      </c>
      <c r="G13" s="94" t="str">
        <f>IF((F13/E13)-1&lt;0,"▲","")</f>
        <v>▲</v>
      </c>
      <c r="H13" s="95">
        <f>ABS((+F13/E13)-1)</f>
        <v>7.0849820991143786E-2</v>
      </c>
      <c r="I13" s="33" t="str">
        <f>IF(F13="NA","",IF(M13=0,"",IF((F13-M13)&lt;0,"▲","")))</f>
        <v/>
      </c>
      <c r="J13" s="63">
        <f>IF(F13="NA","-",IF(M13=0,"-",ABS(F13-M13)))</f>
        <v>8.75</v>
      </c>
      <c r="K13" s="60">
        <v>39.75</v>
      </c>
      <c r="L13" s="72">
        <v>25.483000000000001</v>
      </c>
      <c r="M13" s="55">
        <v>40.56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0.127</v>
      </c>
      <c r="F14" s="69">
        <f>ROUND(F13/(F11+F12),3)</f>
        <v>0.12</v>
      </c>
      <c r="G14" s="94" t="str">
        <f>IF((F14/E14)-1&lt;0,"▲","")</f>
        <v>▲</v>
      </c>
      <c r="H14" s="98">
        <f>ABS(+F14-E14)*100</f>
        <v>0.70000000000000062</v>
      </c>
      <c r="I14" s="33" t="str">
        <f>IF(F14="NA","",IF(M14=0,"",IF((F14-M14)&lt;0,"▲","")))</f>
        <v/>
      </c>
      <c r="J14" s="63">
        <f>IF(F14="NA","-",IF(M14=0,"-",ABS(F14-M14)*100))</f>
        <v>1.9999999999999991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67.02</v>
      </c>
      <c r="G16" s="94" t="str">
        <f>IF((F16/E16)-1&lt;0,"▲","")</f>
        <v/>
      </c>
      <c r="H16" s="95">
        <f t="shared" ref="H16:H37" si="0">ABS((+F16/E16)-1)</f>
        <v>0.19146666666666667</v>
      </c>
      <c r="I16" s="33" t="str">
        <f>IF(F16="NA","",IF(M16=0,"",IF((F16-M16)&lt;0,"▲","")))</f>
        <v/>
      </c>
      <c r="J16" s="63">
        <f>IF(F16="NA","-",IF(M16=0,"-",ABS(F16-M16)))</f>
        <v>4.9999999999997158E-2</v>
      </c>
      <c r="K16" s="60">
        <v>44.320500000000003</v>
      </c>
      <c r="L16" s="72">
        <v>59.404000000000003</v>
      </c>
      <c r="M16" s="55">
        <v>66.97</v>
      </c>
    </row>
    <row r="17" spans="2:13" ht="12" customHeight="1">
      <c r="B17" s="30"/>
      <c r="C17" s="23" t="s">
        <v>8</v>
      </c>
      <c r="D17" s="31">
        <v>31.04</v>
      </c>
      <c r="E17" s="32">
        <v>29.01</v>
      </c>
      <c r="F17" s="123">
        <v>35.22</v>
      </c>
      <c r="G17" s="94" t="str">
        <f>IF((F17/E17)-1&lt;0,"▲","")</f>
        <v/>
      </c>
      <c r="H17" s="95">
        <f t="shared" si="0"/>
        <v>0.21406411582213014</v>
      </c>
      <c r="I17" s="33" t="str">
        <f>IF(F17="NA","",IF(M17=0,"",IF((F17-M17)&lt;0,"▲","")))</f>
        <v>▲</v>
      </c>
      <c r="J17" s="63">
        <f>IF(F17="NA","-",IF(M17=0,"-",ABS(F17-M17)))</f>
        <v>0.95000000000000284</v>
      </c>
      <c r="K17" s="60">
        <v>21.401</v>
      </c>
      <c r="L17" s="72">
        <v>31.027999999999999</v>
      </c>
      <c r="M17" s="55">
        <v>36.17</v>
      </c>
    </row>
    <row r="18" spans="2:13" ht="12" customHeight="1">
      <c r="B18" s="30"/>
      <c r="C18" s="23" t="s">
        <v>79</v>
      </c>
      <c r="D18" s="31">
        <v>24.73</v>
      </c>
      <c r="E18" s="32">
        <v>34.4</v>
      </c>
      <c r="F18" s="123">
        <v>27.22</v>
      </c>
      <c r="G18" s="94" t="str">
        <f>IF((F18/E18)-1&lt;0,"▲","")</f>
        <v>▲</v>
      </c>
      <c r="H18" s="95">
        <f t="shared" si="0"/>
        <v>0.20872093023255811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15.62</v>
      </c>
      <c r="G19" s="94" t="str">
        <f>IF((F19/E19)-1&lt;0,"▲","")</f>
        <v/>
      </c>
      <c r="H19" s="95">
        <f t="shared" si="0"/>
        <v>0.87740384615384603</v>
      </c>
      <c r="I19" s="33" t="str">
        <f>IF(F19="NA","",IF(M19=0,"",IF((F19-M19)&lt;0,"▲","")))</f>
        <v/>
      </c>
      <c r="J19" s="63">
        <f>IF(F19="NA","-",IF(M19=0,"-",ABS(F19-M19)))</f>
        <v>1</v>
      </c>
      <c r="K19" s="60">
        <v>12.750500000000001</v>
      </c>
      <c r="L19" s="72">
        <v>10.234</v>
      </c>
      <c r="M19" s="55">
        <v>14.62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0.13100000000000001</v>
      </c>
      <c r="F20" s="69">
        <f>ROUND(F19/(F17+F18),3)</f>
        <v>0.25</v>
      </c>
      <c r="G20" s="104" t="str">
        <f>IF((F20/E20)-1&lt;0,"▲","")</f>
        <v/>
      </c>
      <c r="H20" s="98">
        <f>ABS(+F20-E20)*100</f>
        <v>11.899999999999999</v>
      </c>
      <c r="I20" s="105" t="str">
        <f>IF(F20="NA","",IF(M20=0,"",IF((F20-M20)&lt;0,"▲","")))</f>
        <v/>
      </c>
      <c r="J20" s="63">
        <f>IF(F20="NA","-",IF(M20=0,"-",ABS(F20-M20)*100))</f>
        <v>1.899999999999999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0.23100000000000001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328.78</v>
      </c>
      <c r="G22" s="94" t="str">
        <f>IF((F22/E22)-1&lt;0,"▲","")</f>
        <v>▲</v>
      </c>
      <c r="H22" s="95">
        <f>ABS((+F22/E22)-1)</f>
        <v>6.3464934768985404E-2</v>
      </c>
      <c r="I22" s="33" t="str">
        <f>IF(F22="NA","",IF(M22=0,"",IF((F22-M22)&lt;0,"▲","")))</f>
        <v/>
      </c>
      <c r="J22" s="63">
        <f>IF(F22="NA","-",IF(M22=0,"-",ABS(F22-M22)))</f>
        <v>14.259999999999991</v>
      </c>
      <c r="K22" s="60">
        <v>184.39500000000001</v>
      </c>
      <c r="L22" s="72">
        <v>210.03800000000001</v>
      </c>
      <c r="M22" s="55">
        <v>314.52</v>
      </c>
    </row>
    <row r="23" spans="2:13" ht="12" customHeight="1">
      <c r="B23" s="30"/>
      <c r="C23" s="23" t="s">
        <v>8</v>
      </c>
      <c r="D23" s="31">
        <v>242.91</v>
      </c>
      <c r="E23" s="32">
        <v>277.33999999999997</v>
      </c>
      <c r="F23" s="123">
        <v>287.83999999999997</v>
      </c>
      <c r="G23" s="94" t="str">
        <f>IF((F23/E23)-1&lt;0,"▲","")</f>
        <v/>
      </c>
      <c r="H23" s="95">
        <f t="shared" si="0"/>
        <v>3.7859666834931804E-2</v>
      </c>
      <c r="I23" s="33" t="str">
        <f>IF(F23="NA","",IF(M23=0,"",IF((F23-M23)&lt;0,"▲","")))</f>
        <v/>
      </c>
      <c r="J23" s="63">
        <f>IF(F23="NA","-",IF(M23=0,"-",ABS(F23-M23)))</f>
        <v>6.6099999999999568</v>
      </c>
      <c r="K23" s="60">
        <v>157.39250000000001</v>
      </c>
      <c r="L23" s="72">
        <v>180.72300000000001</v>
      </c>
      <c r="M23" s="55">
        <v>281.23</v>
      </c>
    </row>
    <row r="24" spans="2:13" ht="12" customHeight="1">
      <c r="B24" s="30"/>
      <c r="C24" s="23" t="s">
        <v>79</v>
      </c>
      <c r="D24" s="31">
        <v>58.34</v>
      </c>
      <c r="E24" s="32">
        <v>69.53</v>
      </c>
      <c r="F24" s="123">
        <v>54.7</v>
      </c>
      <c r="G24" s="94" t="str">
        <f>IF((F24/E24)-1&lt;0,"▲","")</f>
        <v>▲</v>
      </c>
      <c r="H24" s="95">
        <f t="shared" si="0"/>
        <v>0.21328922767150871</v>
      </c>
      <c r="I24" s="33" t="str">
        <f>IF(F24="NA","",IF(M24=0,"",IF((F24-M24)&lt;0,"▲","")))</f>
        <v>▲</v>
      </c>
      <c r="J24" s="63">
        <f>IF(F24="NA","-",IF(M24=0,"-",ABS(F24-M24)))</f>
        <v>0.75999999999999801</v>
      </c>
      <c r="K24" s="60">
        <v>39.707999999999998</v>
      </c>
      <c r="L24" s="72">
        <v>63.003999999999998</v>
      </c>
      <c r="M24" s="55">
        <v>55.46</v>
      </c>
    </row>
    <row r="25" spans="2:13" ht="12" customHeight="1">
      <c r="B25" s="30"/>
      <c r="C25" s="23" t="s">
        <v>9</v>
      </c>
      <c r="D25" s="31">
        <v>36.17</v>
      </c>
      <c r="E25" s="32">
        <v>43.81</v>
      </c>
      <c r="F25" s="123">
        <v>32.96</v>
      </c>
      <c r="G25" s="94" t="str">
        <f>IF((F25/E25)-1&lt;0,"▲","")</f>
        <v>▲</v>
      </c>
      <c r="H25" s="95">
        <f t="shared" si="0"/>
        <v>0.24766035151791832</v>
      </c>
      <c r="I25" s="33" t="str">
        <f>IF(F25="NA","",IF(M25=0,"",IF((F25-M25)&lt;0,"▲","")))</f>
        <v/>
      </c>
      <c r="J25" s="63">
        <f>IF(F25="NA","-",IF(M25=0,"-",ABS(F25-M25)))</f>
        <v>7.7100000000000009</v>
      </c>
      <c r="K25" s="60">
        <v>26.788499999999999</v>
      </c>
      <c r="L25" s="72">
        <v>14.439</v>
      </c>
      <c r="M25" s="55">
        <v>25.25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0.126</v>
      </c>
      <c r="F26" s="69">
        <f>ROUND(F25/(F23+F24),3)</f>
        <v>9.6000000000000002E-2</v>
      </c>
      <c r="G26" s="104" t="str">
        <f>IF((F26/E26)-1&lt;0,"▲","")</f>
        <v>▲</v>
      </c>
      <c r="H26" s="98">
        <f>ABS(+F26-E26)*100</f>
        <v>3</v>
      </c>
      <c r="I26" s="105" t="str">
        <f>IF(F26="NA","",IF(M26=0,"",IF((F26-M26)&lt;0,"▲","")))</f>
        <v/>
      </c>
      <c r="J26" s="63">
        <f>IF(F26="NA","-",IF(M26=0,"-",ABS(F26-M26)*100))</f>
        <v>2.1000000000000005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7.4999999999999997E-2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312.13</v>
      </c>
      <c r="G28" s="94" t="str">
        <f>IF((F28/E28)-1&lt;0,"▲","")</f>
        <v>▲</v>
      </c>
      <c r="H28" s="95">
        <f>ABS((+F28/E28)-1)</f>
        <v>6.0104188623565813E-2</v>
      </c>
      <c r="I28" s="33" t="str">
        <f>IF(F28="NA","",IF(M28=0,"",IF((F28-M28)&lt;0,"▲","")))</f>
        <v/>
      </c>
      <c r="J28" s="63">
        <f>IF(F28="NA","-",IF(M28=0,"-",ABS(F28-M28)))</f>
        <v>14.560000000000002</v>
      </c>
      <c r="K28" s="60">
        <v>142.88849999999999</v>
      </c>
      <c r="L28" s="72">
        <v>187.97</v>
      </c>
      <c r="M28" s="55">
        <v>297.57</v>
      </c>
    </row>
    <row r="29" spans="2:13" ht="12" customHeight="1">
      <c r="B29" s="41"/>
      <c r="C29" s="23" t="s">
        <v>8</v>
      </c>
      <c r="D29" s="31">
        <v>230.77</v>
      </c>
      <c r="E29" s="32">
        <v>264.04000000000002</v>
      </c>
      <c r="F29" s="123">
        <v>272.94</v>
      </c>
      <c r="G29" s="94" t="str">
        <f>IF((F29/E29)-1&lt;0,"▲","")</f>
        <v/>
      </c>
      <c r="H29" s="95">
        <f t="shared" si="0"/>
        <v>3.3707014088774301E-2</v>
      </c>
      <c r="I29" s="33" t="str">
        <f>IF(F29="NA","",IF(M29=0,"",IF((F29-M29)&lt;0,"▲","")))</f>
        <v/>
      </c>
      <c r="J29" s="63">
        <f>IF(F29="NA","-",IF(M29=0,"-",ABS(F29-M29)))</f>
        <v>6.3500000000000227</v>
      </c>
      <c r="K29" s="60">
        <v>119.678</v>
      </c>
      <c r="L29" s="72">
        <v>160.55199999999999</v>
      </c>
      <c r="M29" s="55">
        <v>266.58999999999997</v>
      </c>
    </row>
    <row r="30" spans="2:13" ht="12" customHeight="1">
      <c r="B30" s="41"/>
      <c r="C30" s="23" t="s">
        <v>79</v>
      </c>
      <c r="D30" s="31">
        <v>53.99</v>
      </c>
      <c r="E30" s="32">
        <v>61.6</v>
      </c>
      <c r="F30" s="123">
        <v>50.8</v>
      </c>
      <c r="G30" s="94" t="str">
        <f>IF((F30/E30)-1&lt;0,"▲","")</f>
        <v>▲</v>
      </c>
      <c r="H30" s="95">
        <f t="shared" si="0"/>
        <v>0.17532467532467544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33.11</v>
      </c>
      <c r="E31" s="32">
        <v>40.020000000000003</v>
      </c>
      <c r="F31" s="123">
        <v>28.79</v>
      </c>
      <c r="G31" s="94" t="str">
        <f>IF((F31/E31)-1&lt;0,"▲","")</f>
        <v>▲</v>
      </c>
      <c r="H31" s="95">
        <f t="shared" si="0"/>
        <v>0.28060969515242384</v>
      </c>
      <c r="I31" s="33" t="str">
        <f>IF(F31="NA","",IF(M31=0,"",IF((F31-M31)&lt;0,"▲","")))</f>
        <v/>
      </c>
      <c r="J31" s="63">
        <f>IF(F31="NA","-",IF(M31=0,"-",ABS(F31-M31)))</f>
        <v>7.6400000000000006</v>
      </c>
      <c r="K31" s="60">
        <v>15.137</v>
      </c>
      <c r="L31" s="72">
        <v>10.819000000000001</v>
      </c>
      <c r="M31" s="55">
        <v>21.15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0.123</v>
      </c>
      <c r="F32" s="69">
        <f>ROUND(F31/(F29+F30),3)</f>
        <v>8.8999999999999996E-2</v>
      </c>
      <c r="G32" s="104" t="str">
        <f>IF((F32/E32)-1&lt;0,"▲","")</f>
        <v>▲</v>
      </c>
      <c r="H32" s="98">
        <f>ABS(+F32-E32)*100</f>
        <v>3.4000000000000004</v>
      </c>
      <c r="I32" s="105" t="str">
        <f>IF(F32="NA","",IF(M32=0,"",IF((F32-M32)&lt;0,"▲","")))</f>
        <v/>
      </c>
      <c r="J32" s="63">
        <f>IF(F32="NA","-",IF(M32=0,"-",ABS(F32-M32)*100))</f>
        <v>2.1999999999999993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6.7000000000000004E-2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6.55</v>
      </c>
      <c r="G34" s="94" t="str">
        <f>IF((F34/E34)-1&lt;0,"▲","")</f>
        <v/>
      </c>
      <c r="H34" s="95">
        <f>ABS((+F34/E34)-1)</f>
        <v>3.8034865293185449E-2</v>
      </c>
      <c r="I34" s="33" t="str">
        <f>IF(F34="NA","",IF(M34=0,"",IF((F34-M34)&lt;0,"▲","")))</f>
        <v>▲</v>
      </c>
      <c r="J34" s="63">
        <f>IF(F34="NA","-",IF(M34=0,"-",ABS(F34-M34)))</f>
        <v>9.9999999999997868E-3</v>
      </c>
      <c r="K34" s="60">
        <v>2.931</v>
      </c>
      <c r="L34" s="72">
        <v>5.6280000000000001</v>
      </c>
      <c r="M34" s="55">
        <v>6.56</v>
      </c>
    </row>
    <row r="35" spans="2:13" ht="12" customHeight="1">
      <c r="B35" s="30"/>
      <c r="C35" s="23" t="s">
        <v>8</v>
      </c>
      <c r="D35" s="31">
        <v>4.07</v>
      </c>
      <c r="E35" s="32">
        <v>3.99</v>
      </c>
      <c r="F35" s="123">
        <v>4.0199999999999996</v>
      </c>
      <c r="G35" s="94" t="str">
        <f>IF((F35/E35)-1&lt;0,"▲","")</f>
        <v/>
      </c>
      <c r="H35" s="95">
        <f t="shared" si="0"/>
        <v>7.5187969924810361E-3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2.92</v>
      </c>
      <c r="E36" s="32">
        <v>3.39</v>
      </c>
      <c r="F36" s="123">
        <v>3.52</v>
      </c>
      <c r="G36" s="94" t="str">
        <f>IF((F36/E36)-1&lt;0,"▲","")</f>
        <v/>
      </c>
      <c r="H36" s="95">
        <f t="shared" si="0"/>
        <v>3.8348082595870192E-2</v>
      </c>
      <c r="I36" s="33" t="str">
        <f>IF(F36="NA","",IF(M36=0,"",IF((F36-M36)&lt;0,"▲","")))</f>
        <v/>
      </c>
      <c r="J36" s="63">
        <f>IF(F36="NA","-",IF(M36=0,"-",ABS(F36-M36)))</f>
        <v>0.10000000000000009</v>
      </c>
      <c r="K36" s="60">
        <v>1.665</v>
      </c>
      <c r="L36" s="72">
        <v>2.694</v>
      </c>
      <c r="M36" s="55">
        <v>3.42</v>
      </c>
    </row>
    <row r="37" spans="2:13" ht="12" customHeight="1">
      <c r="B37" s="30"/>
      <c r="C37" s="23" t="s">
        <v>9</v>
      </c>
      <c r="D37" s="31">
        <v>1.27</v>
      </c>
      <c r="E37" s="32">
        <v>0.95</v>
      </c>
      <c r="F37" s="123">
        <v>0.72</v>
      </c>
      <c r="G37" s="94" t="str">
        <f>IF((F37/E37)-1&lt;0,"▲","")</f>
        <v>▲</v>
      </c>
      <c r="H37" s="95">
        <f t="shared" si="0"/>
        <v>0.24210526315789471</v>
      </c>
      <c r="I37" s="33" t="str">
        <f>IF(F37="NA","",IF(M37=0,"",IF((F37-M37)&lt;0,"▲","")))</f>
        <v/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0.69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0.129</v>
      </c>
      <c r="F38" s="74">
        <f>ROUND(F37/(F35+F36),3)</f>
        <v>9.5000000000000001E-2</v>
      </c>
      <c r="G38" s="107" t="str">
        <f>IF((F38/E38)-1&lt;0,"▲","")</f>
        <v>▲</v>
      </c>
      <c r="H38" s="108">
        <f>ABS(+F38-E38)*100</f>
        <v>3.4000000000000004</v>
      </c>
      <c r="I38" s="109" t="str">
        <f>IF(F38="NA","",IF(M38=0,"",IF((F38-M38)&lt;0,"▲","")))</f>
        <v/>
      </c>
      <c r="J38" s="64">
        <f>IF(F38="NA","-",IF(M38=0,"-",ABS(F38-M38)*100))</f>
        <v>0.20000000000000018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9.2999999999999999E-2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220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86.77</v>
      </c>
      <c r="E44" s="112">
        <v>70.36</v>
      </c>
      <c r="F44" s="125">
        <v>80.900000000000006</v>
      </c>
      <c r="G44" s="113" t="str">
        <f>IF((F44/E44)-1&lt;0,"▲","")</f>
        <v/>
      </c>
      <c r="H44" s="95">
        <f>ABS((+F44/E44)-1)</f>
        <v>0.14980102330869816</v>
      </c>
      <c r="I44" s="54" t="str">
        <f>IF(F44="NA","",IF(M44=0,"",IF((F44-M44)&lt;0,"▲","")))</f>
        <v>▲</v>
      </c>
      <c r="J44" s="63">
        <f>IF(F44="NA","-",IF(M44=0,"-",ABS(F44-M44)))</f>
        <v>0.75</v>
      </c>
      <c r="K44" s="60">
        <v>38.349499999999999</v>
      </c>
      <c r="L44" s="77">
        <v>59.173999999999999</v>
      </c>
      <c r="M44" s="78">
        <v>81.650000000000006</v>
      </c>
    </row>
    <row r="45" spans="2:13" ht="12" customHeight="1">
      <c r="B45" s="30"/>
      <c r="C45" s="23" t="s">
        <v>8</v>
      </c>
      <c r="D45" s="111">
        <v>53.24</v>
      </c>
      <c r="E45" s="112">
        <v>51.41</v>
      </c>
      <c r="F45" s="125">
        <v>53.89</v>
      </c>
      <c r="G45" s="114" t="str">
        <f>IF((F45/E45)-1&lt;0,"▲","")</f>
        <v/>
      </c>
      <c r="H45" s="95">
        <f>ABS((+F45/E45)-1)</f>
        <v>4.8239642092978041E-2</v>
      </c>
      <c r="I45" s="33" t="str">
        <f>IF(F45="NA","",IF(M45=0,"",IF((F45-M45)&lt;0,"▲","")))</f>
        <v>▲</v>
      </c>
      <c r="J45" s="63">
        <f>IF(F45="NA","-",IF(M45=0,"-",ABS(F45-M45)))</f>
        <v>0.42000000000000171</v>
      </c>
      <c r="K45" s="60">
        <v>23.144500000000001</v>
      </c>
      <c r="L45" s="79">
        <v>40.305999999999997</v>
      </c>
      <c r="M45" s="55">
        <v>54.31</v>
      </c>
    </row>
    <row r="46" spans="2:13" ht="12" customHeight="1">
      <c r="B46" s="30"/>
      <c r="C46" s="23" t="s">
        <v>79</v>
      </c>
      <c r="D46" s="111">
        <v>30.39</v>
      </c>
      <c r="E46" s="112">
        <v>31.16</v>
      </c>
      <c r="F46" s="125">
        <v>27.22</v>
      </c>
      <c r="G46" s="114" t="str">
        <f>IF((F46/E46)-1&lt;0,"▲","")</f>
        <v>▲</v>
      </c>
      <c r="H46" s="95">
        <f>ABS((+F46/E46)-1)</f>
        <v>0.12644415917843388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23.108000000000001</v>
      </c>
      <c r="M46" s="55">
        <v>27.22</v>
      </c>
    </row>
    <row r="47" spans="2:13" ht="12" customHeight="1">
      <c r="B47" s="30"/>
      <c r="C47" s="23" t="s">
        <v>9</v>
      </c>
      <c r="D47" s="111">
        <v>15.62</v>
      </c>
      <c r="E47" s="112">
        <v>3.68</v>
      </c>
      <c r="F47" s="125">
        <v>3.69</v>
      </c>
      <c r="G47" s="114" t="str">
        <f>IF((F47/E47)-1&lt;0,"▲","")</f>
        <v/>
      </c>
      <c r="H47" s="95">
        <f>ABS((+F47/E47)-1)</f>
        <v>2.7173913043476716E-3</v>
      </c>
      <c r="I47" s="33" t="str">
        <f>IF(F47="NA","",IF(M47=0,"",IF((F47-M47)&lt;0,"▲","")))</f>
        <v>▲</v>
      </c>
      <c r="J47" s="63">
        <f>IF(F47="NA","-",IF(M47=0,"-",ABS(F47-M47)))</f>
        <v>0.10999999999999988</v>
      </c>
      <c r="K47" s="60">
        <v>3.1349999999999998</v>
      </c>
      <c r="L47" s="79">
        <v>4.9930000000000003</v>
      </c>
      <c r="M47" s="55">
        <v>3.8</v>
      </c>
    </row>
    <row r="48" spans="2:13" ht="12" customHeight="1">
      <c r="B48" s="22"/>
      <c r="C48" s="42" t="s">
        <v>10</v>
      </c>
      <c r="D48" s="115">
        <f>ROUND(D47/(D45+D46),3)</f>
        <v>0.187</v>
      </c>
      <c r="E48" s="116">
        <f>ROUND(E47/(E45+E46),3)</f>
        <v>4.4999999999999998E-2</v>
      </c>
      <c r="F48" s="75">
        <f>ROUND(F47/(F45+F46),3)</f>
        <v>4.4999999999999998E-2</v>
      </c>
      <c r="G48" s="117" t="str">
        <f>IF(F48-D48&lt;0,"▲","")</f>
        <v>▲</v>
      </c>
      <c r="H48" s="108">
        <f>ABS(+F48-E48)*100</f>
        <v>0</v>
      </c>
      <c r="I48" s="45" t="str">
        <f>IF(F48="NA","",IF(M48=0,"",IF((F48-M48)&lt;0,"▲","")))</f>
        <v>▲</v>
      </c>
      <c r="J48" s="64">
        <f>ABS(+F48-M48)*100</f>
        <v>0.20000000000000018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4.7E-2</v>
      </c>
    </row>
    <row r="49" spans="1:13" ht="12" customHeight="1">
      <c r="B49" s="1" t="s">
        <v>262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258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259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6" colorId="22" zoomScaleNormal="100" workbookViewId="0">
      <selection activeCell="E60" sqref="E60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923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458.9</v>
      </c>
      <c r="F10" s="198">
        <v>451.56</v>
      </c>
      <c r="G10" s="271"/>
      <c r="H10" s="94" t="s">
        <v>548</v>
      </c>
      <c r="I10" s="234">
        <v>1.5994770102418787E-2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365.43</v>
      </c>
      <c r="F11" s="198">
        <v>370.34</v>
      </c>
      <c r="G11" s="271"/>
      <c r="H11" s="94" t="s">
        <v>52</v>
      </c>
      <c r="I11" s="234">
        <v>1.3436225816161773E-2</v>
      </c>
      <c r="J11" s="267"/>
      <c r="K11" s="163"/>
      <c r="L11" s="312">
        <v>1.1599999999999999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86.8</v>
      </c>
      <c r="F12" s="198">
        <v>90.79</v>
      </c>
      <c r="G12" s="271"/>
      <c r="H12" s="94" t="s">
        <v>52</v>
      </c>
      <c r="I12" s="234">
        <v>4.596774193548403E-2</v>
      </c>
      <c r="J12" s="267"/>
      <c r="L12" s="312">
        <v>-2.15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68.09</v>
      </c>
      <c r="F13" s="198">
        <v>66.069999999999993</v>
      </c>
      <c r="G13" s="271"/>
      <c r="H13" s="94" t="s">
        <v>548</v>
      </c>
      <c r="I13" s="234">
        <v>2.9666617711852084E-2</v>
      </c>
      <c r="J13" s="267"/>
      <c r="K13" s="163"/>
      <c r="L13" s="312">
        <v>1.17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0.1505649779979214</v>
      </c>
      <c r="F14" s="199">
        <v>0.14327846811094483</v>
      </c>
      <c r="G14" s="272"/>
      <c r="H14" s="275" t="s">
        <v>548</v>
      </c>
      <c r="I14" s="240">
        <v>0.72865098869765721</v>
      </c>
      <c r="J14" s="268"/>
      <c r="K14" s="163"/>
      <c r="L14" s="313">
        <v>0.3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49.1</v>
      </c>
      <c r="F16" s="198">
        <v>53.65</v>
      </c>
      <c r="G16" s="271"/>
      <c r="H16" s="94" t="s">
        <v>52</v>
      </c>
      <c r="I16" s="234">
        <v>9.2668024439918506E-2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30.16</v>
      </c>
      <c r="F17" s="198">
        <v>31.39</v>
      </c>
      <c r="G17" s="271"/>
      <c r="H17" s="94" t="s">
        <v>52</v>
      </c>
      <c r="I17" s="234">
        <v>4.0782493368700212E-2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22.73</v>
      </c>
      <c r="G18" s="271"/>
      <c r="H18" s="94" t="s">
        <v>52</v>
      </c>
      <c r="I18" s="234">
        <v>0.18139293139293144</v>
      </c>
      <c r="J18" s="267"/>
      <c r="K18" s="163"/>
      <c r="L18" s="312">
        <v>-0.4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18.95</v>
      </c>
      <c r="F19" s="198">
        <v>22.3</v>
      </c>
      <c r="G19" s="271"/>
      <c r="H19" s="94" t="s">
        <v>52</v>
      </c>
      <c r="I19" s="234">
        <v>0.17678100263852259</v>
      </c>
      <c r="J19" s="267"/>
      <c r="K19" s="163"/>
      <c r="L19" s="312">
        <v>0.68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0.38360323886639675</v>
      </c>
      <c r="F20" s="199">
        <v>0.41204730229120473</v>
      </c>
      <c r="G20" s="272"/>
      <c r="H20" s="275" t="s">
        <v>52</v>
      </c>
      <c r="I20" s="240">
        <v>2.8444063424807986</v>
      </c>
      <c r="J20" s="268"/>
      <c r="K20" s="163"/>
      <c r="L20" s="313">
        <v>1.5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402.88</v>
      </c>
      <c r="F22" s="198">
        <v>390.86</v>
      </c>
      <c r="G22" s="271"/>
      <c r="H22" s="94" t="s">
        <v>548</v>
      </c>
      <c r="I22" s="234">
        <v>2.9835186656076207E-2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330.35</v>
      </c>
      <c r="F23" s="198">
        <v>333.68</v>
      </c>
      <c r="G23" s="271"/>
      <c r="H23" s="94" t="s">
        <v>52</v>
      </c>
      <c r="I23" s="234">
        <v>1.0080217950658277E-2</v>
      </c>
      <c r="J23" s="267"/>
      <c r="K23" s="163"/>
      <c r="L23" s="312">
        <v>1.1599999999999999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64.45</v>
      </c>
      <c r="F24" s="198">
        <v>64.98</v>
      </c>
      <c r="G24" s="271"/>
      <c r="H24" s="94" t="s">
        <v>52</v>
      </c>
      <c r="I24" s="234">
        <v>8.2234290147400468E-3</v>
      </c>
      <c r="J24" s="267"/>
      <c r="K24" s="163"/>
      <c r="L24" s="312">
        <v>-1.78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47.87</v>
      </c>
      <c r="F25" s="198">
        <v>42.28</v>
      </c>
      <c r="G25" s="271"/>
      <c r="H25" s="94" t="s">
        <v>548</v>
      </c>
      <c r="I25" s="234">
        <v>0.11677459786922906</v>
      </c>
      <c r="J25" s="267"/>
      <c r="K25" s="163"/>
      <c r="L25" s="312">
        <v>0.49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0.12125126646403241</v>
      </c>
      <c r="F26" s="199">
        <v>0.10605528520543822</v>
      </c>
      <c r="G26" s="272"/>
      <c r="H26" s="275" t="s">
        <v>548</v>
      </c>
      <c r="I26" s="240">
        <v>1.5195981258594184</v>
      </c>
      <c r="J26" s="268"/>
      <c r="K26" s="94"/>
      <c r="L26" s="313">
        <v>0.13900000000000001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389.67</v>
      </c>
      <c r="F28" s="200">
        <v>377.63</v>
      </c>
      <c r="G28" s="273">
        <v>11.942458537150131</v>
      </c>
      <c r="H28" s="94" t="s">
        <v>548</v>
      </c>
      <c r="I28" s="234">
        <v>3.089793928195661E-2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321.92</v>
      </c>
      <c r="F29" s="200">
        <v>321.70999999999998</v>
      </c>
      <c r="G29" s="273">
        <v>5.2739015493759069</v>
      </c>
      <c r="H29" s="94" t="s">
        <v>548</v>
      </c>
      <c r="I29" s="234">
        <v>6.5233598409553117E-4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58.23</v>
      </c>
      <c r="F30" s="200">
        <v>62.23</v>
      </c>
      <c r="G30" s="273">
        <v>17.261410788381752</v>
      </c>
      <c r="H30" s="94" t="s">
        <v>52</v>
      </c>
      <c r="I30" s="234">
        <v>6.8693113515370108E-2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44.79</v>
      </c>
      <c r="F31" s="200">
        <v>39.119999999999997</v>
      </c>
      <c r="G31" s="273">
        <v>38.309922972360653</v>
      </c>
      <c r="H31" s="94" t="s">
        <v>548</v>
      </c>
      <c r="I31" s="234">
        <v>0.1265907568653718</v>
      </c>
      <c r="J31" s="267"/>
      <c r="K31" s="163"/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0.1178219124029988</v>
      </c>
      <c r="F32" s="199">
        <v>0.1018909204563213</v>
      </c>
      <c r="G32" s="272"/>
      <c r="H32" s="275" t="s">
        <v>548</v>
      </c>
      <c r="I32" s="240">
        <v>1.5930991946677506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6.92</v>
      </c>
      <c r="F34" s="198">
        <v>7.05</v>
      </c>
      <c r="G34" s="271">
        <v>21.931260229132562</v>
      </c>
      <c r="H34" s="277" t="s">
        <v>52</v>
      </c>
      <c r="I34" s="234">
        <v>1.8786127167629951E-2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4.92</v>
      </c>
      <c r="F35" s="198">
        <v>5.27</v>
      </c>
      <c r="G35" s="271">
        <v>19.546742209631731</v>
      </c>
      <c r="H35" s="277" t="s">
        <v>52</v>
      </c>
      <c r="I35" s="234">
        <v>7.1138211382113736E-2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3.08</v>
      </c>
      <c r="G36" s="271">
        <v>4.093567251461991</v>
      </c>
      <c r="H36" s="277" t="s">
        <v>548</v>
      </c>
      <c r="I36" s="234">
        <v>1.2820512820512886E-2</v>
      </c>
      <c r="J36" s="267"/>
      <c r="K36" s="163"/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1.27</v>
      </c>
      <c r="F37" s="198">
        <v>1.49</v>
      </c>
      <c r="G37" s="271">
        <v>28.378378378378386</v>
      </c>
      <c r="H37" s="277" t="s">
        <v>52</v>
      </c>
      <c r="I37" s="234">
        <v>0.17322834645669283</v>
      </c>
      <c r="J37" s="267"/>
      <c r="K37" s="163"/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0.15796019900497515</v>
      </c>
      <c r="F38" s="201">
        <v>0.17844311377245509</v>
      </c>
      <c r="G38" s="274"/>
      <c r="H38" s="278" t="s">
        <v>52</v>
      </c>
      <c r="I38" s="235">
        <v>2.0482914767479929</v>
      </c>
      <c r="J38" s="270"/>
      <c r="K38" s="323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113.27</v>
      </c>
      <c r="F44" s="223">
        <v>118.84</v>
      </c>
      <c r="G44" s="279"/>
      <c r="H44" s="280" t="s">
        <v>52</v>
      </c>
      <c r="I44" s="233">
        <v>4.917453871281019E-2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65.58</v>
      </c>
      <c r="F45" s="198">
        <v>68.69</v>
      </c>
      <c r="G45" s="271"/>
      <c r="H45" s="281" t="s">
        <v>52</v>
      </c>
      <c r="I45" s="234">
        <v>4.7422994815492503E-2</v>
      </c>
      <c r="J45" s="286"/>
      <c r="K45" s="281"/>
      <c r="L45" s="312">
        <v>-0.01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46.13</v>
      </c>
      <c r="F46" s="198">
        <v>49.67</v>
      </c>
      <c r="G46" s="271"/>
      <c r="H46" s="281" t="s">
        <v>52</v>
      </c>
      <c r="I46" s="234">
        <v>7.6739648818556327E-2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9.32</v>
      </c>
      <c r="F47" s="198">
        <v>10.34</v>
      </c>
      <c r="G47" s="271"/>
      <c r="H47" s="281" t="s">
        <v>52</v>
      </c>
      <c r="I47" s="234">
        <v>0.10944206008583679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8.3430310625727325E-2</v>
      </c>
      <c r="F48" s="201">
        <v>8.7360594795539037E-2</v>
      </c>
      <c r="G48" s="274"/>
      <c r="H48" s="282" t="s">
        <v>52</v>
      </c>
      <c r="I48" s="235">
        <v>0.39302841698117125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924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86"/>
    </row>
    <row r="56" spans="2:15" ht="12" customHeight="1">
      <c r="B56" s="385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9" colorId="22" zoomScaleNormal="100" workbookViewId="0">
      <selection activeCell="D61" sqref="D6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885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408.46</v>
      </c>
      <c r="F10" s="198">
        <v>453.31</v>
      </c>
      <c r="G10" s="271"/>
      <c r="H10" s="94" t="s">
        <v>52</v>
      </c>
      <c r="I10" s="234">
        <v>0.10980267345639727</v>
      </c>
      <c r="J10" s="267"/>
      <c r="K10" s="163"/>
      <c r="L10" s="312">
        <v>0.83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360.73</v>
      </c>
      <c r="E11" s="187">
        <v>350.31</v>
      </c>
      <c r="F11" s="198">
        <v>358.94</v>
      </c>
      <c r="G11" s="271"/>
      <c r="H11" s="94" t="s">
        <v>52</v>
      </c>
      <c r="I11" s="234">
        <v>2.4635322999628784E-2</v>
      </c>
      <c r="J11" s="267"/>
      <c r="K11" s="163"/>
      <c r="L11" s="312">
        <v>-0.03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67.849999999999994</v>
      </c>
      <c r="F12" s="198">
        <v>80.400000000000006</v>
      </c>
      <c r="G12" s="271"/>
      <c r="H12" s="94" t="s">
        <v>52</v>
      </c>
      <c r="I12" s="234">
        <v>0.18496683861459129</v>
      </c>
      <c r="J12" s="267"/>
      <c r="L12" s="312">
        <v>0.16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56.02</v>
      </c>
      <c r="F13" s="198">
        <v>77.37</v>
      </c>
      <c r="G13" s="271"/>
      <c r="H13" s="94" t="s">
        <v>52</v>
      </c>
      <c r="I13" s="234">
        <v>0.38111388789717959</v>
      </c>
      <c r="J13" s="267"/>
      <c r="K13" s="163"/>
      <c r="L13" s="312">
        <v>0.79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0.12698935352870158</v>
      </c>
      <c r="E14" s="191">
        <v>0.13396785919265355</v>
      </c>
      <c r="F14" s="199">
        <v>0.1761050666909455</v>
      </c>
      <c r="G14" s="272"/>
      <c r="H14" s="275" t="s">
        <v>52</v>
      </c>
      <c r="I14" s="240">
        <v>4.2137207498291946</v>
      </c>
      <c r="J14" s="268"/>
      <c r="K14" s="163"/>
      <c r="L14" s="313">
        <v>0.17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47.2</v>
      </c>
      <c r="G16" s="271"/>
      <c r="H16" s="94" t="s">
        <v>52</v>
      </c>
      <c r="I16" s="234">
        <v>5.1224944320712895E-2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29.76</v>
      </c>
      <c r="E17" s="187">
        <v>30.79</v>
      </c>
      <c r="F17" s="198">
        <v>30.73</v>
      </c>
      <c r="G17" s="271"/>
      <c r="H17" s="94" t="s">
        <v>548</v>
      </c>
      <c r="I17" s="234">
        <v>1.9486846378693468E-3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19.05</v>
      </c>
      <c r="G18" s="271"/>
      <c r="H18" s="94" t="s">
        <v>548</v>
      </c>
      <c r="I18" s="234">
        <v>7.7481840193704521E-2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15.79</v>
      </c>
      <c r="F19" s="198">
        <v>16.75</v>
      </c>
      <c r="G19" s="271"/>
      <c r="H19" s="94" t="s">
        <v>52</v>
      </c>
      <c r="I19" s="234">
        <v>6.0797973400886773E-2</v>
      </c>
      <c r="J19" s="267"/>
      <c r="K19" s="163"/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0.36970050563982887</v>
      </c>
      <c r="E20" s="191">
        <v>0.30695956454121304</v>
      </c>
      <c r="F20" s="199">
        <v>0.3364805142627561</v>
      </c>
      <c r="G20" s="272"/>
      <c r="H20" s="275" t="s">
        <v>52</v>
      </c>
      <c r="I20" s="240">
        <v>2.9520949721543066</v>
      </c>
      <c r="J20" s="268"/>
      <c r="K20" s="163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358.47</v>
      </c>
      <c r="F22" s="198">
        <v>399.1</v>
      </c>
      <c r="G22" s="271"/>
      <c r="H22" s="94" t="s">
        <v>52</v>
      </c>
      <c r="I22" s="234">
        <v>0.11334281808798496</v>
      </c>
      <c r="J22" s="267"/>
      <c r="K22" s="163"/>
      <c r="L22" s="312">
        <v>0.28000000000000003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326.22000000000003</v>
      </c>
      <c r="E23" s="187">
        <v>314.89999999999998</v>
      </c>
      <c r="F23" s="198">
        <v>323.07</v>
      </c>
      <c r="G23" s="271"/>
      <c r="H23" s="94" t="s">
        <v>52</v>
      </c>
      <c r="I23" s="234">
        <v>2.5944744363290084E-2</v>
      </c>
      <c r="J23" s="267"/>
      <c r="K23" s="163"/>
      <c r="L23" s="312">
        <v>-0.25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45.16</v>
      </c>
      <c r="F24" s="198">
        <v>58.65</v>
      </c>
      <c r="G24" s="271"/>
      <c r="H24" s="94" t="s">
        <v>52</v>
      </c>
      <c r="I24" s="234">
        <v>0.29871567759078843</v>
      </c>
      <c r="J24" s="267"/>
      <c r="K24" s="163"/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39.270000000000003</v>
      </c>
      <c r="F25" s="198">
        <v>59.26</v>
      </c>
      <c r="G25" s="271"/>
      <c r="H25" s="94" t="s">
        <v>52</v>
      </c>
      <c r="I25" s="234">
        <v>0.50903997962821479</v>
      </c>
      <c r="J25" s="267"/>
      <c r="K25" s="163"/>
      <c r="L25" s="312">
        <v>0.41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9.4721984170993589E-2</v>
      </c>
      <c r="E26" s="191">
        <v>0.10906515580736546</v>
      </c>
      <c r="F26" s="199">
        <v>0.15524468196583885</v>
      </c>
      <c r="G26" s="272"/>
      <c r="H26" s="275" t="s">
        <v>52</v>
      </c>
      <c r="I26" s="240">
        <v>4.6179526158473383</v>
      </c>
      <c r="J26" s="268"/>
      <c r="K26" s="94"/>
      <c r="L26" s="313">
        <v>0.12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348.75</v>
      </c>
      <c r="F28" s="200">
        <v>384.42</v>
      </c>
      <c r="G28" s="273">
        <v>11.942458537150131</v>
      </c>
      <c r="H28" s="94" t="s">
        <v>52</v>
      </c>
      <c r="I28" s="234">
        <v>0.10227956989247322</v>
      </c>
      <c r="J28" s="267"/>
      <c r="K28" s="163"/>
      <c r="L28" s="312">
        <v>0.59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317.08999999999997</v>
      </c>
      <c r="E29" s="188">
        <v>305.58</v>
      </c>
      <c r="F29" s="200">
        <v>313.45</v>
      </c>
      <c r="G29" s="273">
        <v>5.2739015493759069</v>
      </c>
      <c r="H29" s="94" t="s">
        <v>52</v>
      </c>
      <c r="I29" s="234">
        <v>2.5754303292100378E-2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42.29</v>
      </c>
      <c r="F30" s="200">
        <v>52.07</v>
      </c>
      <c r="G30" s="273">
        <v>17.261410788381752</v>
      </c>
      <c r="H30" s="94" t="s">
        <v>52</v>
      </c>
      <c r="I30" s="234">
        <v>0.23126034523528016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36.869999999999997</v>
      </c>
      <c r="F31" s="200">
        <v>56.4</v>
      </c>
      <c r="G31" s="273">
        <v>38.309922972360653</v>
      </c>
      <c r="H31" s="94" t="s">
        <v>52</v>
      </c>
      <c r="I31" s="234">
        <v>0.52969894222945491</v>
      </c>
      <c r="J31" s="267"/>
      <c r="K31" s="163"/>
      <c r="L31" s="312">
        <v>0.46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9.2079286109136849E-2</v>
      </c>
      <c r="E32" s="191">
        <v>0.10598786903153476</v>
      </c>
      <c r="F32" s="199">
        <v>0.15430072225869995</v>
      </c>
      <c r="G32" s="272"/>
      <c r="H32" s="275" t="s">
        <v>52</v>
      </c>
      <c r="I32" s="240">
        <v>4.8312853227165196</v>
      </c>
      <c r="J32" s="268"/>
      <c r="K32" s="275"/>
      <c r="L32" s="313">
        <v>0.13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7.01</v>
      </c>
      <c r="G34" s="271">
        <v>21.931260229132562</v>
      </c>
      <c r="H34" s="277" t="s">
        <v>52</v>
      </c>
      <c r="I34" s="234">
        <v>0.3772102161100197</v>
      </c>
      <c r="J34" s="267"/>
      <c r="K34" s="163"/>
      <c r="L34" s="312">
        <v>0.54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4.76</v>
      </c>
      <c r="E35" s="187">
        <v>4.62</v>
      </c>
      <c r="F35" s="198">
        <v>5.14</v>
      </c>
      <c r="G35" s="271">
        <v>19.546742209631731</v>
      </c>
      <c r="H35" s="277" t="s">
        <v>52</v>
      </c>
      <c r="I35" s="234">
        <v>0.11255411255411252</v>
      </c>
      <c r="J35" s="267"/>
      <c r="K35" s="163"/>
      <c r="L35" s="312">
        <v>0.22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2.04</v>
      </c>
      <c r="F36" s="198">
        <v>2.7</v>
      </c>
      <c r="G36" s="271">
        <v>4.093567251461991</v>
      </c>
      <c r="H36" s="277" t="s">
        <v>52</v>
      </c>
      <c r="I36" s="234">
        <v>0.32352941176470584</v>
      </c>
      <c r="J36" s="267"/>
      <c r="K36" s="163"/>
      <c r="L36" s="312">
        <v>0.16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0.96</v>
      </c>
      <c r="F37" s="198">
        <v>1.37</v>
      </c>
      <c r="G37" s="271">
        <v>28.378378378378386</v>
      </c>
      <c r="H37" s="277" t="s">
        <v>52</v>
      </c>
      <c r="I37" s="234">
        <v>0.42708333333333348</v>
      </c>
      <c r="J37" s="267"/>
      <c r="K37" s="163"/>
      <c r="L37" s="312">
        <v>0.38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0.14414414414414414</v>
      </c>
      <c r="F38" s="201">
        <v>0.17474489795918369</v>
      </c>
      <c r="G38" s="274"/>
      <c r="H38" s="278" t="s">
        <v>52</v>
      </c>
      <c r="I38" s="235">
        <v>3.0600753815039545</v>
      </c>
      <c r="J38" s="270"/>
      <c r="K38" s="323"/>
      <c r="L38" s="316">
        <v>4.2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116.38</v>
      </c>
      <c r="F44" s="223">
        <v>112.84</v>
      </c>
      <c r="G44" s="279"/>
      <c r="H44" s="280" t="s">
        <v>548</v>
      </c>
      <c r="I44" s="233">
        <v>3.0417597525347895E-2</v>
      </c>
      <c r="J44" s="283"/>
      <c r="K44" s="280"/>
      <c r="L44" s="318">
        <v>-1.61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62.92</v>
      </c>
      <c r="E45" s="226">
        <v>63.7</v>
      </c>
      <c r="F45" s="198">
        <v>65.760000000000005</v>
      </c>
      <c r="G45" s="271"/>
      <c r="H45" s="281" t="s">
        <v>52</v>
      </c>
      <c r="I45" s="234">
        <v>3.2339089481946637E-2</v>
      </c>
      <c r="J45" s="286"/>
      <c r="K45" s="281"/>
      <c r="L45" s="312">
        <v>-0.25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54.16</v>
      </c>
      <c r="F46" s="198">
        <v>48.72</v>
      </c>
      <c r="G46" s="271"/>
      <c r="H46" s="281" t="s">
        <v>548</v>
      </c>
      <c r="I46" s="234">
        <v>0.10044313146233375</v>
      </c>
      <c r="J46" s="286"/>
      <c r="K46" s="281"/>
      <c r="L46" s="312">
        <v>-0.95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6.81</v>
      </c>
      <c r="F47" s="198">
        <v>5.99</v>
      </c>
      <c r="G47" s="271"/>
      <c r="H47" s="281" t="s">
        <v>548</v>
      </c>
      <c r="I47" s="234">
        <v>0.12041116005873709</v>
      </c>
      <c r="J47" s="286"/>
      <c r="K47" s="281"/>
      <c r="L47" s="312">
        <v>-0.68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5.7780417444425587E-2</v>
      </c>
      <c r="F48" s="201">
        <v>5.2323549965059397E-2</v>
      </c>
      <c r="G48" s="274"/>
      <c r="H48" s="282" t="s">
        <v>548</v>
      </c>
      <c r="I48" s="235">
        <v>0.54568674793661898</v>
      </c>
      <c r="J48" s="287"/>
      <c r="K48" s="342"/>
      <c r="L48" s="316">
        <v>-0.53400000000000003</v>
      </c>
      <c r="M48" s="317">
        <v>4.5170585387168012E-2</v>
      </c>
    </row>
    <row r="49" spans="2:15" ht="12" customHeight="1">
      <c r="B49" s="296" t="s">
        <v>886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50"/>
    </row>
    <row r="56" spans="2:15" ht="12" customHeight="1">
      <c r="B56" s="349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1">
    <tabColor theme="1"/>
    <pageSetUpPr fitToPage="1"/>
  </sheetPr>
  <dimension ref="A1:M67"/>
  <sheetViews>
    <sheetView showGridLines="0" defaultGridColor="0" topLeftCell="A4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4" width="8.140625" style="9" customWidth="1"/>
    <col min="15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250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229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231</v>
      </c>
      <c r="G7" s="457" t="s">
        <v>232</v>
      </c>
      <c r="H7" s="437"/>
      <c r="I7" s="440" t="s">
        <v>233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388.04</v>
      </c>
      <c r="G10" s="94" t="str">
        <f>IF((F10/E10)-1&lt;0,"▲","")</f>
        <v>▲</v>
      </c>
      <c r="H10" s="95">
        <f>ABS((+F10/E10)-1)</f>
        <v>6.1844204825685423E-2</v>
      </c>
      <c r="I10" s="33" t="str">
        <f>IF(F10="NA","",IF(M10=0,"",IF((F10-M10)&lt;0,"▲","")))</f>
        <v/>
      </c>
      <c r="J10" s="63">
        <f>IF(F10="NA","-",IF(M10=0,"-",ABS(F10-M10)))</f>
        <v>0.30000000000001137</v>
      </c>
      <c r="K10" s="60">
        <v>231.6465</v>
      </c>
      <c r="L10" s="72">
        <v>275.07</v>
      </c>
      <c r="M10" s="55">
        <v>387.74</v>
      </c>
    </row>
    <row r="11" spans="2:13" ht="12" customHeight="1">
      <c r="B11" s="30"/>
      <c r="C11" s="23" t="s">
        <v>8</v>
      </c>
      <c r="D11" s="31">
        <v>277.89999999999998</v>
      </c>
      <c r="E11" s="32">
        <v>308.77999999999997</v>
      </c>
      <c r="F11" s="123">
        <v>321.43</v>
      </c>
      <c r="G11" s="94" t="str">
        <f>IF((F11/E11)-1&lt;0,"▲","")</f>
        <v/>
      </c>
      <c r="H11" s="95">
        <f>ABS((+F11/E11)-1)</f>
        <v>4.0967679253837819E-2</v>
      </c>
      <c r="I11" s="33" t="str">
        <f>IF(F11="NA","",IF(M11=0,"",IF((F11-M11)&lt;0,"▲","")))</f>
        <v/>
      </c>
      <c r="J11" s="63">
        <f>IF(F11="NA","-",IF(M11=0,"-",ABS(F11-M11)))</f>
        <v>0.54000000000002046</v>
      </c>
      <c r="K11" s="60">
        <v>180.13</v>
      </c>
      <c r="L11" s="72">
        <v>215.14099999999999</v>
      </c>
      <c r="M11" s="55">
        <v>320.89</v>
      </c>
    </row>
    <row r="12" spans="2:13" ht="12" customHeight="1">
      <c r="B12" s="30"/>
      <c r="C12" s="23" t="s">
        <v>79</v>
      </c>
      <c r="D12" s="31">
        <v>86.12</v>
      </c>
      <c r="E12" s="32">
        <v>107.88</v>
      </c>
      <c r="F12" s="123">
        <v>86.1</v>
      </c>
      <c r="G12" s="94" t="str">
        <f>IF((F12/E12)-1&lt;0,"▲","")</f>
        <v>▲</v>
      </c>
      <c r="H12" s="95">
        <f>ABS((+F12/E12)-1)</f>
        <v>0.20189098998887656</v>
      </c>
      <c r="I12" s="33" t="str">
        <f>IF(F12="NA","",IF(M12=0,"",IF((F12-M12)&lt;0,"▲","")))</f>
        <v/>
      </c>
      <c r="J12" s="63">
        <f>IF(F12="NA","-",IF(M12=0,"-",ABS(F12-M12)))</f>
        <v>0.25999999999999091</v>
      </c>
      <c r="K12" s="60">
        <v>73.123999999999995</v>
      </c>
      <c r="L12" s="72">
        <v>99.475999999999999</v>
      </c>
      <c r="M12" s="55">
        <v>85.84</v>
      </c>
    </row>
    <row r="13" spans="2:13" ht="12" customHeight="1">
      <c r="B13" s="30"/>
      <c r="C13" s="23" t="s">
        <v>9</v>
      </c>
      <c r="D13" s="31">
        <v>49.85</v>
      </c>
      <c r="E13" s="32">
        <v>53.77</v>
      </c>
      <c r="F13" s="123">
        <v>40.56</v>
      </c>
      <c r="G13" s="94" t="str">
        <f>IF((F13/E13)-1&lt;0,"▲","")</f>
        <v>▲</v>
      </c>
      <c r="H13" s="95">
        <f>ABS((+F13/E13)-1)</f>
        <v>0.24567602752464202</v>
      </c>
      <c r="I13" s="33" t="str">
        <f>IF(F13="NA","",IF(M13=0,"",IF((F13-M13)&lt;0,"▲","")))</f>
        <v/>
      </c>
      <c r="J13" s="63">
        <f>IF(F13="NA","-",IF(M13=0,"-",ABS(F13-M13)))</f>
        <v>5.8100000000000023</v>
      </c>
      <c r="K13" s="60">
        <v>39.75</v>
      </c>
      <c r="L13" s="72">
        <v>25.483000000000001</v>
      </c>
      <c r="M13" s="55">
        <v>34.75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0.129</v>
      </c>
      <c r="F14" s="69">
        <f>ROUND(F13/(F11+F12),3)</f>
        <v>0.1</v>
      </c>
      <c r="G14" s="94" t="str">
        <f>IF((F14/E14)-1&lt;0,"▲","")</f>
        <v>▲</v>
      </c>
      <c r="H14" s="98">
        <f>ABS(+F14-E14)*100</f>
        <v>2.9</v>
      </c>
      <c r="I14" s="33" t="str">
        <f>IF(F14="NA","",IF(M14=0,"",IF((F14-M14)&lt;0,"▲","")))</f>
        <v/>
      </c>
      <c r="J14" s="63">
        <f>IF(F14="NA","-",IF(M14=0,"-",ABS(F14-M14)*100))</f>
        <v>1.5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8.5000000000000006E-2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66.97</v>
      </c>
      <c r="G16" s="94" t="str">
        <f>IF((F16/E16)-1&lt;0,"▲","")</f>
        <v/>
      </c>
      <c r="H16" s="95">
        <f t="shared" ref="H16:H37" si="0">ABS((+F16/E16)-1)</f>
        <v>0.19057777777777773</v>
      </c>
      <c r="I16" s="33" t="str">
        <f>IF(F16="NA","",IF(M16=0,"",IF((F16-M16)&lt;0,"▲","")))</f>
        <v/>
      </c>
      <c r="J16" s="63">
        <f>IF(F16="NA","-",IF(M16=0,"-",ABS(F16-M16)))</f>
        <v>0.78999999999999204</v>
      </c>
      <c r="K16" s="60">
        <v>44.320500000000003</v>
      </c>
      <c r="L16" s="72">
        <v>59.404000000000003</v>
      </c>
      <c r="M16" s="55">
        <v>66.180000000000007</v>
      </c>
    </row>
    <row r="17" spans="2:13" ht="12" customHeight="1">
      <c r="B17" s="30"/>
      <c r="C17" s="23" t="s">
        <v>8</v>
      </c>
      <c r="D17" s="31">
        <v>31.04</v>
      </c>
      <c r="E17" s="32">
        <v>28.8</v>
      </c>
      <c r="F17" s="123">
        <v>36.17</v>
      </c>
      <c r="G17" s="94" t="str">
        <f>IF((F17/E17)-1&lt;0,"▲","")</f>
        <v/>
      </c>
      <c r="H17" s="95">
        <f t="shared" si="0"/>
        <v>0.25590277777777781</v>
      </c>
      <c r="I17" s="33" t="str">
        <f>IF(F17="NA","",IF(M17=0,"",IF((F17-M17)&lt;0,"▲","")))</f>
        <v/>
      </c>
      <c r="J17" s="63">
        <f>IF(F17="NA","-",IF(M17=0,"-",ABS(F17-M17)))</f>
        <v>0.82000000000000028</v>
      </c>
      <c r="K17" s="60">
        <v>21.401</v>
      </c>
      <c r="L17" s="72">
        <v>31.027999999999999</v>
      </c>
      <c r="M17" s="55">
        <v>35.35</v>
      </c>
    </row>
    <row r="18" spans="2:13" ht="12" customHeight="1">
      <c r="B18" s="30"/>
      <c r="C18" s="23" t="s">
        <v>79</v>
      </c>
      <c r="D18" s="31">
        <v>24.73</v>
      </c>
      <c r="E18" s="32">
        <v>34.479999999999997</v>
      </c>
      <c r="F18" s="123">
        <v>27.22</v>
      </c>
      <c r="G18" s="94" t="str">
        <f>IF((F18/E18)-1&lt;0,"▲","")</f>
        <v>▲</v>
      </c>
      <c r="H18" s="95">
        <f t="shared" si="0"/>
        <v>0.21055684454756374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12.41</v>
      </c>
      <c r="E19" s="32">
        <v>8.32</v>
      </c>
      <c r="F19" s="123">
        <v>14.62</v>
      </c>
      <c r="G19" s="94" t="str">
        <f>IF((F19/E19)-1&lt;0,"▲","")</f>
        <v/>
      </c>
      <c r="H19" s="95">
        <f t="shared" si="0"/>
        <v>0.75721153846153832</v>
      </c>
      <c r="I19" s="33" t="str">
        <f>IF(F19="NA","",IF(M19=0,"",IF((F19-M19)&lt;0,"▲","")))</f>
        <v/>
      </c>
      <c r="J19" s="63">
        <f>IF(F19="NA","-",IF(M19=0,"-",ABS(F19-M19)))</f>
        <v>1.3599999999999994</v>
      </c>
      <c r="K19" s="60">
        <v>12.750500000000001</v>
      </c>
      <c r="L19" s="72">
        <v>10.234</v>
      </c>
      <c r="M19" s="55">
        <v>13.26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0.13100000000000001</v>
      </c>
      <c r="F20" s="69">
        <f>ROUND(F19/(F17+F18),3)</f>
        <v>0.23100000000000001</v>
      </c>
      <c r="G20" s="104" t="str">
        <f>IF((F20/E20)-1&lt;0,"▲","")</f>
        <v/>
      </c>
      <c r="H20" s="98">
        <f>ABS(+F20-E20)*100</f>
        <v>10</v>
      </c>
      <c r="I20" s="105" t="str">
        <f>IF(F20="NA","",IF(M20=0,"",IF((F20-M20)&lt;0,"▲","")))</f>
        <v/>
      </c>
      <c r="J20" s="63">
        <f>IF(F20="NA","-",IF(M20=0,"-",ABS(F20-M20)*100))</f>
        <v>1.9000000000000017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0.21199999999999999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314.52</v>
      </c>
      <c r="G22" s="94" t="str">
        <f>IF((F22/E22)-1&lt;0,"▲","")</f>
        <v>▲</v>
      </c>
      <c r="H22" s="95">
        <f>ABS((+F22/E22)-1)</f>
        <v>0.10408477183387466</v>
      </c>
      <c r="I22" s="33" t="str">
        <f>IF(F22="NA","",IF(M22=0,"",IF((F22-M22)&lt;0,"▲","")))</f>
        <v>▲</v>
      </c>
      <c r="J22" s="63">
        <f>IF(F22="NA","-",IF(M22=0,"-",ABS(F22-M22)))</f>
        <v>0.73000000000001819</v>
      </c>
      <c r="K22" s="60">
        <v>184.39500000000001</v>
      </c>
      <c r="L22" s="72">
        <v>210.03800000000001</v>
      </c>
      <c r="M22" s="55">
        <v>315.25</v>
      </c>
    </row>
    <row r="23" spans="2:13" ht="12" customHeight="1">
      <c r="B23" s="30"/>
      <c r="C23" s="23" t="s">
        <v>8</v>
      </c>
      <c r="D23" s="31">
        <v>242.81</v>
      </c>
      <c r="E23" s="32">
        <v>276</v>
      </c>
      <c r="F23" s="123">
        <v>281.23</v>
      </c>
      <c r="G23" s="94" t="str">
        <f>IF((F23/E23)-1&lt;0,"▲","")</f>
        <v/>
      </c>
      <c r="H23" s="95">
        <f t="shared" si="0"/>
        <v>1.8949275362318829E-2</v>
      </c>
      <c r="I23" s="33" t="str">
        <f>IF(F23="NA","",IF(M23=0,"",IF((F23-M23)&lt;0,"▲","")))</f>
        <v>▲</v>
      </c>
      <c r="J23" s="63">
        <f>IF(F23="NA","-",IF(M23=0,"-",ABS(F23-M23)))</f>
        <v>0.28999999999996362</v>
      </c>
      <c r="K23" s="60">
        <v>157.39250000000001</v>
      </c>
      <c r="L23" s="72">
        <v>180.72300000000001</v>
      </c>
      <c r="M23" s="55">
        <v>281.52</v>
      </c>
    </row>
    <row r="24" spans="2:13" ht="12" customHeight="1">
      <c r="B24" s="30"/>
      <c r="C24" s="23" t="s">
        <v>79</v>
      </c>
      <c r="D24" s="31">
        <v>58.45</v>
      </c>
      <c r="E24" s="32">
        <v>69.91</v>
      </c>
      <c r="F24" s="123">
        <v>55.46</v>
      </c>
      <c r="G24" s="94" t="str">
        <f>IF((F24/E24)-1&lt;0,"▲","")</f>
        <v>▲</v>
      </c>
      <c r="H24" s="95">
        <f t="shared" si="0"/>
        <v>0.20669432127020448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55.46</v>
      </c>
    </row>
    <row r="25" spans="2:13" ht="12" customHeight="1">
      <c r="B25" s="30"/>
      <c r="C25" s="23" t="s">
        <v>9</v>
      </c>
      <c r="D25" s="31">
        <v>36.17</v>
      </c>
      <c r="E25" s="32">
        <v>44.62</v>
      </c>
      <c r="F25" s="123">
        <v>25.25</v>
      </c>
      <c r="G25" s="94" t="str">
        <f>IF((F25/E25)-1&lt;0,"▲","")</f>
        <v>▲</v>
      </c>
      <c r="H25" s="95">
        <f t="shared" si="0"/>
        <v>0.43411026445540113</v>
      </c>
      <c r="I25" s="33" t="str">
        <f>IF(F25="NA","",IF(M25=0,"",IF((F25-M25)&lt;0,"▲","")))</f>
        <v/>
      </c>
      <c r="J25" s="63">
        <f>IF(F25="NA","-",IF(M25=0,"-",ABS(F25-M25)))</f>
        <v>4.3099999999999987</v>
      </c>
      <c r="K25" s="60">
        <v>26.788499999999999</v>
      </c>
      <c r="L25" s="72">
        <v>14.439</v>
      </c>
      <c r="M25" s="55">
        <v>20.94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0.129</v>
      </c>
      <c r="F26" s="69">
        <f>ROUND(F25/(F23+F24),3)</f>
        <v>7.4999999999999997E-2</v>
      </c>
      <c r="G26" s="104" t="str">
        <f>IF((F26/E26)-1&lt;0,"▲","")</f>
        <v>▲</v>
      </c>
      <c r="H26" s="98">
        <f>ABS(+F26-E26)*100</f>
        <v>5.4</v>
      </c>
      <c r="I26" s="105" t="str">
        <f>IF(F26="NA","",IF(M26=0,"",IF((F26-M26)&lt;0,"▲","")))</f>
        <v/>
      </c>
      <c r="J26" s="63">
        <f>IF(F26="NA","-",IF(M26=0,"-",ABS(F26-M26)*100))</f>
        <v>1.2999999999999998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6.2E-2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297.57</v>
      </c>
      <c r="G28" s="94" t="str">
        <f>IF((F28/E28)-1&lt;0,"▲","")</f>
        <v>▲</v>
      </c>
      <c r="H28" s="95">
        <f>ABS((+F28/E28)-1)</f>
        <v>0.10394772501430327</v>
      </c>
      <c r="I28" s="33" t="str">
        <f>IF(F28="NA","",IF(M28=0,"",IF((F28-M28)&lt;0,"▲","")))</f>
        <v>▲</v>
      </c>
      <c r="J28" s="63">
        <f>IF(F28="NA","-",IF(M28=0,"-",ABS(F28-M28)))</f>
        <v>0.50999999999999091</v>
      </c>
      <c r="K28" s="60">
        <v>142.88849999999999</v>
      </c>
      <c r="L28" s="72">
        <v>187.97</v>
      </c>
      <c r="M28" s="55">
        <v>298.08</v>
      </c>
    </row>
    <row r="29" spans="2:13" ht="12" customHeight="1">
      <c r="B29" s="41"/>
      <c r="C29" s="23" t="s">
        <v>8</v>
      </c>
      <c r="D29" s="31">
        <v>230.79</v>
      </c>
      <c r="E29" s="32">
        <v>262.77</v>
      </c>
      <c r="F29" s="123">
        <v>266.58999999999997</v>
      </c>
      <c r="G29" s="94" t="str">
        <f>IF((F29/E29)-1&lt;0,"▲","")</f>
        <v/>
      </c>
      <c r="H29" s="95">
        <f t="shared" si="0"/>
        <v>1.4537428169121291E-2</v>
      </c>
      <c r="I29" s="33" t="str">
        <f>IF(F29="NA","",IF(M29=0,"",IF((F29-M29)&lt;0,"▲","")))</f>
        <v>▲</v>
      </c>
      <c r="J29" s="63">
        <f>IF(F29="NA","-",IF(M29=0,"-",ABS(F29-M29)))</f>
        <v>0.3800000000000523</v>
      </c>
      <c r="K29" s="60">
        <v>119.678</v>
      </c>
      <c r="L29" s="72">
        <v>160.55199999999999</v>
      </c>
      <c r="M29" s="55">
        <v>266.97000000000003</v>
      </c>
    </row>
    <row r="30" spans="2:13" ht="12" customHeight="1">
      <c r="B30" s="41"/>
      <c r="C30" s="23" t="s">
        <v>79</v>
      </c>
      <c r="D30" s="31">
        <v>53.97</v>
      </c>
      <c r="E30" s="32">
        <v>62.23</v>
      </c>
      <c r="F30" s="123">
        <v>50.8</v>
      </c>
      <c r="G30" s="94" t="str">
        <f>IF((F30/E30)-1&lt;0,"▲","")</f>
        <v>▲</v>
      </c>
      <c r="H30" s="95">
        <f t="shared" si="0"/>
        <v>0.18367346938775508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33.11</v>
      </c>
      <c r="E31" s="32">
        <v>40.58</v>
      </c>
      <c r="F31" s="123">
        <v>21.15</v>
      </c>
      <c r="G31" s="94" t="str">
        <f>IF((F31/E31)-1&lt;0,"▲","")</f>
        <v>▲</v>
      </c>
      <c r="H31" s="95">
        <f t="shared" si="0"/>
        <v>0.47880729423361268</v>
      </c>
      <c r="I31" s="33" t="str">
        <f>IF(F31="NA","",IF(M31=0,"",IF((F31-M31)&lt;0,"▲","")))</f>
        <v/>
      </c>
      <c r="J31" s="63">
        <f>IF(F31="NA","-",IF(M31=0,"-",ABS(F31-M31)))</f>
        <v>4.07</v>
      </c>
      <c r="K31" s="60">
        <v>15.137</v>
      </c>
      <c r="L31" s="72">
        <v>10.819000000000001</v>
      </c>
      <c r="M31" s="55">
        <v>17.079999999999998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0.125</v>
      </c>
      <c r="F32" s="69">
        <f>ROUND(F31/(F29+F30),3)</f>
        <v>6.7000000000000004E-2</v>
      </c>
      <c r="G32" s="104" t="str">
        <f>IF((F32/E32)-1&lt;0,"▲","")</f>
        <v>▲</v>
      </c>
      <c r="H32" s="98">
        <f>ABS(+F32-E32)*100</f>
        <v>5.8</v>
      </c>
      <c r="I32" s="105" t="str">
        <f>IF(F32="NA","",IF(M32=0,"",IF((F32-M32)&lt;0,"▲","")))</f>
        <v/>
      </c>
      <c r="J32" s="63">
        <f>IF(F32="NA","-",IF(M32=0,"-",ABS(F32-M32)*100))</f>
        <v>1.3000000000000005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5.3999999999999999E-2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6.56</v>
      </c>
      <c r="G34" s="94" t="str">
        <f>IF((F34/E34)-1&lt;0,"▲","")</f>
        <v/>
      </c>
      <c r="H34" s="95">
        <f>ABS((+F34/E34)-1)</f>
        <v>3.961965134706813E-2</v>
      </c>
      <c r="I34" s="33" t="str">
        <f>IF(F34="NA","",IF(M34=0,"",IF((F34-M34)&lt;0,"▲","")))</f>
        <v/>
      </c>
      <c r="J34" s="63">
        <f>IF(F34="NA","-",IF(M34=0,"-",ABS(F34-M34)))</f>
        <v>0.25999999999999979</v>
      </c>
      <c r="K34" s="60">
        <v>2.931</v>
      </c>
      <c r="L34" s="72">
        <v>5.6280000000000001</v>
      </c>
      <c r="M34" s="55">
        <v>6.3</v>
      </c>
    </row>
    <row r="35" spans="2:13" ht="12" customHeight="1">
      <c r="B35" s="30"/>
      <c r="C35" s="23" t="s">
        <v>8</v>
      </c>
      <c r="D35" s="31">
        <v>4.05</v>
      </c>
      <c r="E35" s="32">
        <v>3.99</v>
      </c>
      <c r="F35" s="123">
        <v>4.0199999999999996</v>
      </c>
      <c r="G35" s="94" t="str">
        <f>IF((F35/E35)-1&lt;0,"▲","")</f>
        <v/>
      </c>
      <c r="H35" s="95">
        <f t="shared" si="0"/>
        <v>7.5187969924810361E-3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2.94</v>
      </c>
      <c r="E36" s="32">
        <v>3.49</v>
      </c>
      <c r="F36" s="123">
        <v>3.42</v>
      </c>
      <c r="G36" s="94" t="str">
        <f>IF((F36/E36)-1&lt;0,"▲","")</f>
        <v>▲</v>
      </c>
      <c r="H36" s="95">
        <f t="shared" si="0"/>
        <v>2.0057306590257951E-2</v>
      </c>
      <c r="I36" s="33" t="str">
        <f>IF(F36="NA","",IF(M36=0,"",IF((F36-M36)&lt;0,"▲","")))</f>
        <v/>
      </c>
      <c r="J36" s="63">
        <f>IF(F36="NA","-",IF(M36=0,"-",ABS(F36-M36)))</f>
        <v>0.25</v>
      </c>
      <c r="K36" s="60">
        <v>1.665</v>
      </c>
      <c r="L36" s="72">
        <v>2.694</v>
      </c>
      <c r="M36" s="55">
        <v>3.17</v>
      </c>
    </row>
    <row r="37" spans="2:13" ht="12" customHeight="1">
      <c r="B37" s="30"/>
      <c r="C37" s="23" t="s">
        <v>9</v>
      </c>
      <c r="D37" s="31">
        <v>1.27</v>
      </c>
      <c r="E37" s="32">
        <v>0.84</v>
      </c>
      <c r="F37" s="123">
        <v>0.69</v>
      </c>
      <c r="G37" s="94" t="str">
        <f>IF((F37/E37)-1&lt;0,"▲","")</f>
        <v>▲</v>
      </c>
      <c r="H37" s="95">
        <f t="shared" si="0"/>
        <v>0.1785714285714286</v>
      </c>
      <c r="I37" s="33" t="str">
        <f>IF(F37="NA","",IF(M37=0,"",IF((F37-M37)&lt;0,"▲","")))</f>
        <v/>
      </c>
      <c r="J37" s="63">
        <f>IF(F37="NA","-",IF(M37=0,"-",ABS(F37-M37)))</f>
        <v>0.1399999999999999</v>
      </c>
      <c r="K37" s="60">
        <v>0.21099999999999999</v>
      </c>
      <c r="L37" s="72">
        <v>0.81</v>
      </c>
      <c r="M37" s="55">
        <v>0.55000000000000004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0.112</v>
      </c>
      <c r="F38" s="74">
        <f>ROUND(F37/(F35+F36),3)</f>
        <v>9.2999999999999999E-2</v>
      </c>
      <c r="G38" s="107" t="str">
        <f>IF((F38/E38)-1&lt;0,"▲","")</f>
        <v>▲</v>
      </c>
      <c r="H38" s="108">
        <f>ABS(+F38-E38)*100</f>
        <v>1.9000000000000004</v>
      </c>
      <c r="I38" s="109" t="str">
        <f>IF(F38="NA","",IF(M38=0,"",IF((F38-M38)&lt;0,"▲","")))</f>
        <v/>
      </c>
      <c r="J38" s="64">
        <f>IF(F38="NA","-",IF(M38=0,"-",ABS(F38-M38)*100))</f>
        <v>1.7000000000000002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7.5999999999999998E-2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220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221</v>
      </c>
      <c r="G42" s="457" t="s">
        <v>222</v>
      </c>
      <c r="H42" s="437"/>
      <c r="I42" s="440" t="s">
        <v>223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86.77</v>
      </c>
      <c r="E44" s="112">
        <v>70.36</v>
      </c>
      <c r="F44" s="125">
        <v>81.650000000000006</v>
      </c>
      <c r="G44" s="113" t="str">
        <f>IF((F44/E44)-1&lt;0,"▲","")</f>
        <v/>
      </c>
      <c r="H44" s="95">
        <f>ABS((+F44/E44)-1)</f>
        <v>0.16046048891415587</v>
      </c>
      <c r="I44" s="54" t="str">
        <f>IF(F44="NA","",IF(M44=0,"",IF((F44-M44)&lt;0,"▲","")))</f>
        <v>▲</v>
      </c>
      <c r="J44" s="63">
        <f>IF(F44="NA","-",IF(M44=0,"-",ABS(F44-M44)))</f>
        <v>2.8499999999999943</v>
      </c>
      <c r="K44" s="60">
        <v>38.349499999999999</v>
      </c>
      <c r="L44" s="77">
        <v>59.173999999999999</v>
      </c>
      <c r="M44" s="78">
        <v>84.5</v>
      </c>
    </row>
    <row r="45" spans="2:13" ht="12" customHeight="1">
      <c r="B45" s="30"/>
      <c r="C45" s="23" t="s">
        <v>8</v>
      </c>
      <c r="D45" s="111">
        <v>53.2</v>
      </c>
      <c r="E45" s="112">
        <v>51.67</v>
      </c>
      <c r="F45" s="125">
        <v>54.31</v>
      </c>
      <c r="G45" s="114" t="str">
        <f>IF((F45/E45)-1&lt;0,"▲","")</f>
        <v/>
      </c>
      <c r="H45" s="95">
        <f>ABS((+F45/E45)-1)</f>
        <v>5.109347784013929E-2</v>
      </c>
      <c r="I45" s="33" t="str">
        <f>IF(F45="NA","",IF(M45=0,"",IF((F45-M45)&lt;0,"▲","")))</f>
        <v>▲</v>
      </c>
      <c r="J45" s="63">
        <f>IF(F45="NA","-",IF(M45=0,"-",ABS(F45-M45)))</f>
        <v>0.46000000000000085</v>
      </c>
      <c r="K45" s="60">
        <v>23.144500000000001</v>
      </c>
      <c r="L45" s="79">
        <v>40.305999999999997</v>
      </c>
      <c r="M45" s="55">
        <v>54.77</v>
      </c>
    </row>
    <row r="46" spans="2:13" ht="12" customHeight="1">
      <c r="B46" s="30"/>
      <c r="C46" s="23" t="s">
        <v>79</v>
      </c>
      <c r="D46" s="111">
        <v>30.43</v>
      </c>
      <c r="E46" s="112">
        <v>31.16</v>
      </c>
      <c r="F46" s="125">
        <v>27.22</v>
      </c>
      <c r="G46" s="114" t="str">
        <f>IF((F46/E46)-1&lt;0,"▲","")</f>
        <v>▲</v>
      </c>
      <c r="H46" s="95">
        <f>ABS((+F46/E46)-1)</f>
        <v>0.12644415917843388</v>
      </c>
      <c r="I46" s="33" t="str">
        <f>IF(F46="NA","",IF(M46=0,"",IF((F46-M46)&lt;0,"▲","")))</f>
        <v>▲</v>
      </c>
      <c r="J46" s="63">
        <f>IF(F46="NA","-",IF(M46=0,"-",ABS(F46-M46)))</f>
        <v>1.3599999999999994</v>
      </c>
      <c r="K46" s="60">
        <v>13.8605</v>
      </c>
      <c r="L46" s="79">
        <v>23.108000000000001</v>
      </c>
      <c r="M46" s="55">
        <v>28.58</v>
      </c>
    </row>
    <row r="47" spans="2:13" ht="12" customHeight="1">
      <c r="B47" s="30"/>
      <c r="C47" s="23" t="s">
        <v>9</v>
      </c>
      <c r="D47" s="111">
        <v>15.62</v>
      </c>
      <c r="E47" s="112">
        <v>3.41</v>
      </c>
      <c r="F47" s="125">
        <v>3.8</v>
      </c>
      <c r="G47" s="114" t="str">
        <f>IF((F47/E47)-1&lt;0,"▲","")</f>
        <v/>
      </c>
      <c r="H47" s="95">
        <f>ABS((+F47/E47)-1)</f>
        <v>0.11436950146627556</v>
      </c>
      <c r="I47" s="33" t="str">
        <f>IF(F47="NA","",IF(M47=0,"",IF((F47-M47)&lt;0,"▲","")))</f>
        <v>▲</v>
      </c>
      <c r="J47" s="63">
        <f>IF(F47="NA","-",IF(M47=0,"-",ABS(F47-M47)))</f>
        <v>0.98000000000000043</v>
      </c>
      <c r="K47" s="60">
        <v>3.1349999999999998</v>
      </c>
      <c r="L47" s="79">
        <v>4.9930000000000003</v>
      </c>
      <c r="M47" s="55">
        <v>4.78</v>
      </c>
    </row>
    <row r="48" spans="2:13" ht="12" customHeight="1">
      <c r="B48" s="22"/>
      <c r="C48" s="42" t="s">
        <v>10</v>
      </c>
      <c r="D48" s="115">
        <f>ROUND(D47/(D45+D46),3)</f>
        <v>0.187</v>
      </c>
      <c r="E48" s="116">
        <f>ROUND(E47/(E45+E46),3)</f>
        <v>4.1000000000000002E-2</v>
      </c>
      <c r="F48" s="75">
        <f>ROUND(F47/(F45+F46),3)</f>
        <v>4.7E-2</v>
      </c>
      <c r="G48" s="117" t="str">
        <f>IF(F48-D48&lt;0,"▲","")</f>
        <v>▲</v>
      </c>
      <c r="H48" s="108">
        <f>ABS(+F48-E48)*100</f>
        <v>0.59999999999999987</v>
      </c>
      <c r="I48" s="45" t="str">
        <f>IF(F48="NA","",IF(M48=0,"",IF((F48-M48)&lt;0,"▲","")))</f>
        <v>▲</v>
      </c>
      <c r="J48" s="64">
        <f>ABS(+F48-M48)*100</f>
        <v>1.0000000000000002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5.7000000000000002E-2</v>
      </c>
    </row>
    <row r="49" spans="1:13" ht="12" customHeight="1">
      <c r="B49" s="1" t="s">
        <v>251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254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255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256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257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258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259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87" customFormat="1" ht="42" customHeight="1">
      <c r="A58" s="10"/>
      <c r="B58" s="415" t="s">
        <v>260</v>
      </c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B58:M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2">
    <tabColor theme="1"/>
    <pageSetUpPr fitToPage="1"/>
  </sheetPr>
  <dimension ref="A1:M67"/>
  <sheetViews>
    <sheetView showGridLines="0" defaultGridColor="0" topLeftCell="A43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248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242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58" t="s">
        <v>243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244</v>
      </c>
      <c r="G7" s="457" t="s">
        <v>245</v>
      </c>
      <c r="H7" s="437"/>
      <c r="I7" s="440" t="s">
        <v>246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387.74</v>
      </c>
      <c r="G10" s="94" t="str">
        <f>IF((F10/E10)-1&lt;0,"▲","")</f>
        <v>▲</v>
      </c>
      <c r="H10" s="95">
        <f>ABS((+F10/E10)-1)</f>
        <v>6.2569508244282201E-2</v>
      </c>
      <c r="I10" s="33" t="str">
        <f>IF(F10="NA","",IF(M10=0,"",IF((F10-M10)&lt;0,"▲","")))</f>
        <v>▲</v>
      </c>
      <c r="J10" s="63">
        <f>IF(F10="NA","-",IF(M10=0,"-",ABS(F10-M10)))</f>
        <v>8.8199999999999932</v>
      </c>
      <c r="K10" s="60">
        <v>231.6465</v>
      </c>
      <c r="L10" s="72">
        <v>275.07</v>
      </c>
      <c r="M10" s="55">
        <v>396.56</v>
      </c>
    </row>
    <row r="11" spans="2:13" ht="12" customHeight="1">
      <c r="B11" s="30"/>
      <c r="C11" s="23" t="s">
        <v>8</v>
      </c>
      <c r="D11" s="31">
        <v>277.89999999999998</v>
      </c>
      <c r="E11" s="32">
        <v>314.33</v>
      </c>
      <c r="F11" s="123">
        <v>320.89</v>
      </c>
      <c r="G11" s="94" t="str">
        <f>IF((F11/E11)-1&lt;0,"▲","")</f>
        <v/>
      </c>
      <c r="H11" s="95">
        <f>ABS((+F11/E11)-1)</f>
        <v>2.0869786530079759E-2</v>
      </c>
      <c r="I11" s="33" t="str">
        <f>IF(F11="NA","",IF(M11=0,"",IF((F11-M11)&lt;0,"▲","")))</f>
        <v>▲</v>
      </c>
      <c r="J11" s="63">
        <f>IF(F11="NA","-",IF(M11=0,"-",ABS(F11-M11)))</f>
        <v>2.8799999999999955</v>
      </c>
      <c r="K11" s="60">
        <v>180.13</v>
      </c>
      <c r="L11" s="72">
        <v>215.14099999999999</v>
      </c>
      <c r="M11" s="55">
        <v>323.77</v>
      </c>
    </row>
    <row r="12" spans="2:13" ht="12" customHeight="1">
      <c r="B12" s="30"/>
      <c r="C12" s="23" t="s">
        <v>79</v>
      </c>
      <c r="D12" s="31">
        <v>86.12</v>
      </c>
      <c r="E12" s="32">
        <v>107.89</v>
      </c>
      <c r="F12" s="123">
        <v>85.84</v>
      </c>
      <c r="G12" s="94" t="str">
        <f>IF((F12/E12)-1&lt;0,"▲","")</f>
        <v>▲</v>
      </c>
      <c r="H12" s="95">
        <f>ABS((+F12/E12)-1)</f>
        <v>0.20437482621188241</v>
      </c>
      <c r="I12" s="33" t="str">
        <f>IF(F12="NA","",IF(M12=0,"",IF((F12-M12)&lt;0,"▲","")))</f>
        <v>▲</v>
      </c>
      <c r="J12" s="63">
        <f>IF(F12="NA","-",IF(M12=0,"-",ABS(F12-M12)))</f>
        <v>1.8299999999999983</v>
      </c>
      <c r="K12" s="60">
        <v>73.123999999999995</v>
      </c>
      <c r="L12" s="72">
        <v>99.475999999999999</v>
      </c>
      <c r="M12" s="55">
        <v>87.67</v>
      </c>
    </row>
    <row r="13" spans="2:13" ht="12" customHeight="1">
      <c r="B13" s="30"/>
      <c r="C13" s="23" t="s">
        <v>9</v>
      </c>
      <c r="D13" s="31">
        <v>49.85</v>
      </c>
      <c r="E13" s="32">
        <v>47.54</v>
      </c>
      <c r="F13" s="123">
        <v>34.75</v>
      </c>
      <c r="G13" s="94" t="str">
        <f>IF((F13/E13)-1&lt;0,"▲","")</f>
        <v>▲</v>
      </c>
      <c r="H13" s="95">
        <f>ABS((+F13/E13)-1)</f>
        <v>0.26903660075725699</v>
      </c>
      <c r="I13" s="33" t="str">
        <f>IF(F13="NA","",IF(M13=0,"",IF((F13-M13)&lt;0,"▲","")))</f>
        <v>▲</v>
      </c>
      <c r="J13" s="63">
        <f>IF(F13="NA","-",IF(M13=0,"-",ABS(F13-M13)))</f>
        <v>2.1499999999999986</v>
      </c>
      <c r="K13" s="60">
        <v>39.75</v>
      </c>
      <c r="L13" s="72">
        <v>25.483000000000001</v>
      </c>
      <c r="M13" s="55">
        <v>36.9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0.113</v>
      </c>
      <c r="F14" s="69">
        <f>ROUND(F13/(F11+F12),3)</f>
        <v>8.5000000000000006E-2</v>
      </c>
      <c r="G14" s="94" t="str">
        <f>IF((F14/E14)-1&lt;0,"▲","")</f>
        <v>▲</v>
      </c>
      <c r="H14" s="98">
        <f>ABS(+F14-E14)*100</f>
        <v>2.8</v>
      </c>
      <c r="I14" s="33" t="str">
        <f>IF(F14="NA","",IF(M14=0,"",IF((F14-M14)&lt;0,"▲","")))</f>
        <v>▲</v>
      </c>
      <c r="J14" s="63">
        <f>IF(F14="NA","-",IF(M14=0,"-",ABS(F14-M14)*100))</f>
        <v>0.49999999999999906</v>
      </c>
      <c r="K14" s="99">
        <f>K13/(K11+K12)</f>
        <v>0.15695704707526831</v>
      </c>
      <c r="L14" s="126">
        <f>L13/(L11+L12)</f>
        <v>8.0996894636971309E-2</v>
      </c>
      <c r="M14" s="100">
        <f>ROUND(M13/(M11+M12),3)</f>
        <v>0.09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66.180000000000007</v>
      </c>
      <c r="G16" s="94" t="str">
        <f>IF((F16/E16)-1&lt;0,"▲","")</f>
        <v/>
      </c>
      <c r="H16" s="95">
        <f t="shared" ref="H16:H37" si="0">ABS((+F16/E16)-1)</f>
        <v>0.17653333333333343</v>
      </c>
      <c r="I16" s="33" t="str">
        <f>IF(F16="NA","",IF(M16=0,"",IF((F16-M16)&lt;0,"▲","")))</f>
        <v/>
      </c>
      <c r="J16" s="63">
        <f>IF(F16="NA","-",IF(M16=0,"-",ABS(F16-M16)))</f>
        <v>1.0800000000000125</v>
      </c>
      <c r="K16" s="60">
        <v>44.320500000000003</v>
      </c>
      <c r="L16" s="72">
        <v>59.404000000000003</v>
      </c>
      <c r="M16" s="55">
        <v>65.099999999999994</v>
      </c>
    </row>
    <row r="17" spans="2:13" ht="12" customHeight="1">
      <c r="B17" s="30"/>
      <c r="C17" s="23" t="s">
        <v>8</v>
      </c>
      <c r="D17" s="31">
        <v>31.04</v>
      </c>
      <c r="E17" s="32">
        <v>29.89</v>
      </c>
      <c r="F17" s="123">
        <v>35.35</v>
      </c>
      <c r="G17" s="94" t="str">
        <f>IF((F17/E17)-1&lt;0,"▲","")</f>
        <v/>
      </c>
      <c r="H17" s="95">
        <f t="shared" si="0"/>
        <v>0.18266978922716626</v>
      </c>
      <c r="I17" s="33" t="str">
        <f>IF(F17="NA","",IF(M17=0,"",IF((F17-M17)&lt;0,"▲","")))</f>
        <v/>
      </c>
      <c r="J17" s="63">
        <f>IF(F17="NA","-",IF(M17=0,"-",ABS(F17-M17)))</f>
        <v>0.67999999999999972</v>
      </c>
      <c r="K17" s="60">
        <v>21.401</v>
      </c>
      <c r="L17" s="72">
        <v>31.027999999999999</v>
      </c>
      <c r="M17" s="55">
        <v>34.67</v>
      </c>
    </row>
    <row r="18" spans="2:13" ht="12" customHeight="1">
      <c r="B18" s="30"/>
      <c r="C18" s="23" t="s">
        <v>79</v>
      </c>
      <c r="D18" s="31">
        <v>24.73</v>
      </c>
      <c r="E18" s="32">
        <v>34.43</v>
      </c>
      <c r="F18" s="123">
        <v>27.22</v>
      </c>
      <c r="G18" s="94" t="str">
        <f>IF((F18/E18)-1&lt;0,"▲","")</f>
        <v>▲</v>
      </c>
      <c r="H18" s="95">
        <f t="shared" si="0"/>
        <v>0.20941039790880045</v>
      </c>
      <c r="I18" s="33" t="str">
        <f>IF(F18="NA","",IF(M18=0,"",IF((F18-M18)&lt;0,"▲","")))</f>
        <v/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26.54</v>
      </c>
    </row>
    <row r="19" spans="2:13" ht="12" customHeight="1">
      <c r="B19" s="30"/>
      <c r="C19" s="23" t="s">
        <v>9</v>
      </c>
      <c r="D19" s="31">
        <v>12.41</v>
      </c>
      <c r="E19" s="32">
        <v>6.93</v>
      </c>
      <c r="F19" s="123">
        <v>13.26</v>
      </c>
      <c r="G19" s="94" t="str">
        <f>IF((F19/E19)-1&lt;0,"▲","")</f>
        <v/>
      </c>
      <c r="H19" s="95">
        <f t="shared" si="0"/>
        <v>0.91341991341991347</v>
      </c>
      <c r="I19" s="33" t="str">
        <f>IF(F19="NA","",IF(M19=0,"",IF((F19-M19)&lt;0,"▲","")))</f>
        <v/>
      </c>
      <c r="J19" s="63">
        <f>IF(F19="NA","-",IF(M19=0,"-",ABS(F19-M19)))</f>
        <v>0.12999999999999901</v>
      </c>
      <c r="K19" s="60">
        <v>12.750500000000001</v>
      </c>
      <c r="L19" s="72">
        <v>10.234</v>
      </c>
      <c r="M19" s="55">
        <v>13.13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0.108</v>
      </c>
      <c r="F20" s="69">
        <f>ROUND(F19/(F17+F18),3)</f>
        <v>0.21199999999999999</v>
      </c>
      <c r="G20" s="104" t="str">
        <f>IF((F20/E20)-1&lt;0,"▲","")</f>
        <v/>
      </c>
      <c r="H20" s="98">
        <f>ABS(+F20-E20)*100</f>
        <v>10.4</v>
      </c>
      <c r="I20" s="105" t="str">
        <f>IF(F20="NA","",IF(M20=0,"",IF((F20-M20)&lt;0,"▲","")))</f>
        <v>▲</v>
      </c>
      <c r="J20" s="63">
        <f>IF(F20="NA","-",IF(M20=0,"-",ABS(F20-M20)*100))</f>
        <v>0.30000000000000027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0.215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315.25</v>
      </c>
      <c r="G22" s="94" t="str">
        <f>IF((F22/E22)-1&lt;0,"▲","")</f>
        <v>▲</v>
      </c>
      <c r="H22" s="95">
        <f>ABS((+F22/E22)-1)</f>
        <v>0.10200535520993559</v>
      </c>
      <c r="I22" s="33" t="str">
        <f>IF(F22="NA","",IF(M22=0,"",IF((F22-M22)&lt;0,"▲","")))</f>
        <v>▲</v>
      </c>
      <c r="J22" s="63">
        <f>IF(F22="NA","-",IF(M22=0,"-",ABS(F22-M22)))</f>
        <v>9.910000000000025</v>
      </c>
      <c r="K22" s="60">
        <v>184.39500000000001</v>
      </c>
      <c r="L22" s="72">
        <v>210.03800000000001</v>
      </c>
      <c r="M22" s="55">
        <v>325.16000000000003</v>
      </c>
    </row>
    <row r="23" spans="2:13" ht="12" customHeight="1">
      <c r="B23" s="30"/>
      <c r="C23" s="23" t="s">
        <v>8</v>
      </c>
      <c r="D23" s="31">
        <v>242.81</v>
      </c>
      <c r="E23" s="32">
        <v>280.45</v>
      </c>
      <c r="F23" s="123">
        <v>281.52</v>
      </c>
      <c r="G23" s="94" t="str">
        <f>IF((F23/E23)-1&lt;0,"▲","")</f>
        <v/>
      </c>
      <c r="H23" s="95">
        <f t="shared" si="0"/>
        <v>3.8152968443572188E-3</v>
      </c>
      <c r="I23" s="33" t="str">
        <f>IF(F23="NA","",IF(M23=0,"",IF((F23-M23)&lt;0,"▲","")))</f>
        <v>▲</v>
      </c>
      <c r="J23" s="63">
        <f>IF(F23="NA","-",IF(M23=0,"-",ABS(F23-M23)))</f>
        <v>3.5500000000000114</v>
      </c>
      <c r="K23" s="60">
        <v>157.39250000000001</v>
      </c>
      <c r="L23" s="72">
        <v>180.72300000000001</v>
      </c>
      <c r="M23" s="55">
        <v>285.07</v>
      </c>
    </row>
    <row r="24" spans="2:13" ht="12" customHeight="1">
      <c r="B24" s="30"/>
      <c r="C24" s="23" t="s">
        <v>79</v>
      </c>
      <c r="D24" s="31">
        <v>58.45</v>
      </c>
      <c r="E24" s="32">
        <v>69.88</v>
      </c>
      <c r="F24" s="123">
        <v>55.46</v>
      </c>
      <c r="G24" s="94" t="str">
        <f>IF((F24/E24)-1&lt;0,"▲","")</f>
        <v>▲</v>
      </c>
      <c r="H24" s="95">
        <f t="shared" si="0"/>
        <v>0.20635374928448758</v>
      </c>
      <c r="I24" s="33" t="str">
        <f>IF(F24="NA","",IF(M24=0,"",IF((F24-M24)&lt;0,"▲","")))</f>
        <v>▲</v>
      </c>
      <c r="J24" s="63">
        <f>IF(F24="NA","-",IF(M24=0,"-",ABS(F24-M24)))</f>
        <v>2.5399999999999991</v>
      </c>
      <c r="K24" s="60">
        <v>39.707999999999998</v>
      </c>
      <c r="L24" s="72">
        <v>63.003999999999998</v>
      </c>
      <c r="M24" s="55">
        <v>58</v>
      </c>
    </row>
    <row r="25" spans="2:13" ht="12" customHeight="1">
      <c r="B25" s="30"/>
      <c r="C25" s="23" t="s">
        <v>9</v>
      </c>
      <c r="D25" s="31">
        <v>36.17</v>
      </c>
      <c r="E25" s="32">
        <v>39.909999999999997</v>
      </c>
      <c r="F25" s="123">
        <v>20.94</v>
      </c>
      <c r="G25" s="94" t="str">
        <f>IF((F25/E25)-1&lt;0,"▲","")</f>
        <v>▲</v>
      </c>
      <c r="H25" s="95">
        <f t="shared" si="0"/>
        <v>0.4753194688048108</v>
      </c>
      <c r="I25" s="33" t="str">
        <f>IF(F25="NA","",IF(M25=0,"",IF((F25-M25)&lt;0,"▲","")))</f>
        <v>▲</v>
      </c>
      <c r="J25" s="63">
        <f>IF(F25="NA","-",IF(M25=0,"-",ABS(F25-M25)))</f>
        <v>2.2799999999999976</v>
      </c>
      <c r="K25" s="60">
        <v>26.788499999999999</v>
      </c>
      <c r="L25" s="72">
        <v>14.439</v>
      </c>
      <c r="M25" s="55">
        <v>23.22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0.114</v>
      </c>
      <c r="F26" s="69">
        <f>ROUND(F25/(F23+F24),3)</f>
        <v>6.2E-2</v>
      </c>
      <c r="G26" s="104" t="str">
        <f>IF((F26/E26)-1&lt;0,"▲","")</f>
        <v>▲</v>
      </c>
      <c r="H26" s="98">
        <f>ABS(+F26-E26)*100</f>
        <v>5.2</v>
      </c>
      <c r="I26" s="105" t="str">
        <f>IF(F26="NA","",IF(M26=0,"",IF((F26-M26)&lt;0,"▲","")))</f>
        <v>▲</v>
      </c>
      <c r="J26" s="63">
        <f>IF(F26="NA","-",IF(M26=0,"-",ABS(F26-M26)*100))</f>
        <v>0.60000000000000053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6.8000000000000005E-2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298.08</v>
      </c>
      <c r="G28" s="94" t="str">
        <f>IF((F28/E28)-1&lt;0,"▲","")</f>
        <v>▲</v>
      </c>
      <c r="H28" s="95">
        <f>ABS((+F28/E28)-1)</f>
        <v>0.10241199674786949</v>
      </c>
      <c r="I28" s="33" t="str">
        <f>IF(F28="NA","",IF(M28=0,"",IF((F28-M28)&lt;0,"▲","")))</f>
        <v>▲</v>
      </c>
      <c r="J28" s="63">
        <f>IF(F28="NA","-",IF(M28=0,"-",ABS(F28-M28)))</f>
        <v>9.910000000000025</v>
      </c>
      <c r="K28" s="60">
        <v>142.88849999999999</v>
      </c>
      <c r="L28" s="72">
        <v>187.97</v>
      </c>
      <c r="M28" s="55">
        <v>307.99</v>
      </c>
    </row>
    <row r="29" spans="2:13" ht="12" customHeight="1">
      <c r="B29" s="41"/>
      <c r="C29" s="23" t="s">
        <v>8</v>
      </c>
      <c r="D29" s="31">
        <v>230.79</v>
      </c>
      <c r="E29" s="32">
        <v>266.97000000000003</v>
      </c>
      <c r="F29" s="123">
        <v>266.97000000000003</v>
      </c>
      <c r="G29" s="94" t="str">
        <f>IF((F29/E29)-1&lt;0,"▲","")</f>
        <v/>
      </c>
      <c r="H29" s="95">
        <f t="shared" si="0"/>
        <v>0</v>
      </c>
      <c r="I29" s="33" t="str">
        <f>IF(F29="NA","",IF(M29=0,"",IF((F29-M29)&lt;0,"▲","")))</f>
        <v>▲</v>
      </c>
      <c r="J29" s="63">
        <f>IF(F29="NA","-",IF(M29=0,"-",ABS(F29-M29)))</f>
        <v>3.8099999999999454</v>
      </c>
      <c r="K29" s="60">
        <v>119.678</v>
      </c>
      <c r="L29" s="72">
        <v>160.55199999999999</v>
      </c>
      <c r="M29" s="55">
        <v>270.77999999999997</v>
      </c>
    </row>
    <row r="30" spans="2:13" ht="12" customHeight="1">
      <c r="B30" s="41"/>
      <c r="C30" s="23" t="s">
        <v>79</v>
      </c>
      <c r="D30" s="31">
        <v>53.97</v>
      </c>
      <c r="E30" s="32">
        <v>62.23</v>
      </c>
      <c r="F30" s="123">
        <v>50.8</v>
      </c>
      <c r="G30" s="94" t="str">
        <f>IF((F30/E30)-1&lt;0,"▲","")</f>
        <v>▲</v>
      </c>
      <c r="H30" s="95">
        <f t="shared" si="0"/>
        <v>0.18367346938775508</v>
      </c>
      <c r="I30" s="33" t="str">
        <f>IF(F30="NA","",IF(M30=0,"",IF((F30-M30)&lt;0,"▲","")))</f>
        <v>▲</v>
      </c>
      <c r="J30" s="63">
        <f>IF(F30="NA","-",IF(M30=0,"-",ABS(F30-M30)))</f>
        <v>2.5400000000000063</v>
      </c>
      <c r="K30" s="60">
        <v>31.388999999999999</v>
      </c>
      <c r="L30" s="72">
        <v>56.588999999999999</v>
      </c>
      <c r="M30" s="55">
        <v>53.34</v>
      </c>
    </row>
    <row r="31" spans="2:13" ht="12" customHeight="1">
      <c r="B31" s="41"/>
      <c r="C31" s="23" t="s">
        <v>9</v>
      </c>
      <c r="D31" s="31">
        <v>33.11</v>
      </c>
      <c r="E31" s="32">
        <v>36.39</v>
      </c>
      <c r="F31" s="123">
        <v>17.079999999999998</v>
      </c>
      <c r="G31" s="94" t="str">
        <f>IF((F31/E31)-1&lt;0,"▲","")</f>
        <v>▲</v>
      </c>
      <c r="H31" s="95">
        <f t="shared" si="0"/>
        <v>0.53064028579280031</v>
      </c>
      <c r="I31" s="33" t="str">
        <f>IF(F31="NA","",IF(M31=0,"",IF((F31-M31)&lt;0,"▲","")))</f>
        <v>▲</v>
      </c>
      <c r="J31" s="63">
        <f>IF(F31="NA","-",IF(M31=0,"-",ABS(F31-M31)))</f>
        <v>2.2900000000000027</v>
      </c>
      <c r="K31" s="60">
        <v>15.137</v>
      </c>
      <c r="L31" s="72">
        <v>10.819000000000001</v>
      </c>
      <c r="M31" s="55">
        <v>19.37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0.111</v>
      </c>
      <c r="F32" s="69">
        <f>ROUND(F31/(F29+F30),3)</f>
        <v>5.3999999999999999E-2</v>
      </c>
      <c r="G32" s="104" t="str">
        <f>IF((F32/E32)-1&lt;0,"▲","")</f>
        <v>▲</v>
      </c>
      <c r="H32" s="98">
        <f>ABS(+F32-E32)*100</f>
        <v>5.7</v>
      </c>
      <c r="I32" s="105" t="str">
        <f>IF(F32="NA","",IF(M32=0,"",IF((F32-M32)&lt;0,"▲","")))</f>
        <v>▲</v>
      </c>
      <c r="J32" s="63">
        <f>IF(F32="NA","-",IF(M32=0,"-",ABS(F32-M32)*100))</f>
        <v>0.59999999999999987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0.06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6.3</v>
      </c>
      <c r="G34" s="94" t="str">
        <f>IF((F34/E34)-1&lt;0,"▲","")</f>
        <v>▲</v>
      </c>
      <c r="H34" s="95">
        <f>ABS((+F34/E34)-1)</f>
        <v>1.5847860538826808E-3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6.3</v>
      </c>
    </row>
    <row r="35" spans="2:13" ht="12" customHeight="1">
      <c r="B35" s="30"/>
      <c r="C35" s="23" t="s">
        <v>8</v>
      </c>
      <c r="D35" s="31">
        <v>4.05</v>
      </c>
      <c r="E35" s="32">
        <v>3.99</v>
      </c>
      <c r="F35" s="123">
        <v>4.0199999999999996</v>
      </c>
      <c r="G35" s="94" t="str">
        <f>IF((F35/E35)-1&lt;0,"▲","")</f>
        <v/>
      </c>
      <c r="H35" s="95">
        <f t="shared" si="0"/>
        <v>7.5187969924810361E-3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3.39</v>
      </c>
      <c r="M35" s="55">
        <v>4.0199999999999996</v>
      </c>
    </row>
    <row r="36" spans="2:13" ht="12" customHeight="1">
      <c r="B36" s="30"/>
      <c r="C36" s="23" t="s">
        <v>79</v>
      </c>
      <c r="D36" s="31">
        <v>2.94</v>
      </c>
      <c r="E36" s="32">
        <v>3.58</v>
      </c>
      <c r="F36" s="123">
        <v>3.17</v>
      </c>
      <c r="G36" s="94" t="str">
        <f>IF((F36/E36)-1&lt;0,"▲","")</f>
        <v>▲</v>
      </c>
      <c r="H36" s="95">
        <f t="shared" si="0"/>
        <v>0.11452513966480449</v>
      </c>
      <c r="I36" s="33" t="str">
        <f>IF(F36="NA","",IF(M36=0,"",IF((F36-M36)&lt;0,"▲","")))</f>
        <v/>
      </c>
      <c r="J36" s="63">
        <f>IF(F36="NA","-",IF(M36=0,"-",ABS(F36-M36)))</f>
        <v>4.0000000000000036E-2</v>
      </c>
      <c r="K36" s="60">
        <v>1.665</v>
      </c>
      <c r="L36" s="72">
        <v>2.694</v>
      </c>
      <c r="M36" s="55">
        <v>3.13</v>
      </c>
    </row>
    <row r="37" spans="2:13" ht="12" customHeight="1">
      <c r="B37" s="30"/>
      <c r="C37" s="23" t="s">
        <v>9</v>
      </c>
      <c r="D37" s="31">
        <v>1.27</v>
      </c>
      <c r="E37" s="32">
        <v>0.71</v>
      </c>
      <c r="F37" s="123">
        <v>0.55000000000000004</v>
      </c>
      <c r="G37" s="94" t="str">
        <f>IF((F37/E37)-1&lt;0,"▲","")</f>
        <v>▲</v>
      </c>
      <c r="H37" s="95">
        <f t="shared" si="0"/>
        <v>0.22535211267605626</v>
      </c>
      <c r="I37" s="33" t="str">
        <f>IF(F37="NA","",IF(M37=0,"",IF((F37-M37)&lt;0,"▲","")))</f>
        <v/>
      </c>
      <c r="J37" s="63">
        <f>IF(F37="NA","-",IF(M37=0,"-",ABS(F37-M37)))</f>
        <v>0</v>
      </c>
      <c r="K37" s="60">
        <v>0.21099999999999999</v>
      </c>
      <c r="L37" s="72">
        <v>0.81</v>
      </c>
      <c r="M37" s="55">
        <v>0.55000000000000004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9.4E-2</v>
      </c>
      <c r="F38" s="74">
        <f>ROUND(F37/(F35+F36),3)</f>
        <v>7.5999999999999998E-2</v>
      </c>
      <c r="G38" s="107" t="str">
        <f>IF((F38/E38)-1&lt;0,"▲","")</f>
        <v>▲</v>
      </c>
      <c r="H38" s="108">
        <f>ABS(+F38-E38)*100</f>
        <v>1.8000000000000003</v>
      </c>
      <c r="I38" s="109" t="str">
        <f>IF(F38="NA","",IF(M38=0,"",IF((F38-M38)&lt;0,"▲","")))</f>
        <v>▲</v>
      </c>
      <c r="J38" s="64">
        <f>IF(F38="NA","-",IF(M38=0,"-",ABS(F38-M38)*100))</f>
        <v>0.10000000000000009</v>
      </c>
      <c r="K38" s="110">
        <f>K37/(K35+K36)</f>
        <v>7.029818424121273E-2</v>
      </c>
      <c r="L38" s="127">
        <f>L37/(L35+L36)</f>
        <v>0.13313609467455623</v>
      </c>
      <c r="M38" s="56">
        <f>ROUND(M37/(M35+M36),3)</f>
        <v>7.6999999999999999E-2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149</v>
      </c>
      <c r="E41" s="21" t="s">
        <v>186</v>
      </c>
      <c r="F41" s="21" t="s">
        <v>2</v>
      </c>
      <c r="G41" s="458" t="s">
        <v>229</v>
      </c>
      <c r="H41" s="458"/>
      <c r="I41" s="458"/>
      <c r="J41" s="458"/>
      <c r="K41" s="458"/>
      <c r="L41" s="459"/>
      <c r="M41" s="433" t="s">
        <v>230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86.77</v>
      </c>
      <c r="E44" s="112">
        <v>70.36</v>
      </c>
      <c r="F44" s="125">
        <v>84.5</v>
      </c>
      <c r="G44" s="113" t="str">
        <f>IF((F44/E44)-1&lt;0,"▲","")</f>
        <v/>
      </c>
      <c r="H44" s="95">
        <f>ABS((+F44/E44)-1)</f>
        <v>0.20096645821489489</v>
      </c>
      <c r="I44" s="54" t="str">
        <f>IF(F44="NA","",IF(M44=0,"",IF((F44-M44)&lt;0,"▲","")))</f>
        <v/>
      </c>
      <c r="J44" s="63" t="str">
        <f>IF(F44="NA","-",IF(M44=0,"-",ABS(F44-M44)))</f>
        <v>-</v>
      </c>
      <c r="K44" s="60">
        <v>38.349499999999999</v>
      </c>
      <c r="L44" s="77">
        <v>59.173999999999999</v>
      </c>
      <c r="M44" s="78">
        <v>0</v>
      </c>
    </row>
    <row r="45" spans="2:13" ht="12" customHeight="1">
      <c r="B45" s="30"/>
      <c r="C45" s="23" t="s">
        <v>8</v>
      </c>
      <c r="D45" s="111">
        <v>53.2</v>
      </c>
      <c r="E45" s="112">
        <v>52.64</v>
      </c>
      <c r="F45" s="125">
        <v>54.77</v>
      </c>
      <c r="G45" s="114" t="str">
        <f>IF((F45/E45)-1&lt;0,"▲","")</f>
        <v/>
      </c>
      <c r="H45" s="95">
        <f>ABS((+F45/E45)-1)</f>
        <v>4.0463525835866321E-2</v>
      </c>
      <c r="I45" s="33" t="str">
        <f>IF(F45="NA","",IF(M45=0,"",IF((F45-M45)&lt;0,"▲","")))</f>
        <v/>
      </c>
      <c r="J45" s="63" t="str">
        <f>IF(F45="NA","-",IF(M45=0,"-",ABS(F45-M45)))</f>
        <v>-</v>
      </c>
      <c r="K45" s="60">
        <v>23.144500000000001</v>
      </c>
      <c r="L45" s="79">
        <v>40.305999999999997</v>
      </c>
      <c r="M45" s="55">
        <v>0</v>
      </c>
    </row>
    <row r="46" spans="2:13" ht="12" customHeight="1">
      <c r="B46" s="30"/>
      <c r="C46" s="23" t="s">
        <v>79</v>
      </c>
      <c r="D46" s="111">
        <v>30.43</v>
      </c>
      <c r="E46" s="112">
        <v>30.21</v>
      </c>
      <c r="F46" s="125">
        <v>28.58</v>
      </c>
      <c r="G46" s="114" t="str">
        <f>IF((F46/E46)-1&lt;0,"▲","")</f>
        <v>▲</v>
      </c>
      <c r="H46" s="95">
        <f>ABS((+F46/E46)-1)</f>
        <v>5.3955643826547606E-2</v>
      </c>
      <c r="I46" s="33" t="str">
        <f>IF(F46="NA","",IF(M46=0,"",IF((F46-M46)&lt;0,"▲","")))</f>
        <v/>
      </c>
      <c r="J46" s="63" t="str">
        <f>IF(F46="NA","-",IF(M46=0,"-",ABS(F46-M46)))</f>
        <v>-</v>
      </c>
      <c r="K46" s="60">
        <v>13.8605</v>
      </c>
      <c r="L46" s="79">
        <v>23.108000000000001</v>
      </c>
      <c r="M46" s="55">
        <v>0</v>
      </c>
    </row>
    <row r="47" spans="2:13" ht="12" customHeight="1">
      <c r="B47" s="30"/>
      <c r="C47" s="23" t="s">
        <v>9</v>
      </c>
      <c r="D47" s="111">
        <v>15.62</v>
      </c>
      <c r="E47" s="112">
        <v>3.4</v>
      </c>
      <c r="F47" s="125">
        <v>4.78</v>
      </c>
      <c r="G47" s="114" t="str">
        <f>IF((F47/E47)-1&lt;0,"▲","")</f>
        <v/>
      </c>
      <c r="H47" s="95">
        <f>ABS((+F47/E47)-1)</f>
        <v>0.40588235294117658</v>
      </c>
      <c r="I47" s="33" t="str">
        <f>IF(F47="NA","",IF(M47=0,"",IF((F47-M47)&lt;0,"▲","")))</f>
        <v/>
      </c>
      <c r="J47" s="63" t="str">
        <f>IF(F47="NA","-",IF(M47=0,"-",ABS(F47-M47)))</f>
        <v>-</v>
      </c>
      <c r="K47" s="60">
        <v>3.1349999999999998</v>
      </c>
      <c r="L47" s="79">
        <v>4.9930000000000003</v>
      </c>
      <c r="M47" s="55">
        <v>0</v>
      </c>
    </row>
    <row r="48" spans="2:13" ht="12" customHeight="1">
      <c r="B48" s="22"/>
      <c r="C48" s="42" t="s">
        <v>10</v>
      </c>
      <c r="D48" s="115">
        <f>ROUND(D47/(D45+D46),3)</f>
        <v>0.187</v>
      </c>
      <c r="E48" s="116">
        <f>ROUND(E47/(E45+E46),3)</f>
        <v>4.1000000000000002E-2</v>
      </c>
      <c r="F48" s="75">
        <f>ROUND(F47/(F45+F46),3)</f>
        <v>5.7000000000000002E-2</v>
      </c>
      <c r="G48" s="117" t="str">
        <f>IF(F48-D48&lt;0,"▲","")</f>
        <v>▲</v>
      </c>
      <c r="H48" s="108">
        <f>ABS(+F48-E48)*100</f>
        <v>1.6</v>
      </c>
      <c r="I48" s="45" t="e">
        <f>IF(F48="NA","",IF(M48=0,"",IF((F48-M48)&lt;0,"▲","")))</f>
        <v>#DIV/0!</v>
      </c>
      <c r="J48" s="64" t="e">
        <f>ABS(+F48-M48)*100</f>
        <v>#DIV/0!</v>
      </c>
      <c r="K48" s="110">
        <f>K47/(K45+K46)</f>
        <v>8.471828131333603E-2</v>
      </c>
      <c r="L48" s="128">
        <f>L47/(L45+L46)</f>
        <v>7.8736556596335203E-2</v>
      </c>
      <c r="M48" s="118" t="e">
        <f>ROUND(M47/(M45+M46),3)</f>
        <v>#DIV/0!</v>
      </c>
    </row>
    <row r="49" spans="1:13" ht="12" customHeight="1">
      <c r="B49" s="1" t="s">
        <v>249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225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234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235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237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</sheetData>
  <mergeCells count="13">
    <mergeCell ref="A58:XFD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3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239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238</v>
      </c>
    </row>
    <row r="6" spans="2:13" ht="12" customHeight="1">
      <c r="B6" s="18"/>
      <c r="C6" s="19" t="s">
        <v>1</v>
      </c>
      <c r="D6" s="20" t="s">
        <v>149</v>
      </c>
      <c r="E6" s="21" t="s">
        <v>186</v>
      </c>
      <c r="F6" s="21" t="s">
        <v>2</v>
      </c>
      <c r="G6" s="465" t="s">
        <v>216</v>
      </c>
      <c r="H6" s="458"/>
      <c r="I6" s="458"/>
      <c r="J6" s="458"/>
      <c r="K6" s="458"/>
      <c r="L6" s="459"/>
      <c r="M6" s="433" t="s">
        <v>230</v>
      </c>
    </row>
    <row r="7" spans="2:13" ht="12" customHeight="1">
      <c r="B7" s="30"/>
      <c r="C7" s="58"/>
      <c r="D7" s="59"/>
      <c r="E7" s="2" t="s">
        <v>4</v>
      </c>
      <c r="F7" s="86" t="s">
        <v>217</v>
      </c>
      <c r="G7" s="446" t="s">
        <v>218</v>
      </c>
      <c r="H7" s="437"/>
      <c r="I7" s="440" t="s">
        <v>219</v>
      </c>
      <c r="J7" s="441"/>
      <c r="K7" s="444" t="s">
        <v>69</v>
      </c>
      <c r="L7" s="466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47"/>
      <c r="H8" s="439"/>
      <c r="I8" s="442"/>
      <c r="J8" s="443"/>
      <c r="K8" s="445"/>
      <c r="L8" s="467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335.67</v>
      </c>
      <c r="E10" s="32">
        <v>413.62</v>
      </c>
      <c r="F10" s="123">
        <v>396.56</v>
      </c>
      <c r="G10" s="94" t="str">
        <f>IF((F10/E10)-1&lt;0,"▲","")</f>
        <v>▲</v>
      </c>
      <c r="H10" s="95">
        <f>ABS((+F10/E10)-1)</f>
        <v>4.1245587737536837E-2</v>
      </c>
      <c r="I10" s="33" t="str">
        <f>IF(F10="NA","",IF(M10=0,"",IF((F10-M10)&lt;0,"▲","")))</f>
        <v/>
      </c>
      <c r="J10" s="63" t="str">
        <f>IF(F10="NA","-",IF(M10=0,"-",ABS(F10-M10)))</f>
        <v>-</v>
      </c>
      <c r="K10" s="60">
        <v>231.6465</v>
      </c>
      <c r="L10" s="72">
        <v>275.07</v>
      </c>
      <c r="M10" s="55">
        <v>0</v>
      </c>
    </row>
    <row r="11" spans="2:13" ht="12" customHeight="1">
      <c r="B11" s="30"/>
      <c r="C11" s="23" t="s">
        <v>8</v>
      </c>
      <c r="D11" s="31">
        <v>277.89999999999998</v>
      </c>
      <c r="E11" s="32">
        <v>314.07</v>
      </c>
      <c r="F11" s="123">
        <v>323.77</v>
      </c>
      <c r="G11" s="94" t="str">
        <f>IF((F11/E11)-1&lt;0,"▲","")</f>
        <v/>
      </c>
      <c r="H11" s="95">
        <f>ABS((+F11/E11)-1)</f>
        <v>3.0884834591014654E-2</v>
      </c>
      <c r="I11" s="33" t="str">
        <f>IF(F11="NA","",IF(M11=0,"",IF((F11-M11)&lt;0,"▲","")))</f>
        <v/>
      </c>
      <c r="J11" s="63" t="str">
        <f>IF(F11="NA","-",IF(M11=0,"-",ABS(F11-M11)))</f>
        <v>-</v>
      </c>
      <c r="K11" s="60">
        <v>180.13</v>
      </c>
      <c r="L11" s="72">
        <v>215.17099999999999</v>
      </c>
      <c r="M11" s="55">
        <v>0</v>
      </c>
    </row>
    <row r="12" spans="2:13" ht="12" customHeight="1">
      <c r="B12" s="30"/>
      <c r="C12" s="23" t="s">
        <v>79</v>
      </c>
      <c r="D12" s="31">
        <v>86.12</v>
      </c>
      <c r="E12" s="32">
        <v>110.07</v>
      </c>
      <c r="F12" s="123">
        <v>87.67</v>
      </c>
      <c r="G12" s="94" t="str">
        <f>IF((F12/E12)-1&lt;0,"▲","")</f>
        <v>▲</v>
      </c>
      <c r="H12" s="95">
        <f>ABS((+F12/E12)-1)</f>
        <v>0.20350685927137269</v>
      </c>
      <c r="I12" s="33" t="str">
        <f>IF(F12="NA","",IF(M12=0,"",IF((F12-M12)&lt;0,"▲","")))</f>
        <v/>
      </c>
      <c r="J12" s="63" t="str">
        <f>IF(F12="NA","-",IF(M12=0,"-",ABS(F12-M12)))</f>
        <v>-</v>
      </c>
      <c r="K12" s="60">
        <v>73.123999999999995</v>
      </c>
      <c r="L12" s="72">
        <v>99.475999999999999</v>
      </c>
      <c r="M12" s="55">
        <v>0</v>
      </c>
    </row>
    <row r="13" spans="2:13" ht="12" customHeight="1">
      <c r="B13" s="30"/>
      <c r="C13" s="23" t="s">
        <v>9</v>
      </c>
      <c r="D13" s="31">
        <v>49.85</v>
      </c>
      <c r="E13" s="32">
        <v>45.59</v>
      </c>
      <c r="F13" s="123">
        <v>36.9</v>
      </c>
      <c r="G13" s="94" t="str">
        <f>IF((F13/E13)-1&lt;0,"▲","")</f>
        <v>▲</v>
      </c>
      <c r="H13" s="95">
        <f>ABS((+F13/E13)-1)</f>
        <v>0.19061197631059457</v>
      </c>
      <c r="I13" s="33" t="str">
        <f>IF(F13="NA","",IF(M13=0,"",IF((F13-M13)&lt;0,"▲","")))</f>
        <v/>
      </c>
      <c r="J13" s="63" t="str">
        <f>IF(F13="NA","-",IF(M13=0,"-",ABS(F13-M13)))</f>
        <v>-</v>
      </c>
      <c r="K13" s="60">
        <v>39.75</v>
      </c>
      <c r="L13" s="72">
        <v>25.483000000000001</v>
      </c>
      <c r="M13" s="55">
        <v>0</v>
      </c>
    </row>
    <row r="14" spans="2:13" ht="12" customHeight="1">
      <c r="B14" s="30"/>
      <c r="C14" s="23" t="s">
        <v>10</v>
      </c>
      <c r="D14" s="96">
        <f>ROUND(D13/(D11+D12),3)</f>
        <v>0.13700000000000001</v>
      </c>
      <c r="E14" s="97">
        <f>ROUND(E13/(E11+E12),3)</f>
        <v>0.107</v>
      </c>
      <c r="F14" s="69">
        <f>ROUND(F13/(F11+F12),3)</f>
        <v>0.09</v>
      </c>
      <c r="G14" s="94" t="str">
        <f>IF((F14/E14)-1&lt;0,"▲","")</f>
        <v>▲</v>
      </c>
      <c r="H14" s="98">
        <f>ABS(+F14-E14)*100</f>
        <v>1.7000000000000002</v>
      </c>
      <c r="I14" s="33" t="str">
        <f>IF(F14="NA","",IF(M14=0,"",IF((F14-M14)&lt;0,"▲","")))</f>
        <v/>
      </c>
      <c r="J14" s="63" t="s">
        <v>241</v>
      </c>
      <c r="K14" s="99">
        <f>K13/(K11+K12)</f>
        <v>0.15695704707526831</v>
      </c>
      <c r="L14" s="126">
        <f>L13/(L11+L12)</f>
        <v>8.0989171992741082E-2</v>
      </c>
      <c r="M14" s="119" t="s">
        <v>241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49.32</v>
      </c>
      <c r="E16" s="32">
        <v>56.25</v>
      </c>
      <c r="F16" s="123">
        <v>65.099999999999994</v>
      </c>
      <c r="G16" s="94" t="str">
        <f>IF((F16/E16)-1&lt;0,"▲","")</f>
        <v/>
      </c>
      <c r="H16" s="95">
        <f t="shared" ref="H16:H37" si="0">ABS((+F16/E16)-1)</f>
        <v>0.15733333333333333</v>
      </c>
      <c r="I16" s="33" t="str">
        <f>IF(F16="NA","",IF(M16=0,"",IF((F16-M16)&lt;0,"▲","")))</f>
        <v/>
      </c>
      <c r="J16" s="63" t="str">
        <f>IF(F16="NA","-",IF(M16=0,"-",ABS(F16-M16)))</f>
        <v>-</v>
      </c>
      <c r="K16" s="60">
        <v>44.320500000000003</v>
      </c>
      <c r="L16" s="72">
        <v>59.404000000000003</v>
      </c>
      <c r="M16" s="55">
        <v>0</v>
      </c>
    </row>
    <row r="17" spans="2:13" ht="12" customHeight="1">
      <c r="B17" s="30"/>
      <c r="C17" s="23" t="s">
        <v>8</v>
      </c>
      <c r="D17" s="31">
        <v>31.04</v>
      </c>
      <c r="E17" s="32">
        <v>29.89</v>
      </c>
      <c r="F17" s="123">
        <v>34.67</v>
      </c>
      <c r="G17" s="94" t="str">
        <f>IF((F17/E17)-1&lt;0,"▲","")</f>
        <v/>
      </c>
      <c r="H17" s="95">
        <f t="shared" si="0"/>
        <v>0.15991970558715285</v>
      </c>
      <c r="I17" s="33" t="str">
        <f>IF(F17="NA","",IF(M17=0,"",IF((F17-M17)&lt;0,"▲","")))</f>
        <v/>
      </c>
      <c r="J17" s="63" t="str">
        <f>IF(F17="NA","-",IF(M17=0,"-",ABS(F17-M17)))</f>
        <v>-</v>
      </c>
      <c r="K17" s="60">
        <v>21.401</v>
      </c>
      <c r="L17" s="72">
        <v>31.027999999999999</v>
      </c>
      <c r="M17" s="55">
        <v>0</v>
      </c>
    </row>
    <row r="18" spans="2:13" ht="12" customHeight="1">
      <c r="B18" s="30"/>
      <c r="C18" s="23" t="s">
        <v>79</v>
      </c>
      <c r="D18" s="31">
        <v>24.73</v>
      </c>
      <c r="E18" s="32">
        <v>34.840000000000003</v>
      </c>
      <c r="F18" s="123">
        <v>26.54</v>
      </c>
      <c r="G18" s="94" t="str">
        <f>IF((F18/E18)-1&lt;0,"▲","")</f>
        <v>▲</v>
      </c>
      <c r="H18" s="95">
        <f t="shared" si="0"/>
        <v>0.23823191733639504</v>
      </c>
      <c r="I18" s="33" t="str">
        <f>IF(F18="NA","",IF(M18=0,"",IF((F18-M18)&lt;0,"▲","")))</f>
        <v/>
      </c>
      <c r="J18" s="63" t="str">
        <f>IF(F18="NA","-",IF(M18=0,"-",ABS(F18-M18)))</f>
        <v>-</v>
      </c>
      <c r="K18" s="60">
        <v>31.751000000000001</v>
      </c>
      <c r="L18" s="72">
        <v>33.777999999999999</v>
      </c>
      <c r="M18" s="55">
        <v>0</v>
      </c>
    </row>
    <row r="19" spans="2:13" ht="12" customHeight="1">
      <c r="B19" s="30"/>
      <c r="C19" s="23" t="s">
        <v>9</v>
      </c>
      <c r="D19" s="31">
        <v>12.41</v>
      </c>
      <c r="E19" s="32">
        <v>6.52</v>
      </c>
      <c r="F19" s="123">
        <v>13.13</v>
      </c>
      <c r="G19" s="94" t="str">
        <f>IF((F19/E19)-1&lt;0,"▲","")</f>
        <v/>
      </c>
      <c r="H19" s="95">
        <f t="shared" si="0"/>
        <v>1.0138036809815953</v>
      </c>
      <c r="I19" s="33" t="str">
        <f>IF(F19="NA","",IF(M19=0,"",IF((F19-M19)&lt;0,"▲","")))</f>
        <v/>
      </c>
      <c r="J19" s="63" t="str">
        <f>IF(F19="NA","-",IF(M19=0,"-",ABS(F19-M19)))</f>
        <v>-</v>
      </c>
      <c r="K19" s="60">
        <v>12.750500000000001</v>
      </c>
      <c r="L19" s="72">
        <v>10.234</v>
      </c>
      <c r="M19" s="55">
        <v>0</v>
      </c>
    </row>
    <row r="20" spans="2:13" ht="12" customHeight="1">
      <c r="B20" s="30"/>
      <c r="C20" s="23" t="s">
        <v>10</v>
      </c>
      <c r="D20" s="96">
        <f>ROUND(D19/(D17+D18),3)</f>
        <v>0.223</v>
      </c>
      <c r="E20" s="97">
        <f>ROUND(E19/(E17+E18),3)</f>
        <v>0.10100000000000001</v>
      </c>
      <c r="F20" s="69">
        <f>ROUND(F19/(F17+F18),3)</f>
        <v>0.215</v>
      </c>
      <c r="G20" s="104" t="str">
        <f>IF((F20/E20)-1&lt;0,"▲","")</f>
        <v/>
      </c>
      <c r="H20" s="98">
        <f>ABS(+F20-E20)*100</f>
        <v>11.399999999999999</v>
      </c>
      <c r="I20" s="105" t="str">
        <f>IF(F20="NA","",IF(M20=0,"",IF((F20-M20)&lt;0,"▲","")))</f>
        <v/>
      </c>
      <c r="J20" s="63" t="s">
        <v>241</v>
      </c>
      <c r="K20" s="99">
        <f>K19/(K17+K18)</f>
        <v>0.23988749247441302</v>
      </c>
      <c r="L20" s="126">
        <f>L19/(L17+L18)</f>
        <v>0.15791747677684165</v>
      </c>
      <c r="M20" s="119" t="s">
        <v>241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280.11</v>
      </c>
      <c r="E22" s="32">
        <v>351.06</v>
      </c>
      <c r="F22" s="123">
        <v>325.16000000000003</v>
      </c>
      <c r="G22" s="94" t="str">
        <f>IF((F22/E22)-1&lt;0,"▲","")</f>
        <v>▲</v>
      </c>
      <c r="H22" s="95">
        <f>ABS((+F22/E22)-1)</f>
        <v>7.3776562410983848E-2</v>
      </c>
      <c r="I22" s="33" t="str">
        <f>IF(F22="NA","",IF(M22=0,"",IF((F22-M22)&lt;0,"▲","")))</f>
        <v/>
      </c>
      <c r="J22" s="63" t="str">
        <f>IF(F22="NA","-",IF(M22=0,"-",ABS(F22-M22)))</f>
        <v>-</v>
      </c>
      <c r="K22" s="60">
        <v>184.39500000000001</v>
      </c>
      <c r="L22" s="72">
        <v>210.03800000000001</v>
      </c>
      <c r="M22" s="55">
        <v>0</v>
      </c>
    </row>
    <row r="23" spans="2:13" ht="12" customHeight="1">
      <c r="B23" s="30"/>
      <c r="C23" s="23" t="s">
        <v>8</v>
      </c>
      <c r="D23" s="31">
        <v>242.81</v>
      </c>
      <c r="E23" s="32">
        <v>280.19</v>
      </c>
      <c r="F23" s="123">
        <v>285.07</v>
      </c>
      <c r="G23" s="94" t="str">
        <f>IF((F23/E23)-1&lt;0,"▲","")</f>
        <v/>
      </c>
      <c r="H23" s="95">
        <f t="shared" si="0"/>
        <v>1.7416752917662981E-2</v>
      </c>
      <c r="I23" s="33" t="str">
        <f>IF(F23="NA","",IF(M23=0,"",IF((F23-M23)&lt;0,"▲","")))</f>
        <v/>
      </c>
      <c r="J23" s="63" t="str">
        <f>IF(F23="NA","-",IF(M23=0,"-",ABS(F23-M23)))</f>
        <v>-</v>
      </c>
      <c r="K23" s="60">
        <v>157.39250000000001</v>
      </c>
      <c r="L23" s="72">
        <v>180.72300000000001</v>
      </c>
      <c r="M23" s="55">
        <v>0</v>
      </c>
    </row>
    <row r="24" spans="2:13" ht="12" customHeight="1">
      <c r="B24" s="30"/>
      <c r="C24" s="23" t="s">
        <v>79</v>
      </c>
      <c r="D24" s="31">
        <v>58.45</v>
      </c>
      <c r="E24" s="32">
        <v>71.650000000000006</v>
      </c>
      <c r="F24" s="123">
        <v>58</v>
      </c>
      <c r="G24" s="94" t="str">
        <f>IF((F24/E24)-1&lt;0,"▲","")</f>
        <v>▲</v>
      </c>
      <c r="H24" s="95">
        <f t="shared" si="0"/>
        <v>0.1905094207955339</v>
      </c>
      <c r="I24" s="33" t="str">
        <f>IF(F24="NA","",IF(M24=0,"",IF((F24-M24)&lt;0,"▲","")))</f>
        <v/>
      </c>
      <c r="J24" s="63" t="str">
        <f>IF(F24="NA","-",IF(M24=0,"-",ABS(F24-M24)))</f>
        <v>-</v>
      </c>
      <c r="K24" s="60">
        <v>39.707999999999998</v>
      </c>
      <c r="L24" s="72">
        <v>63.003999999999998</v>
      </c>
      <c r="M24" s="55">
        <v>0</v>
      </c>
    </row>
    <row r="25" spans="2:13" ht="12" customHeight="1">
      <c r="B25" s="30"/>
      <c r="C25" s="23" t="s">
        <v>9</v>
      </c>
      <c r="D25" s="31">
        <v>36.17</v>
      </c>
      <c r="E25" s="32">
        <v>38.380000000000003</v>
      </c>
      <c r="F25" s="123">
        <v>23.22</v>
      </c>
      <c r="G25" s="94" t="str">
        <f>IF((F25/E25)-1&lt;0,"▲","")</f>
        <v>▲</v>
      </c>
      <c r="H25" s="95">
        <f t="shared" si="0"/>
        <v>0.39499739447628979</v>
      </c>
      <c r="I25" s="33" t="str">
        <f>IF(F25="NA","",IF(M25=0,"",IF((F25-M25)&lt;0,"▲","")))</f>
        <v/>
      </c>
      <c r="J25" s="63" t="str">
        <f>IF(F25="NA","-",IF(M25=0,"-",ABS(F25-M25)))</f>
        <v>-</v>
      </c>
      <c r="K25" s="60">
        <v>26.788499999999999</v>
      </c>
      <c r="L25" s="72">
        <v>14.439</v>
      </c>
      <c r="M25" s="55">
        <v>0</v>
      </c>
    </row>
    <row r="26" spans="2:13" ht="12" customHeight="1">
      <c r="B26" s="30"/>
      <c r="C26" s="23" t="s">
        <v>10</v>
      </c>
      <c r="D26" s="96">
        <f>ROUND(D25/(D23+D24),3)</f>
        <v>0.12</v>
      </c>
      <c r="E26" s="97">
        <f>ROUND(E25/(E23+E24),3)</f>
        <v>0.109</v>
      </c>
      <c r="F26" s="69">
        <f>ROUND(F25/(F23+F24),3)</f>
        <v>6.8000000000000005E-2</v>
      </c>
      <c r="G26" s="104" t="str">
        <f>IF((F26/E26)-1&lt;0,"▲","")</f>
        <v>▲</v>
      </c>
      <c r="H26" s="98">
        <f>ABS(+F26-E26)*100</f>
        <v>4.0999999999999996</v>
      </c>
      <c r="I26" s="105" t="str">
        <f>IF(F26="NA","",IF(M26=0,"",IF((F26-M26)&lt;0,"▲","")))</f>
        <v/>
      </c>
      <c r="J26" s="63" t="s">
        <v>241</v>
      </c>
      <c r="K26" s="99">
        <f>K25/(K23+K24)</f>
        <v>0.13591289722755648</v>
      </c>
      <c r="L26" s="126">
        <f>L25/(L23+L24)</f>
        <v>5.9242513139701386E-2</v>
      </c>
      <c r="M26" s="119" t="s">
        <v>241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267.60000000000002</v>
      </c>
      <c r="E28" s="32">
        <v>332.09</v>
      </c>
      <c r="F28" s="123">
        <v>307.99</v>
      </c>
      <c r="G28" s="94" t="str">
        <f>IF((F28/E28)-1&lt;0,"▲","")</f>
        <v>▲</v>
      </c>
      <c r="H28" s="95">
        <f>ABS((+F28/E28)-1)</f>
        <v>7.2570688668734284E-2</v>
      </c>
      <c r="I28" s="33" t="str">
        <f>IF(F28="NA","",IF(M28=0,"",IF((F28-M28)&lt;0,"▲","")))</f>
        <v/>
      </c>
      <c r="J28" s="63" t="str">
        <f>IF(F28="NA","-",IF(M28=0,"-",ABS(F28-M28)))</f>
        <v>-</v>
      </c>
      <c r="K28" s="60">
        <v>142.88849999999999</v>
      </c>
      <c r="L28" s="72">
        <v>187.97</v>
      </c>
      <c r="M28" s="55">
        <v>0</v>
      </c>
    </row>
    <row r="29" spans="2:13" ht="12" customHeight="1">
      <c r="B29" s="41"/>
      <c r="C29" s="23" t="s">
        <v>8</v>
      </c>
      <c r="D29" s="31">
        <v>230.79</v>
      </c>
      <c r="E29" s="32">
        <v>266.97000000000003</v>
      </c>
      <c r="F29" s="123">
        <v>270.77999999999997</v>
      </c>
      <c r="G29" s="94" t="str">
        <f>IF((F29/E29)-1&lt;0,"▲","")</f>
        <v/>
      </c>
      <c r="H29" s="95">
        <f t="shared" si="0"/>
        <v>1.4271266434430663E-2</v>
      </c>
      <c r="I29" s="33" t="str">
        <f>IF(F29="NA","",IF(M29=0,"",IF((F29-M29)&lt;0,"▲","")))</f>
        <v/>
      </c>
      <c r="J29" s="63" t="str">
        <f>IF(F29="NA","-",IF(M29=0,"-",ABS(F29-M29)))</f>
        <v>-</v>
      </c>
      <c r="K29" s="60">
        <v>119.678</v>
      </c>
      <c r="L29" s="72">
        <v>160.55199999999999</v>
      </c>
      <c r="M29" s="55">
        <v>0</v>
      </c>
    </row>
    <row r="30" spans="2:13" ht="12" customHeight="1">
      <c r="B30" s="41"/>
      <c r="C30" s="23" t="s">
        <v>79</v>
      </c>
      <c r="D30" s="31">
        <v>53.97</v>
      </c>
      <c r="E30" s="32">
        <v>63.5</v>
      </c>
      <c r="F30" s="123">
        <v>53.34</v>
      </c>
      <c r="G30" s="94" t="str">
        <f>IF((F30/E30)-1&lt;0,"▲","")</f>
        <v>▲</v>
      </c>
      <c r="H30" s="95">
        <f t="shared" si="0"/>
        <v>0.15999999999999992</v>
      </c>
      <c r="I30" s="33" t="str">
        <f>IF(F30="NA","",IF(M30=0,"",IF((F30-M30)&lt;0,"▲","")))</f>
        <v/>
      </c>
      <c r="J30" s="63" t="str">
        <f>IF(F30="NA","-",IF(M30=0,"-",ABS(F30-M30)))</f>
        <v>-</v>
      </c>
      <c r="K30" s="60">
        <v>31.388999999999999</v>
      </c>
      <c r="L30" s="72">
        <v>56.588999999999999</v>
      </c>
      <c r="M30" s="55">
        <v>0</v>
      </c>
    </row>
    <row r="31" spans="2:13" ht="12" customHeight="1">
      <c r="B31" s="41"/>
      <c r="C31" s="23" t="s">
        <v>9</v>
      </c>
      <c r="D31" s="31">
        <v>33.11</v>
      </c>
      <c r="E31" s="32">
        <v>35.119999999999997</v>
      </c>
      <c r="F31" s="123">
        <v>19.37</v>
      </c>
      <c r="G31" s="94" t="str">
        <f>IF((F31/E31)-1&lt;0,"▲","")</f>
        <v>▲</v>
      </c>
      <c r="H31" s="95">
        <f t="shared" si="0"/>
        <v>0.4484624145785876</v>
      </c>
      <c r="I31" s="33" t="str">
        <f>IF(F31="NA","",IF(M31=0,"",IF((F31-M31)&lt;0,"▲","")))</f>
        <v/>
      </c>
      <c r="J31" s="63" t="str">
        <f>IF(F31="NA","-",IF(M31=0,"-",ABS(F31-M31)))</f>
        <v>-</v>
      </c>
      <c r="K31" s="60">
        <v>15.137</v>
      </c>
      <c r="L31" s="72">
        <v>10.819000000000001</v>
      </c>
      <c r="M31" s="55">
        <v>0</v>
      </c>
    </row>
    <row r="32" spans="2:13" ht="12" customHeight="1">
      <c r="B32" s="41"/>
      <c r="C32" s="23" t="s">
        <v>10</v>
      </c>
      <c r="D32" s="96">
        <f>ROUND(D31/(D29+D30),3)</f>
        <v>0.11600000000000001</v>
      </c>
      <c r="E32" s="97">
        <f>ROUND(E31/(E29+E30),3)</f>
        <v>0.106</v>
      </c>
      <c r="F32" s="69">
        <f>ROUND(F31/(F29+F30),3)</f>
        <v>0.06</v>
      </c>
      <c r="G32" s="104" t="str">
        <f>IF((F32/E32)-1&lt;0,"▲","")</f>
        <v>▲</v>
      </c>
      <c r="H32" s="98">
        <f>ABS(+F32-E32)*100</f>
        <v>4.5999999999999996</v>
      </c>
      <c r="I32" s="105" t="str">
        <f>IF(F32="NA","",IF(M32=0,"",IF((F32-M32)&lt;0,"▲","")))</f>
        <v/>
      </c>
      <c r="J32" s="63" t="s">
        <v>241</v>
      </c>
      <c r="K32" s="99">
        <f>K31/(K29+K30)</f>
        <v>0.10020057325557534</v>
      </c>
      <c r="L32" s="126">
        <f>L31/(L29+L30)</f>
        <v>4.9824768238149408E-2</v>
      </c>
      <c r="M32" s="119" t="s">
        <v>241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6.24</v>
      </c>
      <c r="E34" s="32">
        <v>6.31</v>
      </c>
      <c r="F34" s="123">
        <v>6.3</v>
      </c>
      <c r="G34" s="94" t="str">
        <f>IF((F34/E34)-1&lt;0,"▲","")</f>
        <v>▲</v>
      </c>
      <c r="H34" s="95">
        <f>ABS((+F34/E34)-1)</f>
        <v>1.5847860538826808E-3</v>
      </c>
      <c r="I34" s="33" t="str">
        <f>IF(F34="NA","",IF(M34=0,"",IF((F34-M34)&lt;0,"▲","")))</f>
        <v/>
      </c>
      <c r="J34" s="63" t="str">
        <f>IF(F34="NA","-",IF(M34=0,"-",ABS(F34-M34)))</f>
        <v>-</v>
      </c>
      <c r="K34" s="60">
        <v>2.931</v>
      </c>
      <c r="L34" s="72">
        <v>5.6280000000000001</v>
      </c>
      <c r="M34" s="55">
        <v>0</v>
      </c>
    </row>
    <row r="35" spans="2:13" ht="12" customHeight="1">
      <c r="B35" s="30"/>
      <c r="C35" s="23" t="s">
        <v>8</v>
      </c>
      <c r="D35" s="31">
        <v>4.05</v>
      </c>
      <c r="E35" s="32">
        <v>3.99</v>
      </c>
      <c r="F35" s="123">
        <v>4.0199999999999996</v>
      </c>
      <c r="G35" s="94" t="str">
        <f>IF((F35/E35)-1&lt;0,"▲","")</f>
        <v/>
      </c>
      <c r="H35" s="95">
        <f t="shared" si="0"/>
        <v>7.5187969924810361E-3</v>
      </c>
      <c r="I35" s="33" t="str">
        <f>IF(F35="NA","",IF(M35=0,"",IF((F35-M35)&lt;0,"▲","")))</f>
        <v/>
      </c>
      <c r="J35" s="63" t="str">
        <f>IF(F35="NA","-",IF(M35=0,"-",ABS(F35-M35)))</f>
        <v>-</v>
      </c>
      <c r="K35" s="60">
        <v>1.3365</v>
      </c>
      <c r="L35" s="72">
        <v>3.42</v>
      </c>
      <c r="M35" s="55">
        <v>0</v>
      </c>
    </row>
    <row r="36" spans="2:13" ht="12" customHeight="1">
      <c r="B36" s="30"/>
      <c r="C36" s="23" t="s">
        <v>79</v>
      </c>
      <c r="D36" s="31">
        <v>2.94</v>
      </c>
      <c r="E36" s="32">
        <v>3.58</v>
      </c>
      <c r="F36" s="123">
        <v>3.13</v>
      </c>
      <c r="G36" s="94" t="str">
        <f>IF((F36/E36)-1&lt;0,"▲","")</f>
        <v>▲</v>
      </c>
      <c r="H36" s="95">
        <f t="shared" si="0"/>
        <v>0.12569832402234637</v>
      </c>
      <c r="I36" s="33" t="str">
        <f>IF(F36="NA","",IF(M36=0,"",IF((F36-M36)&lt;0,"▲","")))</f>
        <v/>
      </c>
      <c r="J36" s="63" t="str">
        <f>IF(F36="NA","-",IF(M36=0,"-",ABS(F36-M36)))</f>
        <v>-</v>
      </c>
      <c r="K36" s="60">
        <v>1.665</v>
      </c>
      <c r="L36" s="72">
        <v>2.694</v>
      </c>
      <c r="M36" s="55">
        <v>0</v>
      </c>
    </row>
    <row r="37" spans="2:13" ht="12" customHeight="1">
      <c r="B37" s="30"/>
      <c r="C37" s="23" t="s">
        <v>9</v>
      </c>
      <c r="D37" s="31">
        <v>1.27</v>
      </c>
      <c r="E37" s="32">
        <v>0.69</v>
      </c>
      <c r="F37" s="123">
        <v>0.55000000000000004</v>
      </c>
      <c r="G37" s="94" t="str">
        <f>IF((F37/E37)-1&lt;0,"▲","")</f>
        <v>▲</v>
      </c>
      <c r="H37" s="95">
        <f t="shared" si="0"/>
        <v>0.20289855072463758</v>
      </c>
      <c r="I37" s="33" t="str">
        <f>IF(F37="NA","",IF(M37=0,"",IF((F37-M37)&lt;0,"▲","")))</f>
        <v/>
      </c>
      <c r="J37" s="63" t="str">
        <f>IF(F37="NA","-",IF(M37=0,"-",ABS(F37-M37)))</f>
        <v>-</v>
      </c>
      <c r="K37" s="60">
        <v>0.21099999999999999</v>
      </c>
      <c r="L37" s="72">
        <v>0.81</v>
      </c>
      <c r="M37" s="55">
        <v>0</v>
      </c>
    </row>
    <row r="38" spans="2:13" ht="12" customHeight="1">
      <c r="B38" s="22"/>
      <c r="C38" s="42" t="s">
        <v>10</v>
      </c>
      <c r="D38" s="43">
        <f>ROUND(D37/(D35+D36),3)</f>
        <v>0.182</v>
      </c>
      <c r="E38" s="44">
        <f>ROUND(E37/(E35+E36),3)</f>
        <v>9.0999999999999998E-2</v>
      </c>
      <c r="F38" s="74">
        <f>ROUND(F37/(F35+F36),3)</f>
        <v>7.6999999999999999E-2</v>
      </c>
      <c r="G38" s="107" t="str">
        <f>IF((F38/E38)-1&lt;0,"▲","")</f>
        <v>▲</v>
      </c>
      <c r="H38" s="108">
        <f>ABS(+F38-E38)*100</f>
        <v>1.4</v>
      </c>
      <c r="I38" s="109" t="str">
        <f>IF(F38="NA","",IF(M38=0,"",IF((F38-M38)&lt;0,"▲","")))</f>
        <v/>
      </c>
      <c r="J38" s="64" t="s">
        <v>241</v>
      </c>
      <c r="K38" s="110">
        <f>K37/(K35+K36)</f>
        <v>7.029818424121273E-2</v>
      </c>
      <c r="L38" s="127">
        <f>L37/(L35+L36)</f>
        <v>0.13248282630029443</v>
      </c>
      <c r="M38" s="120" t="s">
        <v>241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65" t="s">
        <v>229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46" t="s">
        <v>232</v>
      </c>
      <c r="H42" s="437"/>
      <c r="I42" s="440" t="s">
        <v>233</v>
      </c>
      <c r="J42" s="441"/>
      <c r="K42" s="444" t="s">
        <v>69</v>
      </c>
      <c r="L42" s="466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47"/>
      <c r="H43" s="439"/>
      <c r="I43" s="442"/>
      <c r="J43" s="443"/>
      <c r="K43" s="445"/>
      <c r="L43" s="467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70.36</v>
      </c>
      <c r="G44" s="113" t="str">
        <f>IF((F44/E44)-1&lt;0,"▲","")</f>
        <v>▲</v>
      </c>
      <c r="H44" s="95">
        <f>ABS((+F44/E44)-1)</f>
        <v>0.18912066382390225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70.36</v>
      </c>
    </row>
    <row r="45" spans="2:13" ht="12" customHeight="1">
      <c r="B45" s="30"/>
      <c r="C45" s="23" t="s">
        <v>8</v>
      </c>
      <c r="D45" s="111">
        <v>52.61</v>
      </c>
      <c r="E45" s="112">
        <v>53.2</v>
      </c>
      <c r="F45" s="125">
        <v>52.64</v>
      </c>
      <c r="G45" s="114" t="str">
        <f>IF((F45/E45)-1&lt;0,"▲","")</f>
        <v>▲</v>
      </c>
      <c r="H45" s="95">
        <f>ABS((+F45/E45)-1)</f>
        <v>1.0526315789473717E-2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52.64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29.67</v>
      </c>
      <c r="G46" s="114" t="str">
        <f>IF((F46/E46)-1&lt;0,"▲","")</f>
        <v>▲</v>
      </c>
      <c r="H46" s="95">
        <f>ABS((+F46/E46)-1)</f>
        <v>2.4975353269799494E-2</v>
      </c>
      <c r="I46" s="33" t="str">
        <f>IF(F46="NA","",IF(M46=0,"",IF((F46-M46)&lt;0,"▲","")))</f>
        <v/>
      </c>
      <c r="J46" s="63">
        <f>IF(F46="NA","-",IF(M46=0,"-",ABS(F46-M46)))</f>
        <v>0.41000000000000014</v>
      </c>
      <c r="K46" s="60">
        <v>23.144500000000001</v>
      </c>
      <c r="L46" s="79">
        <v>23.108000000000001</v>
      </c>
      <c r="M46" s="55">
        <v>29.26</v>
      </c>
    </row>
    <row r="47" spans="2:13" ht="12" customHeight="1">
      <c r="B47" s="30"/>
      <c r="C47" s="23" t="s">
        <v>9</v>
      </c>
      <c r="D47" s="111">
        <v>12.23</v>
      </c>
      <c r="E47" s="112">
        <v>15.62</v>
      </c>
      <c r="F47" s="125">
        <v>3.95</v>
      </c>
      <c r="G47" s="114" t="str">
        <f>IF((F47/E47)-1&lt;0,"▲","")</f>
        <v>▲</v>
      </c>
      <c r="H47" s="95">
        <f>ABS((+F47/E47)-1)</f>
        <v>0.74711907810499356</v>
      </c>
      <c r="I47" s="33" t="str">
        <f>IF(F47="NA","",IF(M47=0,"",IF((F47-M47)&lt;0,"▲","")))</f>
        <v>▲</v>
      </c>
      <c r="J47" s="63">
        <f>IF(F47="NA","-",IF(M47=0,"-",ABS(F47-M47)))</f>
        <v>0.41000000000000014</v>
      </c>
      <c r="K47" s="60">
        <v>3.1349999999999998</v>
      </c>
      <c r="L47" s="79">
        <v>4.9930000000000003</v>
      </c>
      <c r="M47" s="55">
        <v>4.3600000000000003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0.187</v>
      </c>
      <c r="F48" s="75">
        <f>ROUND(F47/(F45+F46),3)</f>
        <v>4.8000000000000001E-2</v>
      </c>
      <c r="G48" s="117" t="str">
        <f>IF(F48-D48&lt;0,"▲","")</f>
        <v>▲</v>
      </c>
      <c r="H48" s="108">
        <f>ABS(+F48-E48)*100</f>
        <v>13.900000000000002</v>
      </c>
      <c r="I48" s="45" t="str">
        <f>IF(F48="NA","",IF(M48=0,"",IF((F48-M48)&lt;0,"▲","")))</f>
        <v>▲</v>
      </c>
      <c r="J48" s="64">
        <f>ABS(+F48-M48)*100</f>
        <v>0.49999999999999978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5.2999999999999999E-2</v>
      </c>
    </row>
    <row r="49" spans="1:13" ht="12" customHeight="1">
      <c r="B49" s="1" t="s">
        <v>240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225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234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235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236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3" customFormat="1" ht="30" customHeight="1">
      <c r="A58" s="463" t="s">
        <v>237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A58:XFD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4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226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228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220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221</v>
      </c>
      <c r="G7" s="457" t="s">
        <v>222</v>
      </c>
      <c r="H7" s="437"/>
      <c r="I7" s="440" t="s">
        <v>223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413.62</v>
      </c>
      <c r="G10" s="94" t="str">
        <f>IF((F10/E10)-1&lt;0,"▲","")</f>
        <v/>
      </c>
      <c r="H10" s="95">
        <f>ABS((+F10/E10)-1)</f>
        <v>0.23222212291834232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413.62</v>
      </c>
    </row>
    <row r="11" spans="2:13" ht="12" customHeight="1">
      <c r="B11" s="30"/>
      <c r="C11" s="23" t="s">
        <v>8</v>
      </c>
      <c r="D11" s="31">
        <v>280.27</v>
      </c>
      <c r="E11" s="32">
        <v>277.89999999999998</v>
      </c>
      <c r="F11" s="123">
        <v>316.56</v>
      </c>
      <c r="G11" s="94" t="str">
        <f>IF((F11/E11)-1&lt;0,"▲","")</f>
        <v/>
      </c>
      <c r="H11" s="95">
        <f>ABS((+F11/E11)-1)</f>
        <v>0.13911478949262324</v>
      </c>
      <c r="I11" s="33" t="str">
        <f>IF(F11="NA","",IF(M11=0,"",IF((F11-M11)&lt;0,"▲","")))</f>
        <v/>
      </c>
      <c r="J11" s="63">
        <f>IF(F11="NA","-",IF(M11=0,"-",ABS(F11-M11)))</f>
        <v>1.0500000000000114</v>
      </c>
      <c r="K11" s="60">
        <v>180.13</v>
      </c>
      <c r="L11" s="72">
        <v>215.17099999999999</v>
      </c>
      <c r="M11" s="55">
        <v>315.51</v>
      </c>
    </row>
    <row r="12" spans="2:13" ht="12" customHeight="1">
      <c r="B12" s="30"/>
      <c r="C12" s="23" t="s">
        <v>79</v>
      </c>
      <c r="D12" s="31">
        <v>90.72</v>
      </c>
      <c r="E12" s="32">
        <v>86.12</v>
      </c>
      <c r="F12" s="123">
        <v>109.93</v>
      </c>
      <c r="G12" s="94" t="str">
        <f>IF((F12/E12)-1&lt;0,"▲","")</f>
        <v/>
      </c>
      <c r="H12" s="95">
        <f>ABS((+F12/E12)-1)</f>
        <v>0.27647468648397577</v>
      </c>
      <c r="I12" s="33" t="str">
        <f>IF(F12="NA","",IF(M12=0,"",IF((F12-M12)&lt;0,"▲","")))</f>
        <v/>
      </c>
      <c r="J12" s="63">
        <f>IF(F12="NA","-",IF(M12=0,"-",ABS(F12-M12)))</f>
        <v>2.5200000000000102</v>
      </c>
      <c r="K12" s="60">
        <v>73.123999999999995</v>
      </c>
      <c r="L12" s="72">
        <v>99.475999999999999</v>
      </c>
      <c r="M12" s="55">
        <v>107.41</v>
      </c>
    </row>
    <row r="13" spans="2:13" ht="12" customHeight="1">
      <c r="B13" s="30"/>
      <c r="C13" s="23" t="s">
        <v>9</v>
      </c>
      <c r="D13" s="31">
        <v>71.680000000000007</v>
      </c>
      <c r="E13" s="32">
        <v>49.85</v>
      </c>
      <c r="F13" s="123">
        <v>43.13</v>
      </c>
      <c r="G13" s="94" t="str">
        <f>IF((F13/E13)-1&lt;0,"▲","")</f>
        <v>▲</v>
      </c>
      <c r="H13" s="95">
        <f>ABS((+F13/E13)-1)</f>
        <v>0.13480441323971915</v>
      </c>
      <c r="I13" s="33" t="str">
        <f>IF(F13="NA","",IF(M13=0,"",IF((F13-M13)&lt;0,"▲","")))</f>
        <v>▲</v>
      </c>
      <c r="J13" s="63">
        <f>IF(F13="NA","-",IF(M13=0,"-",ABS(F13-M13)))</f>
        <v>3.5700000000000003</v>
      </c>
      <c r="K13" s="60">
        <v>39.75</v>
      </c>
      <c r="L13" s="72">
        <v>25.483000000000001</v>
      </c>
      <c r="M13" s="55">
        <v>46.7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0.13700000000000001</v>
      </c>
      <c r="F14" s="69">
        <f>ROUND(F13/(F11+F12),3)</f>
        <v>0.10100000000000001</v>
      </c>
      <c r="G14" s="94" t="str">
        <f>IF((F14/E14)-1&lt;0,"▲","")</f>
        <v>▲</v>
      </c>
      <c r="H14" s="98">
        <f>ABS(+F14-E14)*100</f>
        <v>3.6000000000000005</v>
      </c>
      <c r="I14" s="33" t="str">
        <f>IF(F14="NA","",IF(M14=0,"",IF((F14-M14)&lt;0,"▲","")))</f>
        <v>▲</v>
      </c>
      <c r="J14" s="63">
        <f>IF(F14="NA","-",IF(M14=0,"-",ABS(F14-M14)*100))</f>
        <v>0.89999999999999947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56.25</v>
      </c>
      <c r="G16" s="94" t="str">
        <f>IF((F16/E16)-1&lt;0,"▲","")</f>
        <v/>
      </c>
      <c r="H16" s="95">
        <f t="shared" ref="H16:H37" si="0">ABS((+F16/E16)-1)</f>
        <v>0.14051094890510951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56.25</v>
      </c>
    </row>
    <row r="17" spans="2:13" ht="12" customHeight="1">
      <c r="B17" s="30"/>
      <c r="C17" s="23" t="s">
        <v>8</v>
      </c>
      <c r="D17" s="31">
        <v>31.36</v>
      </c>
      <c r="E17" s="32">
        <v>31.04</v>
      </c>
      <c r="F17" s="123">
        <v>29.83</v>
      </c>
      <c r="G17" s="94" t="str">
        <f>IF((F17/E17)-1&lt;0,"▲","")</f>
        <v>▲</v>
      </c>
      <c r="H17" s="95">
        <f t="shared" si="0"/>
        <v>3.8981958762886681E-2</v>
      </c>
      <c r="I17" s="33" t="str">
        <f>IF(F17="NA","",IF(M17=0,"",IF((F17-M17)&lt;0,"▲","")))</f>
        <v>▲</v>
      </c>
      <c r="J17" s="63">
        <f>IF(F17="NA","-",IF(M17=0,"-",ABS(F17-M17)))</f>
        <v>1.360000000000003</v>
      </c>
      <c r="K17" s="60">
        <v>21.401</v>
      </c>
      <c r="L17" s="72">
        <v>31.027999999999999</v>
      </c>
      <c r="M17" s="55">
        <v>31.19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34.700000000000003</v>
      </c>
      <c r="G18" s="94" t="str">
        <f>IF((F18/E18)-1&lt;0,"▲","")</f>
        <v/>
      </c>
      <c r="H18" s="95">
        <f t="shared" si="0"/>
        <v>0.40315406389001218</v>
      </c>
      <c r="I18" s="33" t="str">
        <f>IF(F18="NA","",IF(M18=0,"",IF((F18-M18)&lt;0,"▲","")))</f>
        <v/>
      </c>
      <c r="J18" s="63">
        <f>IF(F18="NA","-",IF(M18=0,"-",ABS(F18-M18)))</f>
        <v>1.3599999999999994</v>
      </c>
      <c r="K18" s="60">
        <v>31.751000000000001</v>
      </c>
      <c r="L18" s="72">
        <v>33.777999999999999</v>
      </c>
      <c r="M18" s="55">
        <v>33.340000000000003</v>
      </c>
    </row>
    <row r="19" spans="2:13" ht="12" customHeight="1">
      <c r="B19" s="30"/>
      <c r="C19" s="23" t="s">
        <v>9</v>
      </c>
      <c r="D19" s="31">
        <v>15.55</v>
      </c>
      <c r="E19" s="32">
        <v>12.41</v>
      </c>
      <c r="F19" s="123">
        <v>6.58</v>
      </c>
      <c r="G19" s="94" t="str">
        <f>IF((F19/E19)-1&lt;0,"▲","")</f>
        <v>▲</v>
      </c>
      <c r="H19" s="95">
        <f t="shared" si="0"/>
        <v>0.46978243352135374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6.58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0.10199999999999999</v>
      </c>
      <c r="G20" s="104" t="str">
        <f>IF((F20/E20)-1&lt;0,"▲","")</f>
        <v>▲</v>
      </c>
      <c r="H20" s="98">
        <f>ABS(+F20-E20)*100</f>
        <v>12.100000000000001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0.10199999999999999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351.06</v>
      </c>
      <c r="G22" s="94" t="str">
        <f>IF((F22/E22)-1&lt;0,"▲","")</f>
        <v/>
      </c>
      <c r="H22" s="95">
        <f>ABS((+F22/E22)-1)</f>
        <v>0.25329334904144796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351.06</v>
      </c>
    </row>
    <row r="23" spans="2:13" ht="12" customHeight="1">
      <c r="B23" s="30"/>
      <c r="C23" s="23" t="s">
        <v>8</v>
      </c>
      <c r="D23" s="31">
        <v>245.07</v>
      </c>
      <c r="E23" s="32">
        <v>242.81</v>
      </c>
      <c r="F23" s="123">
        <v>282.75</v>
      </c>
      <c r="G23" s="94" t="str">
        <f>IF((F23/E23)-1&lt;0,"▲","")</f>
        <v/>
      </c>
      <c r="H23" s="95">
        <f t="shared" si="0"/>
        <v>0.1644907540875582</v>
      </c>
      <c r="I23" s="33" t="str">
        <f>IF(F23="NA","",IF(M23=0,"",IF((F23-M23)&lt;0,"▲","")))</f>
        <v/>
      </c>
      <c r="J23" s="63">
        <f>IF(F23="NA","-",IF(M23=0,"-",ABS(F23-M23)))</f>
        <v>2.4200000000000159</v>
      </c>
      <c r="K23" s="60">
        <v>157.39250000000001</v>
      </c>
      <c r="L23" s="72">
        <v>180.72300000000001</v>
      </c>
      <c r="M23" s="55">
        <v>280.33</v>
      </c>
    </row>
    <row r="24" spans="2:13" ht="12" customHeight="1">
      <c r="B24" s="30"/>
      <c r="C24" s="23" t="s">
        <v>79</v>
      </c>
      <c r="D24" s="31">
        <v>59.77</v>
      </c>
      <c r="E24" s="32">
        <v>58.45</v>
      </c>
      <c r="F24" s="123">
        <v>71.650000000000006</v>
      </c>
      <c r="G24" s="94" t="str">
        <f>IF((F24/E24)-1&lt;0,"▲","")</f>
        <v/>
      </c>
      <c r="H24" s="95">
        <f t="shared" si="0"/>
        <v>0.2258340461933277</v>
      </c>
      <c r="I24" s="33" t="str">
        <f>IF(F24="NA","",IF(M24=0,"",IF((F24-M24)&lt;0,"▲","")))</f>
        <v/>
      </c>
      <c r="J24" s="63">
        <f>IF(F24="NA","-",IF(M24=0,"-",ABS(F24-M24)))</f>
        <v>1.1700000000000017</v>
      </c>
      <c r="K24" s="60">
        <v>39.707999999999998</v>
      </c>
      <c r="L24" s="72">
        <v>63.003999999999998</v>
      </c>
      <c r="M24" s="55">
        <v>70.48</v>
      </c>
    </row>
    <row r="25" spans="2:13" ht="12" customHeight="1">
      <c r="B25" s="30"/>
      <c r="C25" s="23" t="s">
        <v>9</v>
      </c>
      <c r="D25" s="31">
        <v>54.77</v>
      </c>
      <c r="E25" s="32">
        <v>36.17</v>
      </c>
      <c r="F25" s="123">
        <v>35.86</v>
      </c>
      <c r="G25" s="94" t="str">
        <f>IF((F25/E25)-1&lt;0,"▲","")</f>
        <v>▲</v>
      </c>
      <c r="H25" s="95">
        <f t="shared" si="0"/>
        <v>8.5706386508156429E-3</v>
      </c>
      <c r="I25" s="33" t="str">
        <f>IF(F25="NA","",IF(M25=0,"",IF((F25-M25)&lt;0,"▲","")))</f>
        <v>▲</v>
      </c>
      <c r="J25" s="63">
        <f>IF(F25="NA","-",IF(M25=0,"-",ABS(F25-M25)))</f>
        <v>3.5700000000000003</v>
      </c>
      <c r="K25" s="60">
        <v>26.788499999999999</v>
      </c>
      <c r="L25" s="72">
        <v>14.439</v>
      </c>
      <c r="M25" s="55">
        <v>39.43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0.12</v>
      </c>
      <c r="F26" s="69">
        <f>ROUND(F25/(F23+F24),3)</f>
        <v>0.10100000000000001</v>
      </c>
      <c r="G26" s="104" t="str">
        <f>IF((F26/E26)-1&lt;0,"▲","")</f>
        <v>▲</v>
      </c>
      <c r="H26" s="98">
        <f>ABS(+F26-E26)*100</f>
        <v>1.899999999999999</v>
      </c>
      <c r="I26" s="105" t="str">
        <f>IF(F26="NA","",IF(M26=0,"",IF((F26-M26)&lt;0,"▲","")))</f>
        <v>▲</v>
      </c>
      <c r="J26" s="63">
        <f>IF(F26="NA","-",IF(M26=0,"-",ABS(F26-M26)*100))</f>
        <v>1.0999999999999996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0.112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332.09</v>
      </c>
      <c r="G28" s="94" t="str">
        <f>IF((F28/E28)-1&lt;0,"▲","")</f>
        <v/>
      </c>
      <c r="H28" s="95">
        <f>ABS((+F28/E28)-1)</f>
        <v>0.24099402092675626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332.09</v>
      </c>
    </row>
    <row r="29" spans="2:13" ht="12" customHeight="1">
      <c r="B29" s="41"/>
      <c r="C29" s="23" t="s">
        <v>8</v>
      </c>
      <c r="D29" s="31">
        <v>232.06</v>
      </c>
      <c r="E29" s="32">
        <v>230.79</v>
      </c>
      <c r="F29" s="123">
        <v>269.51</v>
      </c>
      <c r="G29" s="94" t="str">
        <f>IF((F29/E29)-1&lt;0,"▲","")</f>
        <v/>
      </c>
      <c r="H29" s="95">
        <f t="shared" si="0"/>
        <v>0.16777156722561637</v>
      </c>
      <c r="I29" s="33" t="str">
        <f>IF(F29="NA","",IF(M29=0,"",IF((F29-M29)&lt;0,"▲","")))</f>
        <v/>
      </c>
      <c r="J29" s="63">
        <f>IF(F29="NA","-",IF(M29=0,"-",ABS(F29-M29)))</f>
        <v>2.6700000000000159</v>
      </c>
      <c r="K29" s="60">
        <v>119.678</v>
      </c>
      <c r="L29" s="72">
        <v>160.55199999999999</v>
      </c>
      <c r="M29" s="55">
        <v>266.83999999999997</v>
      </c>
    </row>
    <row r="30" spans="2:13" ht="12" customHeight="1">
      <c r="B30" s="41"/>
      <c r="C30" s="23" t="s">
        <v>79</v>
      </c>
      <c r="D30" s="31">
        <v>54.2</v>
      </c>
      <c r="E30" s="32">
        <v>53.97</v>
      </c>
      <c r="F30" s="123">
        <v>63.5</v>
      </c>
      <c r="G30" s="94" t="str">
        <f>IF((F30/E30)-1&lt;0,"▲","")</f>
        <v/>
      </c>
      <c r="H30" s="95">
        <f t="shared" si="0"/>
        <v>0.17657958124884199</v>
      </c>
      <c r="I30" s="33" t="str">
        <f>IF(F30="NA","",IF(M30=0,"",IF((F30-M30)&lt;0,"▲","")))</f>
        <v/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62.23</v>
      </c>
    </row>
    <row r="31" spans="2:13" ht="12" customHeight="1">
      <c r="B31" s="41"/>
      <c r="C31" s="23" t="s">
        <v>9</v>
      </c>
      <c r="D31" s="31">
        <v>49.97</v>
      </c>
      <c r="E31" s="32">
        <v>33.11</v>
      </c>
      <c r="F31" s="123">
        <v>32.58</v>
      </c>
      <c r="G31" s="94" t="str">
        <f>IF((F31/E31)-1&lt;0,"▲","")</f>
        <v>▲</v>
      </c>
      <c r="H31" s="95">
        <f t="shared" si="0"/>
        <v>1.6007248565388155E-2</v>
      </c>
      <c r="I31" s="33" t="str">
        <f>IF(F31="NA","",IF(M31=0,"",IF((F31-M31)&lt;0,"▲","")))</f>
        <v>▲</v>
      </c>
      <c r="J31" s="63">
        <f>IF(F31="NA","-",IF(M31=0,"-",ABS(F31-M31)))</f>
        <v>3.9400000000000048</v>
      </c>
      <c r="K31" s="60">
        <v>15.137</v>
      </c>
      <c r="L31" s="72">
        <v>10.819000000000001</v>
      </c>
      <c r="M31" s="55">
        <v>36.520000000000003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0.11600000000000001</v>
      </c>
      <c r="F32" s="69">
        <f>ROUND(F31/(F29+F30),3)</f>
        <v>9.8000000000000004E-2</v>
      </c>
      <c r="G32" s="104" t="str">
        <f>IF((F32/E32)-1&lt;0,"▲","")</f>
        <v>▲</v>
      </c>
      <c r="H32" s="98">
        <f>ABS(+F32-E32)*100</f>
        <v>1.8000000000000003</v>
      </c>
      <c r="I32" s="105" t="str">
        <f>IF(F32="NA","",IF(M32=0,"",IF((F32-M32)&lt;0,"▲","")))</f>
        <v>▲</v>
      </c>
      <c r="J32" s="63">
        <f>IF(F32="NA","-",IF(M32=0,"-",ABS(F32-M32)*100))</f>
        <v>1.2999999999999998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0.111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6.31</v>
      </c>
      <c r="G34" s="94" t="str">
        <f>IF((F34/E34)-1&lt;0,"▲","")</f>
        <v/>
      </c>
      <c r="H34" s="95">
        <f>ABS((+F34/E34)-1)</f>
        <v>1.1217948717948678E-2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6.31</v>
      </c>
    </row>
    <row r="35" spans="2:13" ht="12" customHeight="1">
      <c r="B35" s="30"/>
      <c r="C35" s="23" t="s">
        <v>8</v>
      </c>
      <c r="D35" s="31">
        <v>3.84</v>
      </c>
      <c r="E35" s="32">
        <v>4.05</v>
      </c>
      <c r="F35" s="123">
        <v>3.99</v>
      </c>
      <c r="G35" s="94" t="str">
        <f>IF((F35/E35)-1&lt;0,"▲","")</f>
        <v>▲</v>
      </c>
      <c r="H35" s="95">
        <f t="shared" si="0"/>
        <v>1.4814814814814725E-2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2.94</v>
      </c>
      <c r="F36" s="123">
        <v>3.58</v>
      </c>
      <c r="G36" s="94" t="str">
        <f>IF((F36/E36)-1&lt;0,"▲","")</f>
        <v/>
      </c>
      <c r="H36" s="95">
        <f t="shared" si="0"/>
        <v>0.21768707482993199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3.58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0.69</v>
      </c>
      <c r="G37" s="94" t="str">
        <f>IF((F37/E37)-1&lt;0,"▲","")</f>
        <v>▲</v>
      </c>
      <c r="H37" s="95">
        <f t="shared" si="0"/>
        <v>0.45669291338582685</v>
      </c>
      <c r="I37" s="33" t="str">
        <f>IF(F37="NA","",IF(M37=0,"",IF((F37-M37)&lt;0,"▲","")))</f>
        <v/>
      </c>
      <c r="J37" s="63">
        <f>IF(F37="NA","-",IF(M37=0,"-",ABS(F37-M37)))</f>
        <v>0</v>
      </c>
      <c r="K37" s="60">
        <v>0.21099999999999999</v>
      </c>
      <c r="L37" s="72">
        <v>0.81</v>
      </c>
      <c r="M37" s="55">
        <v>0.69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0.182</v>
      </c>
      <c r="F38" s="74">
        <f>ROUND(F37/(F35+F36),3)</f>
        <v>9.0999999999999998E-2</v>
      </c>
      <c r="G38" s="107" t="str">
        <f>IF((F38/E38)-1&lt;0,"▲","")</f>
        <v>▲</v>
      </c>
      <c r="H38" s="108">
        <f>ABS(+F38-E38)*100</f>
        <v>9.1</v>
      </c>
      <c r="I38" s="109" t="str">
        <f>IF(F38="NA","",IF(M38=0,"",IF((F38-M38)&lt;0,"▲","")))</f>
        <v/>
      </c>
      <c r="J38" s="64">
        <f>IF(F38="NA","-",IF(M38=0,"-",ABS(F38-M38)*100))</f>
        <v>0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9.0999999999999998E-2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229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231</v>
      </c>
      <c r="G42" s="457" t="s">
        <v>232</v>
      </c>
      <c r="H42" s="437"/>
      <c r="I42" s="440" t="s">
        <v>233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70.36</v>
      </c>
      <c r="G44" s="113" t="str">
        <f>IF((F44/E44)-1&lt;0,"▲","")</f>
        <v>▲</v>
      </c>
      <c r="H44" s="95">
        <f>ABS((+F44/E44)-1)</f>
        <v>0.18912066382390225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70.36</v>
      </c>
    </row>
    <row r="45" spans="2:13" ht="12" customHeight="1">
      <c r="B45" s="30"/>
      <c r="C45" s="23" t="s">
        <v>8</v>
      </c>
      <c r="D45" s="111">
        <v>52.61</v>
      </c>
      <c r="E45" s="112">
        <v>53.2</v>
      </c>
      <c r="F45" s="125">
        <v>52.64</v>
      </c>
      <c r="G45" s="114" t="str">
        <f>IF((F45/E45)-1&lt;0,"▲","")</f>
        <v>▲</v>
      </c>
      <c r="H45" s="95">
        <f>ABS((+F45/E45)-1)</f>
        <v>1.0526315789473717E-2</v>
      </c>
      <c r="I45" s="33" t="str">
        <f>IF(F45="NA","",IF(M45=0,"",IF((F45-M45)&lt;0,"▲","")))</f>
        <v>▲</v>
      </c>
      <c r="J45" s="63">
        <f>IF(F45="NA","-",IF(M45=0,"-",ABS(F45-M45)))</f>
        <v>1.7999999999999972</v>
      </c>
      <c r="K45" s="60">
        <v>13.8605</v>
      </c>
      <c r="L45" s="79">
        <v>40.305999999999997</v>
      </c>
      <c r="M45" s="55">
        <v>54.44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29.26</v>
      </c>
      <c r="G46" s="114" t="str">
        <f>IF((F46/E46)-1&lt;0,"▲","")</f>
        <v>▲</v>
      </c>
      <c r="H46" s="95">
        <f>ABS((+F46/E46)-1)</f>
        <v>3.8448899112717649E-2</v>
      </c>
      <c r="I46" s="33" t="str">
        <f>IF(F46="NA","",IF(M46=0,"",IF((F46-M46)&lt;0,"▲","")))</f>
        <v/>
      </c>
      <c r="J46" s="63">
        <f>IF(F46="NA","-",IF(M46=0,"-",ABS(F46-M46)))</f>
        <v>1.360000000000003</v>
      </c>
      <c r="K46" s="60">
        <v>23.144500000000001</v>
      </c>
      <c r="L46" s="79">
        <v>23.108000000000001</v>
      </c>
      <c r="M46" s="55">
        <v>27.9</v>
      </c>
    </row>
    <row r="47" spans="2:13" ht="12" customHeight="1">
      <c r="B47" s="30"/>
      <c r="C47" s="23" t="s">
        <v>9</v>
      </c>
      <c r="D47" s="111">
        <v>12.23</v>
      </c>
      <c r="E47" s="112">
        <v>15.62</v>
      </c>
      <c r="F47" s="125">
        <v>4.3600000000000003</v>
      </c>
      <c r="G47" s="114" t="str">
        <f>IF((F47/E47)-1&lt;0,"▲","")</f>
        <v>▲</v>
      </c>
      <c r="H47" s="95">
        <f>ABS((+F47/E47)-1)</f>
        <v>0.72087067861715748</v>
      </c>
      <c r="I47" s="33" t="str">
        <f>IF(F47="NA","",IF(M47=0,"",IF((F47-M47)&lt;0,"▲","")))</f>
        <v/>
      </c>
      <c r="J47" s="63">
        <f>IF(F47="NA","-",IF(M47=0,"-",ABS(F47-M47)))</f>
        <v>0.55000000000000027</v>
      </c>
      <c r="K47" s="60">
        <v>3.1349999999999998</v>
      </c>
      <c r="L47" s="79">
        <v>4.9930000000000003</v>
      </c>
      <c r="M47" s="55">
        <v>3.81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0.187</v>
      </c>
      <c r="F48" s="75">
        <f>ROUND(F47/(F45+F46),3)</f>
        <v>5.2999999999999999E-2</v>
      </c>
      <c r="G48" s="117" t="str">
        <f>IF(F48-D48&lt;0,"▲","")</f>
        <v>▲</v>
      </c>
      <c r="H48" s="108">
        <f>ABS(+F48-E48)*100</f>
        <v>13.4</v>
      </c>
      <c r="I48" s="45" t="str">
        <f>IF(F48="NA","",IF(M48=0,"",IF((F48-M48)&lt;0,"▲","")))</f>
        <v/>
      </c>
      <c r="J48" s="64">
        <f>ABS(+F48-M48)*100</f>
        <v>0.7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4.5999999999999999E-2</v>
      </c>
    </row>
    <row r="49" spans="1:13" ht="12" customHeight="1">
      <c r="B49" s="1" t="s">
        <v>227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224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225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234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235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236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237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A58:XFD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5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213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183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117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130</v>
      </c>
      <c r="H7" s="437"/>
      <c r="I7" s="440" t="s">
        <v>212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413.62</v>
      </c>
      <c r="G10" s="94" t="str">
        <f>IF((F10/E10)-1&lt;0,"▲","")</f>
        <v/>
      </c>
      <c r="H10" s="95">
        <f>ABS((+F10/E10)-1)</f>
        <v>0.23222212291834232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413.62</v>
      </c>
    </row>
    <row r="11" spans="2:13" ht="12" customHeight="1">
      <c r="B11" s="30"/>
      <c r="C11" s="23" t="s">
        <v>8</v>
      </c>
      <c r="D11" s="31">
        <v>280.27</v>
      </c>
      <c r="E11" s="32">
        <v>277.89999999999998</v>
      </c>
      <c r="F11" s="123">
        <v>315.51</v>
      </c>
      <c r="G11" s="94" t="str">
        <f>IF((F11/E11)-1&lt;0,"▲","")</f>
        <v/>
      </c>
      <c r="H11" s="95">
        <f>ABS((+F11/E11)-1)</f>
        <v>0.13533645196113708</v>
      </c>
      <c r="I11" s="33" t="str">
        <f>IF(F11="NA","",IF(M11=0,"",IF((F11-M11)&lt;0,"▲","")))</f>
        <v/>
      </c>
      <c r="J11" s="63">
        <f>IF(F11="NA","-",IF(M11=0,"-",ABS(F11-M11)))</f>
        <v>0.33999999999997499</v>
      </c>
      <c r="K11" s="60">
        <v>180.13</v>
      </c>
      <c r="L11" s="72">
        <v>215.17099999999999</v>
      </c>
      <c r="M11" s="55">
        <v>315.17</v>
      </c>
    </row>
    <row r="12" spans="2:13" ht="12" customHeight="1">
      <c r="B12" s="30"/>
      <c r="C12" s="23" t="s">
        <v>79</v>
      </c>
      <c r="D12" s="31">
        <v>90.72</v>
      </c>
      <c r="E12" s="32">
        <v>86.12</v>
      </c>
      <c r="F12" s="123">
        <v>107.41</v>
      </c>
      <c r="G12" s="94" t="str">
        <f>IF((F12/E12)-1&lt;0,"▲","")</f>
        <v/>
      </c>
      <c r="H12" s="95">
        <f>ABS((+F12/E12)-1)</f>
        <v>0.24721319089642346</v>
      </c>
      <c r="I12" s="33" t="str">
        <f>IF(F12="NA","",IF(M12=0,"",IF((F12-M12)&lt;0,"▲","")))</f>
        <v/>
      </c>
      <c r="J12" s="63">
        <f>IF(F12="NA","-",IF(M12=0,"-",ABS(F12-M12)))</f>
        <v>0.60999999999999943</v>
      </c>
      <c r="K12" s="60">
        <v>73.123999999999995</v>
      </c>
      <c r="L12" s="72">
        <v>99.475999999999999</v>
      </c>
      <c r="M12" s="55">
        <v>106.8</v>
      </c>
    </row>
    <row r="13" spans="2:13" ht="12" customHeight="1">
      <c r="B13" s="30"/>
      <c r="C13" s="23" t="s">
        <v>9</v>
      </c>
      <c r="D13" s="31">
        <v>71.680000000000007</v>
      </c>
      <c r="E13" s="32">
        <v>49.85</v>
      </c>
      <c r="F13" s="123">
        <v>46.7</v>
      </c>
      <c r="G13" s="94" t="str">
        <f>IF((F13/E13)-1&lt;0,"▲","")</f>
        <v>▲</v>
      </c>
      <c r="H13" s="95">
        <f>ABS((+F13/E13)-1)</f>
        <v>6.318956870611836E-2</v>
      </c>
      <c r="I13" s="33" t="str">
        <f>IF(F13="NA","",IF(M13=0,"",IF((F13-M13)&lt;0,"▲","")))</f>
        <v>▲</v>
      </c>
      <c r="J13" s="63">
        <f>IF(F13="NA","-",IF(M13=0,"-",ABS(F13-M13)))</f>
        <v>0.77999999999999403</v>
      </c>
      <c r="K13" s="60">
        <v>39.75</v>
      </c>
      <c r="L13" s="72">
        <v>25.483000000000001</v>
      </c>
      <c r="M13" s="55">
        <v>47.48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0.13700000000000001</v>
      </c>
      <c r="F14" s="69">
        <f>ROUND(F13/(F11+F12),3)</f>
        <v>0.11</v>
      </c>
      <c r="G14" s="94" t="str">
        <f>IF((F14/E14)-1&lt;0,"▲","")</f>
        <v>▲</v>
      </c>
      <c r="H14" s="98">
        <f>ABS(+F14-E14)*100</f>
        <v>2.7000000000000011</v>
      </c>
      <c r="I14" s="33" t="str">
        <f>IF(F14="NA","",IF(M14=0,"",IF((F14-M14)&lt;0,"▲","")))</f>
        <v>▲</v>
      </c>
      <c r="J14" s="63">
        <f>IF(F14="NA","-",IF(M14=0,"-",ABS(F14-M14)*100))</f>
        <v>0.30000000000000027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0.113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56.25</v>
      </c>
      <c r="G16" s="94" t="str">
        <f>IF((F16/E16)-1&lt;0,"▲","")</f>
        <v/>
      </c>
      <c r="H16" s="95">
        <f t="shared" ref="H16:H37" si="0">ABS((+F16/E16)-1)</f>
        <v>0.14051094890510951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56.25</v>
      </c>
    </row>
    <row r="17" spans="2:13" ht="12" customHeight="1">
      <c r="B17" s="30"/>
      <c r="C17" s="23" t="s">
        <v>8</v>
      </c>
      <c r="D17" s="31">
        <v>31.36</v>
      </c>
      <c r="E17" s="32">
        <v>31.04</v>
      </c>
      <c r="F17" s="123">
        <v>31.19</v>
      </c>
      <c r="G17" s="94" t="str">
        <f>IF((F17/E17)-1&lt;0,"▲","")</f>
        <v/>
      </c>
      <c r="H17" s="95">
        <f t="shared" si="0"/>
        <v>4.8324742268042176E-3</v>
      </c>
      <c r="I17" s="33" t="str">
        <f>IF(F17="NA","",IF(M17=0,"",IF((F17-M17)&lt;0,"▲","")))</f>
        <v/>
      </c>
      <c r="J17" s="63">
        <f>IF(F17="NA","-",IF(M17=0,"-",ABS(F17-M17)))</f>
        <v>0.14000000000000057</v>
      </c>
      <c r="K17" s="60">
        <v>21.401</v>
      </c>
      <c r="L17" s="72">
        <v>31.027999999999999</v>
      </c>
      <c r="M17" s="55">
        <v>31.05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33.340000000000003</v>
      </c>
      <c r="G18" s="94" t="str">
        <f>IF((F18/E18)-1&lt;0,"▲","")</f>
        <v/>
      </c>
      <c r="H18" s="95">
        <f t="shared" si="0"/>
        <v>0.34816012939749297</v>
      </c>
      <c r="I18" s="33" t="str">
        <f>IF(F18="NA","",IF(M18=0,"",IF((F18-M18)&lt;0,"▲","")))</f>
        <v/>
      </c>
      <c r="J18" s="63">
        <f>IF(F18="NA","-",IF(M18=0,"-",ABS(F18-M18)))</f>
        <v>0.68000000000000682</v>
      </c>
      <c r="K18" s="60">
        <v>31.751000000000001</v>
      </c>
      <c r="L18" s="72">
        <v>33.777999999999999</v>
      </c>
      <c r="M18" s="55">
        <v>32.659999999999997</v>
      </c>
    </row>
    <row r="19" spans="2:13" ht="12" customHeight="1">
      <c r="B19" s="30"/>
      <c r="C19" s="23" t="s">
        <v>9</v>
      </c>
      <c r="D19" s="31">
        <v>15.55</v>
      </c>
      <c r="E19" s="32">
        <v>12.41</v>
      </c>
      <c r="F19" s="123">
        <v>6.58</v>
      </c>
      <c r="G19" s="94" t="str">
        <f>IF((F19/E19)-1&lt;0,"▲","")</f>
        <v>▲</v>
      </c>
      <c r="H19" s="95">
        <f t="shared" si="0"/>
        <v>0.46978243352135374</v>
      </c>
      <c r="I19" s="33" t="str">
        <f>IF(F19="NA","",IF(M19=0,"",IF((F19-M19)&lt;0,"▲","")))</f>
        <v>▲</v>
      </c>
      <c r="J19" s="63">
        <f>IF(F19="NA","-",IF(M19=0,"-",ABS(F19-M19)))</f>
        <v>0.82000000000000028</v>
      </c>
      <c r="K19" s="60">
        <v>12.750500000000001</v>
      </c>
      <c r="L19" s="72">
        <v>10.234</v>
      </c>
      <c r="M19" s="55">
        <v>7.4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0.10199999999999999</v>
      </c>
      <c r="G20" s="104" t="str">
        <f>IF((F20/E20)-1&lt;0,"▲","")</f>
        <v>▲</v>
      </c>
      <c r="H20" s="98">
        <f>ABS(+F20-E20)*100</f>
        <v>12.100000000000001</v>
      </c>
      <c r="I20" s="105" t="str">
        <f>IF(F20="NA","",IF(M20=0,"",IF((F20-M20)&lt;0,"▲","")))</f>
        <v>▲</v>
      </c>
      <c r="J20" s="63">
        <f>IF(F20="NA","-",IF(M20=0,"-",ABS(F20-M20)*100))</f>
        <v>1.4000000000000012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0.11600000000000001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351.06</v>
      </c>
      <c r="G22" s="94" t="str">
        <f>IF((F22/E22)-1&lt;0,"▲","")</f>
        <v/>
      </c>
      <c r="H22" s="95">
        <f>ABS((+F22/E22)-1)</f>
        <v>0.25329334904144796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351.06</v>
      </c>
    </row>
    <row r="23" spans="2:13" ht="12" customHeight="1">
      <c r="B23" s="30"/>
      <c r="C23" s="23" t="s">
        <v>8</v>
      </c>
      <c r="D23" s="31">
        <v>245.07</v>
      </c>
      <c r="E23" s="32">
        <v>242.81</v>
      </c>
      <c r="F23" s="123">
        <v>280.33</v>
      </c>
      <c r="G23" s="94" t="str">
        <f>IF((F23/E23)-1&lt;0,"▲","")</f>
        <v/>
      </c>
      <c r="H23" s="95">
        <f t="shared" si="0"/>
        <v>0.154524113504386</v>
      </c>
      <c r="I23" s="33" t="str">
        <f>IF(F23="NA","",IF(M23=0,"",IF((F23-M23)&lt;0,"▲","")))</f>
        <v/>
      </c>
      <c r="J23" s="63">
        <f>IF(F23="NA","-",IF(M23=0,"-",ABS(F23-M23)))</f>
        <v>0.19999999999998863</v>
      </c>
      <c r="K23" s="60">
        <v>157.39250000000001</v>
      </c>
      <c r="L23" s="72">
        <v>180.72300000000001</v>
      </c>
      <c r="M23" s="55">
        <v>280.13</v>
      </c>
    </row>
    <row r="24" spans="2:13" ht="12" customHeight="1">
      <c r="B24" s="30"/>
      <c r="C24" s="23" t="s">
        <v>79</v>
      </c>
      <c r="D24" s="31">
        <v>59.77</v>
      </c>
      <c r="E24" s="32">
        <v>58.45</v>
      </c>
      <c r="F24" s="123">
        <v>70.48</v>
      </c>
      <c r="G24" s="94" t="str">
        <f>IF((F24/E24)-1&lt;0,"▲","")</f>
        <v/>
      </c>
      <c r="H24" s="95">
        <f t="shared" si="0"/>
        <v>0.20581693755346442</v>
      </c>
      <c r="I24" s="33" t="str">
        <f>IF(F24="NA","",IF(M24=0,"",IF((F24-M24)&lt;0,"▲","")))</f>
        <v>▲</v>
      </c>
      <c r="J24" s="63">
        <f>IF(F24="NA","-",IF(M24=0,"-",ABS(F24-M24)))</f>
        <v>0.10999999999999943</v>
      </c>
      <c r="K24" s="60">
        <v>39.707999999999998</v>
      </c>
      <c r="L24" s="72">
        <v>63.003999999999998</v>
      </c>
      <c r="M24" s="55">
        <v>70.59</v>
      </c>
    </row>
    <row r="25" spans="2:13" ht="12" customHeight="1">
      <c r="B25" s="30"/>
      <c r="C25" s="23" t="s">
        <v>9</v>
      </c>
      <c r="D25" s="31">
        <v>54.77</v>
      </c>
      <c r="E25" s="32">
        <v>36.17</v>
      </c>
      <c r="F25" s="123">
        <v>39.43</v>
      </c>
      <c r="G25" s="94" t="str">
        <f>IF((F25/E25)-1&lt;0,"▲","")</f>
        <v/>
      </c>
      <c r="H25" s="95">
        <f t="shared" si="0"/>
        <v>9.012994194083479E-2</v>
      </c>
      <c r="I25" s="33" t="str">
        <f>IF(F25="NA","",IF(M25=0,"",IF((F25-M25)&lt;0,"▲","")))</f>
        <v/>
      </c>
      <c r="J25" s="63">
        <f>IF(F25="NA","-",IF(M25=0,"-",ABS(F25-M25)))</f>
        <v>7.0000000000000284E-2</v>
      </c>
      <c r="K25" s="60">
        <v>26.788499999999999</v>
      </c>
      <c r="L25" s="72">
        <v>14.439</v>
      </c>
      <c r="M25" s="55">
        <v>39.36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0.12</v>
      </c>
      <c r="F26" s="69">
        <f>ROUND(F25/(F23+F24),3)</f>
        <v>0.112</v>
      </c>
      <c r="G26" s="104" t="str">
        <f>IF((F26/E26)-1&lt;0,"▲","")</f>
        <v>▲</v>
      </c>
      <c r="H26" s="98">
        <f>ABS(+F26-E26)*100</f>
        <v>0.79999999999999938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0.112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332.09</v>
      </c>
      <c r="G28" s="94" t="str">
        <f>IF((F28/E28)-1&lt;0,"▲","")</f>
        <v/>
      </c>
      <c r="H28" s="95">
        <f>ABS((+F28/E28)-1)</f>
        <v>0.24099402092675626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332.09</v>
      </c>
    </row>
    <row r="29" spans="2:13" ht="12" customHeight="1">
      <c r="B29" s="41"/>
      <c r="C29" s="23" t="s">
        <v>8</v>
      </c>
      <c r="D29" s="31">
        <v>232.06</v>
      </c>
      <c r="E29" s="32">
        <v>230.79</v>
      </c>
      <c r="F29" s="123">
        <v>266.83999999999997</v>
      </c>
      <c r="G29" s="94" t="str">
        <f>IF((F29/E29)-1&lt;0,"▲","")</f>
        <v/>
      </c>
      <c r="H29" s="95">
        <f t="shared" si="0"/>
        <v>0.1562026084319077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266.83999999999997</v>
      </c>
    </row>
    <row r="30" spans="2:13" ht="12" customHeight="1">
      <c r="B30" s="41"/>
      <c r="C30" s="23" t="s">
        <v>79</v>
      </c>
      <c r="D30" s="31">
        <v>54.2</v>
      </c>
      <c r="E30" s="32">
        <v>53.97</v>
      </c>
      <c r="F30" s="123">
        <v>62.23</v>
      </c>
      <c r="G30" s="94" t="str">
        <f>IF((F30/E30)-1&lt;0,"▲","")</f>
        <v/>
      </c>
      <c r="H30" s="95">
        <f t="shared" si="0"/>
        <v>0.15304798962386501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62.23</v>
      </c>
    </row>
    <row r="31" spans="2:13" ht="12" customHeight="1">
      <c r="B31" s="41"/>
      <c r="C31" s="23" t="s">
        <v>9</v>
      </c>
      <c r="D31" s="31">
        <v>49.97</v>
      </c>
      <c r="E31" s="32">
        <v>33.11</v>
      </c>
      <c r="F31" s="123">
        <v>36.520000000000003</v>
      </c>
      <c r="G31" s="94" t="str">
        <f>IF((F31/E31)-1&lt;0,"▲","")</f>
        <v/>
      </c>
      <c r="H31" s="95">
        <f t="shared" si="0"/>
        <v>0.10299003322259148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36.520000000000003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0.11600000000000001</v>
      </c>
      <c r="F32" s="69">
        <f>ROUND(F31/(F29+F30),3)</f>
        <v>0.111</v>
      </c>
      <c r="G32" s="104" t="str">
        <f>IF((F32/E32)-1&lt;0,"▲","")</f>
        <v>▲</v>
      </c>
      <c r="H32" s="98">
        <f>ABS(+F32-E32)*100</f>
        <v>0.50000000000000044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0.111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6.31</v>
      </c>
      <c r="G34" s="94" t="str">
        <f>IF((F34/E34)-1&lt;0,"▲","")</f>
        <v/>
      </c>
      <c r="H34" s="95">
        <f>ABS((+F34/E34)-1)</f>
        <v>1.1217948717948678E-2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6.31</v>
      </c>
    </row>
    <row r="35" spans="2:13" ht="12" customHeight="1">
      <c r="B35" s="30"/>
      <c r="C35" s="23" t="s">
        <v>8</v>
      </c>
      <c r="D35" s="31">
        <v>3.84</v>
      </c>
      <c r="E35" s="32">
        <v>4.05</v>
      </c>
      <c r="F35" s="123">
        <v>3.99</v>
      </c>
      <c r="G35" s="94" t="str">
        <f>IF((F35/E35)-1&lt;0,"▲","")</f>
        <v>▲</v>
      </c>
      <c r="H35" s="95">
        <f t="shared" si="0"/>
        <v>1.4814814814814725E-2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2.94</v>
      </c>
      <c r="F36" s="123">
        <v>3.58</v>
      </c>
      <c r="G36" s="94" t="str">
        <f>IF((F36/E36)-1&lt;0,"▲","")</f>
        <v/>
      </c>
      <c r="H36" s="95">
        <f t="shared" si="0"/>
        <v>0.21768707482993199</v>
      </c>
      <c r="I36" s="33" t="str">
        <f>IF(F36="NA","",IF(M36=0,"",IF((F36-M36)&lt;0,"▲","")))</f>
        <v/>
      </c>
      <c r="J36" s="63">
        <f>IF(F36="NA","-",IF(M36=0,"-",ABS(F36-M36)))</f>
        <v>3.0000000000000249E-2</v>
      </c>
      <c r="K36" s="60">
        <v>1.665</v>
      </c>
      <c r="L36" s="72">
        <v>2.694</v>
      </c>
      <c r="M36" s="55">
        <v>3.55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0.69</v>
      </c>
      <c r="G37" s="94" t="str">
        <f>IF((F37/E37)-1&lt;0,"▲","")</f>
        <v>▲</v>
      </c>
      <c r="H37" s="95">
        <f t="shared" si="0"/>
        <v>0.45669291338582685</v>
      </c>
      <c r="I37" s="33" t="str">
        <f>IF(F37="NA","",IF(M37=0,"",IF((F37-M37)&lt;0,"▲","")))</f>
        <v>▲</v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0.72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0.182</v>
      </c>
      <c r="F38" s="74">
        <f>ROUND(F37/(F35+F36),3)</f>
        <v>9.0999999999999998E-2</v>
      </c>
      <c r="G38" s="107" t="str">
        <f>IF((F38/E38)-1&lt;0,"▲","")</f>
        <v>▲</v>
      </c>
      <c r="H38" s="108">
        <f>ABS(+F38-E38)*100</f>
        <v>9.1</v>
      </c>
      <c r="I38" s="109" t="str">
        <f>IF(F38="NA","",IF(M38=0,"",IF((F38-M38)&lt;0,"▲","")))</f>
        <v>▲</v>
      </c>
      <c r="J38" s="64">
        <f>IF(F38="NA","-",IF(M38=0,"-",ABS(F38-M38)*100))</f>
        <v>0.40000000000000036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9.5000000000000001E-2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70.36</v>
      </c>
      <c r="G44" s="113" t="str">
        <f>IF((F44/E44)-1&lt;0,"▲","")</f>
        <v>▲</v>
      </c>
      <c r="H44" s="95">
        <f>ABS((+F44/E44)-1)</f>
        <v>0.18912066382390225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70.36</v>
      </c>
    </row>
    <row r="45" spans="2:13" ht="12" customHeight="1">
      <c r="B45" s="30"/>
      <c r="C45" s="23" t="s">
        <v>8</v>
      </c>
      <c r="D45" s="111">
        <v>52.61</v>
      </c>
      <c r="E45" s="112">
        <v>53.2</v>
      </c>
      <c r="F45" s="125">
        <v>54.44</v>
      </c>
      <c r="G45" s="114" t="str">
        <f>IF((F45/E45)-1&lt;0,"▲","")</f>
        <v/>
      </c>
      <c r="H45" s="95">
        <f>ABS((+F45/E45)-1)</f>
        <v>2.3308270676691611E-2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54.44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27.9</v>
      </c>
      <c r="G46" s="114" t="str">
        <f>IF((F46/E46)-1&lt;0,"▲","")</f>
        <v>▲</v>
      </c>
      <c r="H46" s="95">
        <f>ABS((+F46/E46)-1)</f>
        <v>8.3141636542885311E-2</v>
      </c>
      <c r="I46" s="33" t="str">
        <f>IF(F46="NA","",IF(M46=0,"",IF((F46-M46)&lt;0,"▲","")))</f>
        <v/>
      </c>
      <c r="J46" s="63">
        <f>IF(F46="NA","-",IF(M46=0,"-",ABS(F46-M46)))</f>
        <v>0.54999999999999716</v>
      </c>
      <c r="K46" s="60">
        <v>23.144500000000001</v>
      </c>
      <c r="L46" s="79">
        <v>23.108000000000001</v>
      </c>
      <c r="M46" s="55">
        <v>27.35</v>
      </c>
    </row>
    <row r="47" spans="2:13" ht="12" customHeight="1">
      <c r="B47" s="30"/>
      <c r="C47" s="23" t="s">
        <v>9</v>
      </c>
      <c r="D47" s="111">
        <v>12.23</v>
      </c>
      <c r="E47" s="112">
        <v>15.62</v>
      </c>
      <c r="F47" s="125">
        <v>3.81</v>
      </c>
      <c r="G47" s="114" t="str">
        <f>IF((F47/E47)-1&lt;0,"▲","")</f>
        <v>▲</v>
      </c>
      <c r="H47" s="95">
        <f>ABS((+F47/E47)-1)</f>
        <v>0.75608194622279123</v>
      </c>
      <c r="I47" s="33" t="str">
        <f>IF(F47="NA","",IF(M47=0,"",IF((F47-M47)&lt;0,"▲","")))</f>
        <v>▲</v>
      </c>
      <c r="J47" s="63">
        <f>IF(F47="NA","-",IF(M47=0,"-",ABS(F47-M47)))</f>
        <v>0.53999999999999959</v>
      </c>
      <c r="K47" s="60">
        <v>3.1349999999999998</v>
      </c>
      <c r="L47" s="79">
        <v>4.9930000000000003</v>
      </c>
      <c r="M47" s="55">
        <v>4.3499999999999996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0.187</v>
      </c>
      <c r="F48" s="75">
        <f>ROUND(F47/(F45+F46),3)</f>
        <v>4.5999999999999999E-2</v>
      </c>
      <c r="G48" s="117" t="str">
        <f>IF(F48-D48&lt;0,"▲","")</f>
        <v>▲</v>
      </c>
      <c r="H48" s="108">
        <f>ABS(+F48-E48)*100</f>
        <v>14.100000000000001</v>
      </c>
      <c r="I48" s="45" t="str">
        <f>IF(F48="NA","",IF(M48=0,"",IF((F48-M48)&lt;0,"▲","")))</f>
        <v>▲</v>
      </c>
      <c r="J48" s="64">
        <f>ABS(+F48-M48)*100</f>
        <v>0.7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5.2999999999999999E-2</v>
      </c>
    </row>
    <row r="49" spans="1:13" ht="12" customHeight="1">
      <c r="B49" s="1" t="s">
        <v>214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173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174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175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176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200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178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6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210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117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413.62</v>
      </c>
      <c r="G10" s="94" t="str">
        <f>IF((F10/E10)-1&lt;0,"▲","")</f>
        <v/>
      </c>
      <c r="H10" s="95">
        <f>ABS((+F10/E10)-1)</f>
        <v>0.23222212291834232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413.62</v>
      </c>
    </row>
    <row r="11" spans="2:13" ht="12" customHeight="1">
      <c r="B11" s="30"/>
      <c r="C11" s="23" t="s">
        <v>8</v>
      </c>
      <c r="D11" s="31">
        <v>280.27</v>
      </c>
      <c r="E11" s="32">
        <v>277.89999999999998</v>
      </c>
      <c r="F11" s="123">
        <v>315.17</v>
      </c>
      <c r="G11" s="94" t="str">
        <f>IF((F11/E11)-1&lt;0,"▲","")</f>
        <v/>
      </c>
      <c r="H11" s="95">
        <f>ABS((+F11/E11)-1)</f>
        <v>0.13411299028427504</v>
      </c>
      <c r="I11" s="33" t="str">
        <f>IF(F11="NA","",IF(M11=0,"",IF((F11-M11)&lt;0,"▲","")))</f>
        <v>▲</v>
      </c>
      <c r="J11" s="63">
        <f>IF(F11="NA","-",IF(M11=0,"-",ABS(F11-M11)))</f>
        <v>0.12999999999999545</v>
      </c>
      <c r="K11" s="60">
        <v>180.13</v>
      </c>
      <c r="L11" s="72">
        <v>215.17099999999999</v>
      </c>
      <c r="M11" s="55">
        <v>315.3</v>
      </c>
    </row>
    <row r="12" spans="2:13" ht="12" customHeight="1">
      <c r="B12" s="30"/>
      <c r="C12" s="23" t="s">
        <v>79</v>
      </c>
      <c r="D12" s="31">
        <v>90.72</v>
      </c>
      <c r="E12" s="32">
        <v>86.12</v>
      </c>
      <c r="F12" s="123">
        <v>106.8</v>
      </c>
      <c r="G12" s="94" t="str">
        <f>IF((F12/E12)-1&lt;0,"▲","")</f>
        <v/>
      </c>
      <c r="H12" s="95">
        <f>ABS((+F12/E12)-1)</f>
        <v>0.2401300510915001</v>
      </c>
      <c r="I12" s="33" t="str">
        <f>IF(F12="NA","",IF(M12=0,"",IF((F12-M12)&lt;0,"▲","")))</f>
        <v/>
      </c>
      <c r="J12" s="63">
        <f>IF(F12="NA","-",IF(M12=0,"-",ABS(F12-M12)))</f>
        <v>0.73999999999999488</v>
      </c>
      <c r="K12" s="60">
        <v>73.123999999999995</v>
      </c>
      <c r="L12" s="72">
        <v>99.475999999999999</v>
      </c>
      <c r="M12" s="55">
        <v>106.06</v>
      </c>
    </row>
    <row r="13" spans="2:13" ht="12" customHeight="1">
      <c r="B13" s="30"/>
      <c r="C13" s="23" t="s">
        <v>9</v>
      </c>
      <c r="D13" s="31">
        <v>71.680000000000007</v>
      </c>
      <c r="E13" s="32">
        <v>49.85</v>
      </c>
      <c r="F13" s="123">
        <v>47.48</v>
      </c>
      <c r="G13" s="94" t="str">
        <f>IF((F13/E13)-1&lt;0,"▲","")</f>
        <v>▲</v>
      </c>
      <c r="H13" s="95">
        <f>ABS((+F13/E13)-1)</f>
        <v>4.7542627883651045E-2</v>
      </c>
      <c r="I13" s="33" t="str">
        <f>IF(F13="NA","",IF(M13=0,"",IF((F13-M13)&lt;0,"▲","")))</f>
        <v>▲</v>
      </c>
      <c r="J13" s="63">
        <f>IF(F13="NA","-",IF(M13=0,"-",ABS(F13-M13)))</f>
        <v>0.61000000000000654</v>
      </c>
      <c r="K13" s="60">
        <v>39.75</v>
      </c>
      <c r="L13" s="72">
        <v>25.483000000000001</v>
      </c>
      <c r="M13" s="55">
        <v>48.09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0.13700000000000001</v>
      </c>
      <c r="F14" s="69">
        <f>ROUND(F13/(F11+F12),3)</f>
        <v>0.113</v>
      </c>
      <c r="G14" s="94" t="str">
        <f>IF((F14/E14)-1&lt;0,"▲","")</f>
        <v>▲</v>
      </c>
      <c r="H14" s="98">
        <f>ABS(+F14-E14)*100</f>
        <v>2.4000000000000008</v>
      </c>
      <c r="I14" s="33" t="str">
        <f>IF(F14="NA","",IF(M14=0,"",IF((F14-M14)&lt;0,"▲","")))</f>
        <v>▲</v>
      </c>
      <c r="J14" s="63">
        <f>IF(F14="NA","-",IF(M14=0,"-",ABS(F14-M14)*100))</f>
        <v>0.10000000000000009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0.114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56.25</v>
      </c>
      <c r="G16" s="94" t="str">
        <f>IF((F16/E16)-1&lt;0,"▲","")</f>
        <v/>
      </c>
      <c r="H16" s="95">
        <f t="shared" ref="H16:H37" si="0">ABS((+F16/E16)-1)</f>
        <v>0.14051094890510951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56.25</v>
      </c>
    </row>
    <row r="17" spans="2:13" ht="12" customHeight="1">
      <c r="B17" s="30"/>
      <c r="C17" s="23" t="s">
        <v>8</v>
      </c>
      <c r="D17" s="31">
        <v>31.36</v>
      </c>
      <c r="E17" s="32">
        <v>31.04</v>
      </c>
      <c r="F17" s="123">
        <v>31.05</v>
      </c>
      <c r="G17" s="94" t="str">
        <f>IF((F17/E17)-1&lt;0,"▲","")</f>
        <v/>
      </c>
      <c r="H17" s="95">
        <f t="shared" si="0"/>
        <v>3.2216494845371813E-4</v>
      </c>
      <c r="I17" s="33" t="str">
        <f>IF(F17="NA","",IF(M17=0,"",IF((F17-M17)&lt;0,"▲","")))</f>
        <v>▲</v>
      </c>
      <c r="J17" s="63">
        <f>IF(F17="NA","-",IF(M17=0,"-",ABS(F17-M17)))</f>
        <v>0.14000000000000057</v>
      </c>
      <c r="K17" s="60">
        <v>21.401</v>
      </c>
      <c r="L17" s="72">
        <v>31.027999999999999</v>
      </c>
      <c r="M17" s="55">
        <v>31.19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32.659999999999997</v>
      </c>
      <c r="G18" s="94" t="str">
        <f>IF((F18/E18)-1&lt;0,"▲","")</f>
        <v/>
      </c>
      <c r="H18" s="95">
        <f t="shared" si="0"/>
        <v>0.32066316215123325</v>
      </c>
      <c r="I18" s="33" t="str">
        <f>IF(F18="NA","",IF(M18=0,"",IF((F18-M18)&lt;0,"▲","")))</f>
        <v/>
      </c>
      <c r="J18" s="63">
        <f>IF(F18="NA","-",IF(M18=0,"-",ABS(F18-M18)))</f>
        <v>0.67999999999999616</v>
      </c>
      <c r="K18" s="60">
        <v>31.751000000000001</v>
      </c>
      <c r="L18" s="72">
        <v>33.777999999999999</v>
      </c>
      <c r="M18" s="55">
        <v>31.98</v>
      </c>
    </row>
    <row r="19" spans="2:13" ht="12" customHeight="1">
      <c r="B19" s="30"/>
      <c r="C19" s="23" t="s">
        <v>9</v>
      </c>
      <c r="D19" s="31">
        <v>15.55</v>
      </c>
      <c r="E19" s="32">
        <v>12.41</v>
      </c>
      <c r="F19" s="123">
        <v>7.4</v>
      </c>
      <c r="G19" s="94" t="str">
        <f>IF((F19/E19)-1&lt;0,"▲","")</f>
        <v>▲</v>
      </c>
      <c r="H19" s="95">
        <f t="shared" si="0"/>
        <v>0.40370668815471389</v>
      </c>
      <c r="I19" s="33" t="str">
        <f>IF(F19="NA","",IF(M19=0,"",IF((F19-M19)&lt;0,"▲","")))</f>
        <v>▲</v>
      </c>
      <c r="J19" s="63">
        <f>IF(F19="NA","-",IF(M19=0,"-",ABS(F19-M19)))</f>
        <v>0.54</v>
      </c>
      <c r="K19" s="60">
        <v>12.750500000000001</v>
      </c>
      <c r="L19" s="72">
        <v>10.234</v>
      </c>
      <c r="M19" s="55">
        <v>7.94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0.11600000000000001</v>
      </c>
      <c r="G20" s="104" t="str">
        <f>IF((F20/E20)-1&lt;0,"▲","")</f>
        <v>▲</v>
      </c>
      <c r="H20" s="98">
        <f>ABS(+F20-E20)*100</f>
        <v>10.7</v>
      </c>
      <c r="I20" s="105" t="str">
        <f>IF(F20="NA","",IF(M20=0,"",IF((F20-M20)&lt;0,"▲","")))</f>
        <v>▲</v>
      </c>
      <c r="J20" s="63">
        <f>IF(F20="NA","-",IF(M20=0,"-",ABS(F20-M20)*100))</f>
        <v>0.99999999999999956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0.126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351.06</v>
      </c>
      <c r="G22" s="94" t="str">
        <f>IF((F22/E22)-1&lt;0,"▲","")</f>
        <v/>
      </c>
      <c r="H22" s="95">
        <f>ABS((+F22/E22)-1)</f>
        <v>0.25329334904144796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351.06</v>
      </c>
    </row>
    <row r="23" spans="2:13" ht="12" customHeight="1">
      <c r="B23" s="30"/>
      <c r="C23" s="23" t="s">
        <v>8</v>
      </c>
      <c r="D23" s="31">
        <v>245.07</v>
      </c>
      <c r="E23" s="32">
        <v>242.81</v>
      </c>
      <c r="F23" s="123">
        <v>280.13</v>
      </c>
      <c r="G23" s="94" t="str">
        <f>IF((F23/E23)-1&lt;0,"▲","")</f>
        <v/>
      </c>
      <c r="H23" s="95">
        <f t="shared" si="0"/>
        <v>0.15370042419999175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280.13</v>
      </c>
    </row>
    <row r="24" spans="2:13" ht="12" customHeight="1">
      <c r="B24" s="30"/>
      <c r="C24" s="23" t="s">
        <v>79</v>
      </c>
      <c r="D24" s="31">
        <v>59.77</v>
      </c>
      <c r="E24" s="32">
        <v>58.45</v>
      </c>
      <c r="F24" s="123">
        <v>70.59</v>
      </c>
      <c r="G24" s="94" t="str">
        <f>IF((F24/E24)-1&lt;0,"▲","")</f>
        <v/>
      </c>
      <c r="H24" s="95">
        <f t="shared" si="0"/>
        <v>0.20769888793840896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70.59</v>
      </c>
    </row>
    <row r="25" spans="2:13" ht="12" customHeight="1">
      <c r="B25" s="30"/>
      <c r="C25" s="23" t="s">
        <v>9</v>
      </c>
      <c r="D25" s="31">
        <v>54.77</v>
      </c>
      <c r="E25" s="32">
        <v>36.17</v>
      </c>
      <c r="F25" s="123">
        <v>39.36</v>
      </c>
      <c r="G25" s="94" t="str">
        <f>IF((F25/E25)-1&lt;0,"▲","")</f>
        <v/>
      </c>
      <c r="H25" s="95">
        <f t="shared" si="0"/>
        <v>8.8194636439037799E-2</v>
      </c>
      <c r="I25" s="33" t="str">
        <f>IF(F25="NA","",IF(M25=0,"",IF((F25-M25)&lt;0,"▲","")))</f>
        <v/>
      </c>
      <c r="J25" s="63">
        <f>IF(F25="NA","-",IF(M25=0,"-",ABS(F25-M25)))</f>
        <v>0</v>
      </c>
      <c r="K25" s="60">
        <v>26.788499999999999</v>
      </c>
      <c r="L25" s="72">
        <v>14.439</v>
      </c>
      <c r="M25" s="55">
        <v>39.36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0.12</v>
      </c>
      <c r="F26" s="69">
        <f>ROUND(F25/(F23+F24),3)</f>
        <v>0.112</v>
      </c>
      <c r="G26" s="104" t="str">
        <f>IF((F26/E26)-1&lt;0,"▲","")</f>
        <v>▲</v>
      </c>
      <c r="H26" s="98">
        <f>ABS(+F26-E26)*100</f>
        <v>0.79999999999999938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0.112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332.09</v>
      </c>
      <c r="G28" s="94" t="str">
        <f>IF((F28/E28)-1&lt;0,"▲","")</f>
        <v/>
      </c>
      <c r="H28" s="95">
        <f>ABS((+F28/E28)-1)</f>
        <v>0.24099402092675626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332.09</v>
      </c>
    </row>
    <row r="29" spans="2:13" ht="12" customHeight="1">
      <c r="B29" s="41"/>
      <c r="C29" s="23" t="s">
        <v>8</v>
      </c>
      <c r="D29" s="31">
        <v>232.06</v>
      </c>
      <c r="E29" s="32">
        <v>230.79</v>
      </c>
      <c r="F29" s="123">
        <v>266.83999999999997</v>
      </c>
      <c r="G29" s="94" t="str">
        <f>IF((F29/E29)-1&lt;0,"▲","")</f>
        <v/>
      </c>
      <c r="H29" s="95">
        <f t="shared" si="0"/>
        <v>0.1562026084319077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266.83999999999997</v>
      </c>
    </row>
    <row r="30" spans="2:13" ht="12" customHeight="1">
      <c r="B30" s="41"/>
      <c r="C30" s="23" t="s">
        <v>79</v>
      </c>
      <c r="D30" s="31">
        <v>54.2</v>
      </c>
      <c r="E30" s="32">
        <v>53.97</v>
      </c>
      <c r="F30" s="123">
        <v>62.23</v>
      </c>
      <c r="G30" s="94" t="str">
        <f>IF((F30/E30)-1&lt;0,"▲","")</f>
        <v/>
      </c>
      <c r="H30" s="95">
        <f t="shared" si="0"/>
        <v>0.15304798962386501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62.23</v>
      </c>
    </row>
    <row r="31" spans="2:13" ht="12" customHeight="1">
      <c r="B31" s="41"/>
      <c r="C31" s="23" t="s">
        <v>9</v>
      </c>
      <c r="D31" s="31">
        <v>49.97</v>
      </c>
      <c r="E31" s="32">
        <v>33.11</v>
      </c>
      <c r="F31" s="123">
        <v>36.520000000000003</v>
      </c>
      <c r="G31" s="94" t="str">
        <f>IF((F31/E31)-1&lt;0,"▲","")</f>
        <v/>
      </c>
      <c r="H31" s="95">
        <f t="shared" si="0"/>
        <v>0.10299003322259148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36.520000000000003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0.11600000000000001</v>
      </c>
      <c r="F32" s="69">
        <f>ROUND(F31/(F29+F30),3)</f>
        <v>0.111</v>
      </c>
      <c r="G32" s="104" t="str">
        <f>IF((F32/E32)-1&lt;0,"▲","")</f>
        <v>▲</v>
      </c>
      <c r="H32" s="98">
        <f>ABS(+F32-E32)*100</f>
        <v>0.50000000000000044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0.111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6.31</v>
      </c>
      <c r="G34" s="94" t="str">
        <f>IF((F34/E34)-1&lt;0,"▲","")</f>
        <v/>
      </c>
      <c r="H34" s="95">
        <f>ABS((+F34/E34)-1)</f>
        <v>1.1217948717948678E-2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6.31</v>
      </c>
    </row>
    <row r="35" spans="2:13" ht="12" customHeight="1">
      <c r="B35" s="30"/>
      <c r="C35" s="23" t="s">
        <v>8</v>
      </c>
      <c r="D35" s="31">
        <v>3.84</v>
      </c>
      <c r="E35" s="32">
        <v>4.05</v>
      </c>
      <c r="F35" s="123">
        <v>3.99</v>
      </c>
      <c r="G35" s="94" t="str">
        <f>IF((F35/E35)-1&lt;0,"▲","")</f>
        <v>▲</v>
      </c>
      <c r="H35" s="95">
        <f t="shared" si="0"/>
        <v>1.4814814814814725E-2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2.94</v>
      </c>
      <c r="F36" s="123">
        <v>3.55</v>
      </c>
      <c r="G36" s="94" t="str">
        <f>IF((F36/E36)-1&lt;0,"▲","")</f>
        <v/>
      </c>
      <c r="H36" s="95">
        <f t="shared" si="0"/>
        <v>0.20748299319727881</v>
      </c>
      <c r="I36" s="33" t="str">
        <f>IF(F36="NA","",IF(M36=0,"",IF((F36-M36)&lt;0,"▲","")))</f>
        <v/>
      </c>
      <c r="J36" s="63">
        <f>IF(F36="NA","-",IF(M36=0,"-",ABS(F36-M36)))</f>
        <v>5.9999999999999609E-2</v>
      </c>
      <c r="K36" s="60">
        <v>1.665</v>
      </c>
      <c r="L36" s="72">
        <v>2.694</v>
      </c>
      <c r="M36" s="55">
        <v>3.49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0.72</v>
      </c>
      <c r="G37" s="94" t="str">
        <f>IF((F37/E37)-1&lt;0,"▲","")</f>
        <v>▲</v>
      </c>
      <c r="H37" s="95">
        <f t="shared" si="0"/>
        <v>0.43307086614173229</v>
      </c>
      <c r="I37" s="33" t="str">
        <f>IF(F37="NA","",IF(M37=0,"",IF((F37-M37)&lt;0,"▲","")))</f>
        <v>▲</v>
      </c>
      <c r="J37" s="63">
        <f>IF(F37="NA","-",IF(M37=0,"-",ABS(F37-M37)))</f>
        <v>7.0000000000000062E-2</v>
      </c>
      <c r="K37" s="60">
        <v>0.21099999999999999</v>
      </c>
      <c r="L37" s="72">
        <v>0.81</v>
      </c>
      <c r="M37" s="55">
        <v>0.79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0.182</v>
      </c>
      <c r="F38" s="74">
        <f>ROUND(F37/(F35+F36),3)</f>
        <v>9.5000000000000001E-2</v>
      </c>
      <c r="G38" s="107" t="str">
        <f>IF((F38/E38)-1&lt;0,"▲","")</f>
        <v>▲</v>
      </c>
      <c r="H38" s="108">
        <f>ABS(+F38-E38)*100</f>
        <v>8.6999999999999993</v>
      </c>
      <c r="I38" s="109" t="str">
        <f>IF(F38="NA","",IF(M38=0,"",IF((F38-M38)&lt;0,"▲","")))</f>
        <v>▲</v>
      </c>
      <c r="J38" s="64">
        <f>IF(F38="NA","-",IF(M38=0,"-",ABS(F38-M38)*100))</f>
        <v>1.0999999999999996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0.106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70.36</v>
      </c>
      <c r="G44" s="113" t="str">
        <f>IF((F44/E44)-1&lt;0,"▲","")</f>
        <v>▲</v>
      </c>
      <c r="H44" s="95">
        <f>ABS((+F44/E44)-1)</f>
        <v>0.18912066382390225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70.36</v>
      </c>
    </row>
    <row r="45" spans="2:13" ht="12" customHeight="1">
      <c r="B45" s="30"/>
      <c r="C45" s="23" t="s">
        <v>8</v>
      </c>
      <c r="D45" s="111">
        <v>52.61</v>
      </c>
      <c r="E45" s="112">
        <v>53.2</v>
      </c>
      <c r="F45" s="125">
        <v>54.44</v>
      </c>
      <c r="G45" s="114" t="str">
        <f>IF((F45/E45)-1&lt;0,"▲","")</f>
        <v/>
      </c>
      <c r="H45" s="95">
        <f>ABS((+F45/E45)-1)</f>
        <v>2.3308270676691611E-2</v>
      </c>
      <c r="I45" s="33" t="str">
        <f>IF(F45="NA","",IF(M45=0,"",IF((F45-M45)&lt;0,"▲","")))</f>
        <v/>
      </c>
      <c r="J45" s="63">
        <f>IF(F45="NA","-",IF(M45=0,"-",ABS(F45-M45)))</f>
        <v>0.14000000000000057</v>
      </c>
      <c r="K45" s="60">
        <v>13.8605</v>
      </c>
      <c r="L45" s="79">
        <v>40.305999999999997</v>
      </c>
      <c r="M45" s="55">
        <v>54.3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27.35</v>
      </c>
      <c r="G46" s="114" t="str">
        <f>IF((F46/E46)-1&lt;0,"▲","")</f>
        <v>▲</v>
      </c>
      <c r="H46" s="95">
        <f>ABS((+F46/E46)-1)</f>
        <v>0.101215905356556</v>
      </c>
      <c r="I46" s="33" t="str">
        <f>IF(F46="NA","",IF(M46=0,"",IF((F46-M46)&lt;0,"▲","")))</f>
        <v/>
      </c>
      <c r="J46" s="63">
        <f>IF(F46="NA","-",IF(M46=0,"-",ABS(F46-M46)))</f>
        <v>0.27000000000000313</v>
      </c>
      <c r="K46" s="60">
        <v>23.144500000000001</v>
      </c>
      <c r="L46" s="79">
        <v>23.108000000000001</v>
      </c>
      <c r="M46" s="55">
        <v>27.08</v>
      </c>
    </row>
    <row r="47" spans="2:13" ht="12" customHeight="1">
      <c r="B47" s="30"/>
      <c r="C47" s="23" t="s">
        <v>9</v>
      </c>
      <c r="D47" s="111">
        <v>12.23</v>
      </c>
      <c r="E47" s="112">
        <v>15.62</v>
      </c>
      <c r="F47" s="125">
        <v>4.3499999999999996</v>
      </c>
      <c r="G47" s="114" t="str">
        <f>IF((F47/E47)-1&lt;0,"▲","")</f>
        <v>▲</v>
      </c>
      <c r="H47" s="95">
        <f>ABS((+F47/E47)-1)</f>
        <v>0.72151088348271442</v>
      </c>
      <c r="I47" s="33" t="str">
        <f>IF(F47="NA","",IF(M47=0,"",IF((F47-M47)&lt;0,"▲","")))</f>
        <v>▲</v>
      </c>
      <c r="J47" s="63">
        <f>IF(F47="NA","-",IF(M47=0,"-",ABS(F47-M47)))</f>
        <v>0.41000000000000014</v>
      </c>
      <c r="K47" s="60">
        <v>3.1349999999999998</v>
      </c>
      <c r="L47" s="79">
        <v>4.9930000000000003</v>
      </c>
      <c r="M47" s="55">
        <v>4.76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0.187</v>
      </c>
      <c r="F48" s="75">
        <f>ROUND(F47/(F45+F46),3)</f>
        <v>5.2999999999999999E-2</v>
      </c>
      <c r="G48" s="117" t="str">
        <f>IF(F48-D48&lt;0,"▲","")</f>
        <v>▲</v>
      </c>
      <c r="H48" s="108">
        <f>ABS(+F48-E48)*100</f>
        <v>13.4</v>
      </c>
      <c r="I48" s="45" t="str">
        <f>IF(F48="NA","",IF(M48=0,"",IF((F48-M48)&lt;0,"▲","")))</f>
        <v>▲</v>
      </c>
      <c r="J48" s="64">
        <f>ABS(+F48-M48)*100</f>
        <v>0.50000000000000044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5.8000000000000003E-2</v>
      </c>
    </row>
    <row r="49" spans="1:13" ht="12" customHeight="1">
      <c r="B49" s="1" t="s">
        <v>211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7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208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183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60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156</v>
      </c>
      <c r="G7" s="457" t="s">
        <v>55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413.62</v>
      </c>
      <c r="G10" s="94" t="str">
        <f>IF((F10/E10)-1&lt;0,"▲","")</f>
        <v/>
      </c>
      <c r="H10" s="95">
        <f>ABS((+F10/E10)-1)</f>
        <v>0.23222212291834232</v>
      </c>
      <c r="I10" s="33" t="str">
        <f>IF(F10="NA","",IF(M10=0,"",IF((F10-M10)&lt;0,"▲","")))</f>
        <v>▲</v>
      </c>
      <c r="J10" s="63">
        <f>IF(F10="NA","-",IF(M10=0,"-",ABS(F10-M10)))</f>
        <v>2.6499999999999773</v>
      </c>
      <c r="K10" s="60">
        <v>231.6465</v>
      </c>
      <c r="L10" s="72">
        <v>275.07</v>
      </c>
      <c r="M10" s="55">
        <v>416.27</v>
      </c>
    </row>
    <row r="11" spans="2:13" ht="12" customHeight="1">
      <c r="B11" s="30"/>
      <c r="C11" s="23" t="s">
        <v>8</v>
      </c>
      <c r="D11" s="31">
        <v>280.27</v>
      </c>
      <c r="E11" s="32">
        <v>277.89999999999998</v>
      </c>
      <c r="F11" s="123">
        <v>315.3</v>
      </c>
      <c r="G11" s="94" t="str">
        <f>IF((F11/E11)-1&lt;0,"▲","")</f>
        <v/>
      </c>
      <c r="H11" s="95">
        <f>ABS((+F11/E11)-1)</f>
        <v>0.1345807844548399</v>
      </c>
      <c r="I11" s="33" t="str">
        <f>IF(F11="NA","",IF(M11=0,"",IF((F11-M11)&lt;0,"▲","")))</f>
        <v/>
      </c>
      <c r="J11" s="63">
        <f>IF(F11="NA","-",IF(M11=0,"-",ABS(F11-M11)))</f>
        <v>6.2700000000000387</v>
      </c>
      <c r="K11" s="60">
        <v>180.13</v>
      </c>
      <c r="L11" s="72">
        <v>215.17099999999999</v>
      </c>
      <c r="M11" s="55">
        <v>309.02999999999997</v>
      </c>
    </row>
    <row r="12" spans="2:13" ht="12" customHeight="1">
      <c r="B12" s="30"/>
      <c r="C12" s="23" t="s">
        <v>79</v>
      </c>
      <c r="D12" s="31">
        <v>90.72</v>
      </c>
      <c r="E12" s="32">
        <v>86.12</v>
      </c>
      <c r="F12" s="123">
        <v>106.06</v>
      </c>
      <c r="G12" s="94" t="str">
        <f>IF((F12/E12)-1&lt;0,"▲","")</f>
        <v/>
      </c>
      <c r="H12" s="95">
        <f>ABS((+F12/E12)-1)</f>
        <v>0.23153738968880622</v>
      </c>
      <c r="I12" s="33" t="str">
        <f>IF(F12="NA","",IF(M12=0,"",IF((F12-M12)&lt;0,"▲","")))</f>
        <v/>
      </c>
      <c r="J12" s="63">
        <f>IF(F12="NA","-",IF(M12=0,"-",ABS(F12-M12)))</f>
        <v>0.26000000000000512</v>
      </c>
      <c r="K12" s="60">
        <v>73.123999999999995</v>
      </c>
      <c r="L12" s="72">
        <v>99.475999999999999</v>
      </c>
      <c r="M12" s="55">
        <v>105.8</v>
      </c>
    </row>
    <row r="13" spans="2:13" ht="12" customHeight="1">
      <c r="B13" s="30"/>
      <c r="C13" s="23" t="s">
        <v>9</v>
      </c>
      <c r="D13" s="31">
        <v>71.680000000000007</v>
      </c>
      <c r="E13" s="32">
        <v>49.85</v>
      </c>
      <c r="F13" s="123">
        <v>48.09</v>
      </c>
      <c r="G13" s="94" t="str">
        <f>IF((F13/E13)-1&lt;0,"▲","")</f>
        <v>▲</v>
      </c>
      <c r="H13" s="95">
        <f>ABS((+F13/E13)-1)</f>
        <v>3.5305917753259752E-2</v>
      </c>
      <c r="I13" s="33" t="str">
        <f>IF(F13="NA","",IF(M13=0,"",IF((F13-M13)&lt;0,"▲","")))</f>
        <v>▲</v>
      </c>
      <c r="J13" s="63">
        <f>IF(F13="NA","-",IF(M13=0,"-",ABS(F13-M13)))</f>
        <v>9.18</v>
      </c>
      <c r="K13" s="60">
        <v>39.75</v>
      </c>
      <c r="L13" s="72">
        <v>25.483000000000001</v>
      </c>
      <c r="M13" s="55">
        <v>57.27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0.13700000000000001</v>
      </c>
      <c r="F14" s="69">
        <f>ROUND(F13/(F11+F12),3)</f>
        <v>0.114</v>
      </c>
      <c r="G14" s="94" t="str">
        <f>IF((F14/E14)-1&lt;0,"▲","")</f>
        <v>▲</v>
      </c>
      <c r="H14" s="98">
        <f>ABS(+F14-E14)*100</f>
        <v>2.3000000000000007</v>
      </c>
      <c r="I14" s="33" t="str">
        <f>IF(F14="NA","",IF(M14=0,"",IF((F14-M14)&lt;0,"▲","")))</f>
        <v>▲</v>
      </c>
      <c r="J14" s="63">
        <f>IF(F14="NA","-",IF(M14=0,"-",ABS(F14-M14)*100))</f>
        <v>2.4000000000000008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0.13800000000000001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56.25</v>
      </c>
      <c r="G16" s="94" t="str">
        <f>IF((F16/E16)-1&lt;0,"▲","")</f>
        <v/>
      </c>
      <c r="H16" s="95">
        <f t="shared" ref="H16:H37" si="0">ABS((+F16/E16)-1)</f>
        <v>0.14051094890510951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56.25</v>
      </c>
    </row>
    <row r="17" spans="2:13" ht="12" customHeight="1">
      <c r="B17" s="30"/>
      <c r="C17" s="23" t="s">
        <v>8</v>
      </c>
      <c r="D17" s="31">
        <v>31.36</v>
      </c>
      <c r="E17" s="32">
        <v>31.04</v>
      </c>
      <c r="F17" s="123">
        <v>31.19</v>
      </c>
      <c r="G17" s="94" t="str">
        <f>IF((F17/E17)-1&lt;0,"▲","")</f>
        <v/>
      </c>
      <c r="H17" s="95">
        <f t="shared" si="0"/>
        <v>4.8324742268042176E-3</v>
      </c>
      <c r="I17" s="33" t="str">
        <f>IF(F17="NA","",IF(M17=0,"",IF((F17-M17)&lt;0,"▲","")))</f>
        <v>▲</v>
      </c>
      <c r="J17" s="63">
        <f>IF(F17="NA","-",IF(M17=0,"-",ABS(F17-M17)))</f>
        <v>0.32999999999999829</v>
      </c>
      <c r="K17" s="60">
        <v>21.401</v>
      </c>
      <c r="L17" s="72">
        <v>31.027999999999999</v>
      </c>
      <c r="M17" s="55">
        <v>31.52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31.98</v>
      </c>
      <c r="G18" s="94" t="str">
        <f>IF((F18/E18)-1&lt;0,"▲","")</f>
        <v/>
      </c>
      <c r="H18" s="95">
        <f t="shared" si="0"/>
        <v>0.29316619490497375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31.98</v>
      </c>
    </row>
    <row r="19" spans="2:13" ht="12" customHeight="1">
      <c r="B19" s="30"/>
      <c r="C19" s="23" t="s">
        <v>9</v>
      </c>
      <c r="D19" s="31">
        <v>15.55</v>
      </c>
      <c r="E19" s="32">
        <v>12.41</v>
      </c>
      <c r="F19" s="123">
        <v>7.94</v>
      </c>
      <c r="G19" s="94" t="str">
        <f>IF((F19/E19)-1&lt;0,"▲","")</f>
        <v>▲</v>
      </c>
      <c r="H19" s="95">
        <f t="shared" si="0"/>
        <v>0.36019339242546333</v>
      </c>
      <c r="I19" s="33" t="str">
        <f>IF(F19="NA","",IF(M19=0,"",IF((F19-M19)&lt;0,"▲","")))</f>
        <v/>
      </c>
      <c r="J19" s="63">
        <f>IF(F19="NA","-",IF(M19=0,"-",ABS(F19-M19)))</f>
        <v>0.32000000000000028</v>
      </c>
      <c r="K19" s="60">
        <v>12.750500000000001</v>
      </c>
      <c r="L19" s="72">
        <v>10.234</v>
      </c>
      <c r="M19" s="55">
        <v>7.62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0.126</v>
      </c>
      <c r="G20" s="104" t="str">
        <f>IF((F20/E20)-1&lt;0,"▲","")</f>
        <v>▲</v>
      </c>
      <c r="H20" s="98">
        <f>ABS(+F20-E20)*100</f>
        <v>9.7000000000000011</v>
      </c>
      <c r="I20" s="105" t="str">
        <f>IF(F20="NA","",IF(M20=0,"",IF((F20-M20)&lt;0,"▲","")))</f>
        <v/>
      </c>
      <c r="J20" s="63">
        <f>IF(F20="NA","-",IF(M20=0,"-",ABS(F20-M20)*100))</f>
        <v>0.60000000000000053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0.12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351.06</v>
      </c>
      <c r="G22" s="94" t="str">
        <f>IF((F22/E22)-1&lt;0,"▲","")</f>
        <v/>
      </c>
      <c r="H22" s="95">
        <f>ABS((+F22/E22)-1)</f>
        <v>0.25329334904144796</v>
      </c>
      <c r="I22" s="33" t="str">
        <f>IF(F22="NA","",IF(M22=0,"",IF((F22-M22)&lt;0,"▲","")))</f>
        <v>▲</v>
      </c>
      <c r="J22" s="63">
        <f>IF(F22="NA","-",IF(M22=0,"-",ABS(F22-M22)))</f>
        <v>2.6299999999999955</v>
      </c>
      <c r="K22" s="60">
        <v>184.39500000000001</v>
      </c>
      <c r="L22" s="72">
        <v>210.03800000000001</v>
      </c>
      <c r="M22" s="55">
        <v>353.69</v>
      </c>
    </row>
    <row r="23" spans="2:13" ht="12" customHeight="1">
      <c r="B23" s="30"/>
      <c r="C23" s="23" t="s">
        <v>8</v>
      </c>
      <c r="D23" s="31">
        <v>245.07</v>
      </c>
      <c r="E23" s="32">
        <v>242.81</v>
      </c>
      <c r="F23" s="123">
        <v>280.13</v>
      </c>
      <c r="G23" s="94" t="str">
        <f>IF((F23/E23)-1&lt;0,"▲","")</f>
        <v/>
      </c>
      <c r="H23" s="95">
        <f t="shared" si="0"/>
        <v>0.15370042419999175</v>
      </c>
      <c r="I23" s="33" t="str">
        <f>IF(F23="NA","",IF(M23=0,"",IF((F23-M23)&lt;0,"▲","")))</f>
        <v/>
      </c>
      <c r="J23" s="63">
        <f>IF(F23="NA","-",IF(M23=0,"-",ABS(F23-M23)))</f>
        <v>6.6100000000000136</v>
      </c>
      <c r="K23" s="60">
        <v>157.39250000000001</v>
      </c>
      <c r="L23" s="72">
        <v>180.72300000000001</v>
      </c>
      <c r="M23" s="55">
        <v>273.52</v>
      </c>
    </row>
    <row r="24" spans="2:13" ht="12" customHeight="1">
      <c r="B24" s="30"/>
      <c r="C24" s="23" t="s">
        <v>79</v>
      </c>
      <c r="D24" s="31">
        <v>59.77</v>
      </c>
      <c r="E24" s="32">
        <v>58.45</v>
      </c>
      <c r="F24" s="123">
        <v>70.59</v>
      </c>
      <c r="G24" s="94" t="str">
        <f>IF((F24/E24)-1&lt;0,"▲","")</f>
        <v/>
      </c>
      <c r="H24" s="95">
        <f t="shared" si="0"/>
        <v>0.20769888793840896</v>
      </c>
      <c r="I24" s="33" t="str">
        <f>IF(F24="NA","",IF(M24=0,"",IF((F24-M24)&lt;0,"▲","")))</f>
        <v/>
      </c>
      <c r="J24" s="63">
        <f>IF(F24="NA","-",IF(M24=0,"-",ABS(F24-M24)))</f>
        <v>0.25</v>
      </c>
      <c r="K24" s="60">
        <v>39.707999999999998</v>
      </c>
      <c r="L24" s="72">
        <v>63.003999999999998</v>
      </c>
      <c r="M24" s="55">
        <v>70.34</v>
      </c>
    </row>
    <row r="25" spans="2:13" ht="12" customHeight="1">
      <c r="B25" s="30"/>
      <c r="C25" s="23" t="s">
        <v>9</v>
      </c>
      <c r="D25" s="31">
        <v>54.77</v>
      </c>
      <c r="E25" s="32">
        <v>36.17</v>
      </c>
      <c r="F25" s="123">
        <v>39.36</v>
      </c>
      <c r="G25" s="94" t="str">
        <f>IF((F25/E25)-1&lt;0,"▲","")</f>
        <v/>
      </c>
      <c r="H25" s="95">
        <f t="shared" si="0"/>
        <v>8.8194636439037799E-2</v>
      </c>
      <c r="I25" s="33" t="str">
        <f>IF(F25="NA","",IF(M25=0,"",IF((F25-M25)&lt;0,"▲","")))</f>
        <v>▲</v>
      </c>
      <c r="J25" s="63">
        <f>IF(F25="NA","-",IF(M25=0,"-",ABS(F25-M25)))</f>
        <v>9.490000000000002</v>
      </c>
      <c r="K25" s="60">
        <v>26.788499999999999</v>
      </c>
      <c r="L25" s="72">
        <v>14.439</v>
      </c>
      <c r="M25" s="55">
        <v>48.85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0.12</v>
      </c>
      <c r="F26" s="69">
        <f>ROUND(F25/(F23+F24),3)</f>
        <v>0.112</v>
      </c>
      <c r="G26" s="104" t="str">
        <f>IF((F26/E26)-1&lt;0,"▲","")</f>
        <v>▲</v>
      </c>
      <c r="H26" s="98">
        <f>ABS(+F26-E26)*100</f>
        <v>0.79999999999999938</v>
      </c>
      <c r="I26" s="105" t="str">
        <f>IF(F26="NA","",IF(M26=0,"",IF((F26-M26)&lt;0,"▲","")))</f>
        <v>▲</v>
      </c>
      <c r="J26" s="63">
        <f>IF(F26="NA","-",IF(M26=0,"-",ABS(F26-M26)*100))</f>
        <v>2.9999999999999987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0.14199999999999999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332.09</v>
      </c>
      <c r="G28" s="94" t="str">
        <f>IF((F28/E28)-1&lt;0,"▲","")</f>
        <v/>
      </c>
      <c r="H28" s="95">
        <f>ABS((+F28/E28)-1)</f>
        <v>0.24099402092675626</v>
      </c>
      <c r="I28" s="33" t="str">
        <f>IF(F28="NA","",IF(M28=0,"",IF((F28-M28)&lt;0,"▲","")))</f>
        <v>▲</v>
      </c>
      <c r="J28" s="63">
        <f>IF(F28="NA","-",IF(M28=0,"-",ABS(F28-M28)))</f>
        <v>2.3900000000000432</v>
      </c>
      <c r="K28" s="60">
        <v>142.88849999999999</v>
      </c>
      <c r="L28" s="72">
        <v>187.97</v>
      </c>
      <c r="M28" s="55">
        <v>334.48</v>
      </c>
    </row>
    <row r="29" spans="2:13" ht="12" customHeight="1">
      <c r="B29" s="41"/>
      <c r="C29" s="23" t="s">
        <v>8</v>
      </c>
      <c r="D29" s="31">
        <v>232.06</v>
      </c>
      <c r="E29" s="32">
        <v>230.79</v>
      </c>
      <c r="F29" s="123">
        <v>266.83999999999997</v>
      </c>
      <c r="G29" s="94" t="str">
        <f>IF((F29/E29)-1&lt;0,"▲","")</f>
        <v/>
      </c>
      <c r="H29" s="95">
        <f t="shared" si="0"/>
        <v>0.1562026084319077</v>
      </c>
      <c r="I29" s="33" t="str">
        <f>IF(F29="NA","",IF(M29=0,"",IF((F29-M29)&lt;0,"▲","")))</f>
        <v/>
      </c>
      <c r="J29" s="63">
        <f>IF(F29="NA","-",IF(M29=0,"-",ABS(F29-M29)))</f>
        <v>6.7299999999999613</v>
      </c>
      <c r="K29" s="60">
        <v>119.678</v>
      </c>
      <c r="L29" s="72">
        <v>160.55199999999999</v>
      </c>
      <c r="M29" s="55">
        <v>260.11</v>
      </c>
    </row>
    <row r="30" spans="2:13" ht="12" customHeight="1">
      <c r="B30" s="41"/>
      <c r="C30" s="23" t="s">
        <v>79</v>
      </c>
      <c r="D30" s="31">
        <v>54.2</v>
      </c>
      <c r="E30" s="32">
        <v>53.97</v>
      </c>
      <c r="F30" s="123">
        <v>62.23</v>
      </c>
      <c r="G30" s="94" t="str">
        <f>IF((F30/E30)-1&lt;0,"▲","")</f>
        <v/>
      </c>
      <c r="H30" s="95">
        <f t="shared" si="0"/>
        <v>0.15304798962386501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62.23</v>
      </c>
    </row>
    <row r="31" spans="2:13" ht="12" customHeight="1">
      <c r="B31" s="41"/>
      <c r="C31" s="23" t="s">
        <v>9</v>
      </c>
      <c r="D31" s="31">
        <v>49.97</v>
      </c>
      <c r="E31" s="32">
        <v>33.11</v>
      </c>
      <c r="F31" s="123">
        <v>36.520000000000003</v>
      </c>
      <c r="G31" s="94" t="str">
        <f>IF((F31/E31)-1&lt;0,"▲","")</f>
        <v/>
      </c>
      <c r="H31" s="95">
        <f t="shared" si="0"/>
        <v>0.10299003322259148</v>
      </c>
      <c r="I31" s="33" t="str">
        <f>IF(F31="NA","",IF(M31=0,"",IF((F31-M31)&lt;0,"▲","")))</f>
        <v>▲</v>
      </c>
      <c r="J31" s="63">
        <f>IF(F31="NA","-",IF(M31=0,"-",ABS(F31-M31)))</f>
        <v>9.11</v>
      </c>
      <c r="K31" s="60">
        <v>15.137</v>
      </c>
      <c r="L31" s="72">
        <v>10.819000000000001</v>
      </c>
      <c r="M31" s="55">
        <v>45.63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0.11600000000000001</v>
      </c>
      <c r="F32" s="69">
        <f>ROUND(F31/(F29+F30),3)</f>
        <v>0.111</v>
      </c>
      <c r="G32" s="104" t="str">
        <f>IF((F32/E32)-1&lt;0,"▲","")</f>
        <v>▲</v>
      </c>
      <c r="H32" s="98">
        <f>ABS(+F32-E32)*100</f>
        <v>0.50000000000000044</v>
      </c>
      <c r="I32" s="105" t="str">
        <f>IF(F32="NA","",IF(M32=0,"",IF((F32-M32)&lt;0,"▲","")))</f>
        <v>▲</v>
      </c>
      <c r="J32" s="63">
        <f>IF(F32="NA","-",IF(M32=0,"-",ABS(F32-M32)*100))</f>
        <v>3.0999999999999988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0.14199999999999999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6.31</v>
      </c>
      <c r="G34" s="94" t="str">
        <f>IF((F34/E34)-1&lt;0,"▲","")</f>
        <v/>
      </c>
      <c r="H34" s="95">
        <f>ABS((+F34/E34)-1)</f>
        <v>1.1217948717948678E-2</v>
      </c>
      <c r="I34" s="33" t="str">
        <f>IF(F34="NA","",IF(M34=0,"",IF((F34-M34)&lt;0,"▲","")))</f>
        <v>▲</v>
      </c>
      <c r="J34" s="63">
        <f>IF(F34="NA","-",IF(M34=0,"-",ABS(F34-M34)))</f>
        <v>2.0000000000000462E-2</v>
      </c>
      <c r="K34" s="60">
        <v>2.931</v>
      </c>
      <c r="L34" s="72">
        <v>5.6280000000000001</v>
      </c>
      <c r="M34" s="55">
        <v>6.33</v>
      </c>
    </row>
    <row r="35" spans="2:13" ht="12" customHeight="1">
      <c r="B35" s="30"/>
      <c r="C35" s="23" t="s">
        <v>8</v>
      </c>
      <c r="D35" s="31">
        <v>3.84</v>
      </c>
      <c r="E35" s="32">
        <v>4.05</v>
      </c>
      <c r="F35" s="123">
        <v>3.99</v>
      </c>
      <c r="G35" s="94" t="str">
        <f>IF((F35/E35)-1&lt;0,"▲","")</f>
        <v>▲</v>
      </c>
      <c r="H35" s="95">
        <f t="shared" si="0"/>
        <v>1.4814814814814725E-2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2.94</v>
      </c>
      <c r="F36" s="123">
        <v>3.49</v>
      </c>
      <c r="G36" s="94" t="str">
        <f>IF((F36/E36)-1&lt;0,"▲","")</f>
        <v/>
      </c>
      <c r="H36" s="95">
        <f t="shared" si="0"/>
        <v>0.18707482993197289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3.49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0.79</v>
      </c>
      <c r="G37" s="94" t="str">
        <f>IF((F37/E37)-1&lt;0,"▲","")</f>
        <v>▲</v>
      </c>
      <c r="H37" s="95">
        <f t="shared" si="0"/>
        <v>0.37795275590551181</v>
      </c>
      <c r="I37" s="33" t="str">
        <f>IF(F37="NA","",IF(M37=0,"",IF((F37-M37)&lt;0,"▲","")))</f>
        <v>▲</v>
      </c>
      <c r="J37" s="63">
        <f>IF(F37="NA","-",IF(M37=0,"-",ABS(F37-M37)))</f>
        <v>1.0000000000000009E-2</v>
      </c>
      <c r="K37" s="60">
        <v>0.21099999999999999</v>
      </c>
      <c r="L37" s="72">
        <v>0.81</v>
      </c>
      <c r="M37" s="55">
        <v>0.8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0.182</v>
      </c>
      <c r="F38" s="74">
        <f>ROUND(F37/(F35+F36),3)</f>
        <v>0.106</v>
      </c>
      <c r="G38" s="107" t="str">
        <f>IF((F38/E38)-1&lt;0,"▲","")</f>
        <v>▲</v>
      </c>
      <c r="H38" s="108">
        <f>ABS(+F38-E38)*100</f>
        <v>7.6</v>
      </c>
      <c r="I38" s="109" t="str">
        <f>IF(F38="NA","",IF(M38=0,"",IF((F38-M38)&lt;0,"▲","")))</f>
        <v>▲</v>
      </c>
      <c r="J38" s="64">
        <f>IF(F38="NA","-",IF(M38=0,"-",ABS(F38-M38)*100))</f>
        <v>0.10000000000000009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0.107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70.36</v>
      </c>
      <c r="G44" s="113" t="str">
        <f>IF((F44/E44)-1&lt;0,"▲","")</f>
        <v>▲</v>
      </c>
      <c r="H44" s="95">
        <f>ABS((+F44/E44)-1)</f>
        <v>0.18912066382390225</v>
      </c>
      <c r="I44" s="54" t="str">
        <f>IF(F44="NA","",IF(M44=0,"",IF((F44-M44)&lt;0,"▲","")))</f>
        <v>▲</v>
      </c>
      <c r="J44" s="63">
        <f>IF(F44="NA","-",IF(M44=0,"-",ABS(F44-M44)))</f>
        <v>0.25</v>
      </c>
      <c r="K44" s="60">
        <v>38.349499999999999</v>
      </c>
      <c r="L44" s="77">
        <v>59.173999999999999</v>
      </c>
      <c r="M44" s="78">
        <v>70.61</v>
      </c>
    </row>
    <row r="45" spans="2:13" ht="12" customHeight="1">
      <c r="B45" s="30"/>
      <c r="C45" s="23" t="s">
        <v>8</v>
      </c>
      <c r="D45" s="111">
        <v>52.61</v>
      </c>
      <c r="E45" s="112">
        <v>53.2</v>
      </c>
      <c r="F45" s="125">
        <v>54.3</v>
      </c>
      <c r="G45" s="114" t="str">
        <f>IF((F45/E45)-1&lt;0,"▲","")</f>
        <v/>
      </c>
      <c r="H45" s="95">
        <f>ABS((+F45/E45)-1)</f>
        <v>2.0676691729323293E-2</v>
      </c>
      <c r="I45" s="33" t="str">
        <f>IF(F45="NA","",IF(M45=0,"",IF((F45-M45)&lt;0,"▲","")))</f>
        <v/>
      </c>
      <c r="J45" s="63">
        <f>IF(F45="NA","-",IF(M45=0,"-",ABS(F45-M45)))</f>
        <v>4.9999999999997158E-2</v>
      </c>
      <c r="K45" s="60">
        <v>13.8605</v>
      </c>
      <c r="L45" s="79">
        <v>40.305999999999997</v>
      </c>
      <c r="M45" s="55">
        <v>54.25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27.08</v>
      </c>
      <c r="G46" s="114" t="str">
        <f>IF((F46/E46)-1&lt;0,"▲","")</f>
        <v>▲</v>
      </c>
      <c r="H46" s="95">
        <f>ABS((+F46/E46)-1)</f>
        <v>0.11008872822872173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27.08</v>
      </c>
    </row>
    <row r="47" spans="2:13" ht="12" customHeight="1">
      <c r="B47" s="30"/>
      <c r="C47" s="23" t="s">
        <v>9</v>
      </c>
      <c r="D47" s="111">
        <v>12.23</v>
      </c>
      <c r="E47" s="112">
        <v>15.62</v>
      </c>
      <c r="F47" s="125">
        <v>4.76</v>
      </c>
      <c r="G47" s="114" t="str">
        <f>IF((F47/E47)-1&lt;0,"▲","")</f>
        <v>▲</v>
      </c>
      <c r="H47" s="95">
        <f>ABS((+F47/E47)-1)</f>
        <v>0.69526248399487833</v>
      </c>
      <c r="I47" s="33" t="str">
        <f>IF(F47="NA","",IF(M47=0,"",IF((F47-M47)&lt;0,"▲","")))</f>
        <v>▲</v>
      </c>
      <c r="J47" s="63">
        <f>IF(F47="NA","-",IF(M47=0,"-",ABS(F47-M47)))</f>
        <v>0.27000000000000046</v>
      </c>
      <c r="K47" s="60">
        <v>3.1349999999999998</v>
      </c>
      <c r="L47" s="79">
        <v>4.9930000000000003</v>
      </c>
      <c r="M47" s="55">
        <v>5.03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0.187</v>
      </c>
      <c r="F48" s="75">
        <f>ROUND(F47/(F45+F46),3)</f>
        <v>5.8000000000000003E-2</v>
      </c>
      <c r="G48" s="117" t="str">
        <f>IF(F48-D48&lt;0,"▲","")</f>
        <v>▲</v>
      </c>
      <c r="H48" s="108">
        <f>ABS(+F48-E48)*100</f>
        <v>12.9</v>
      </c>
      <c r="I48" s="45" t="str">
        <f>IF(F48="NA","",IF(M48=0,"",IF((F48-M48)&lt;0,"▲","")))</f>
        <v>▲</v>
      </c>
      <c r="J48" s="64">
        <f>ABS(+F48-M48)*100</f>
        <v>0.39999999999999969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6.2E-2</v>
      </c>
    </row>
    <row r="49" spans="1:13" ht="12" customHeight="1">
      <c r="B49" s="1" t="s">
        <v>209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8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206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203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204</v>
      </c>
      <c r="G7" s="457" t="s">
        <v>205</v>
      </c>
      <c r="H7" s="437"/>
      <c r="I7" s="440" t="s">
        <v>58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335.68</v>
      </c>
      <c r="F10" s="123">
        <v>416.27</v>
      </c>
      <c r="G10" s="94" t="str">
        <f>IF((F10/E10)-1&lt;0,"▲","")</f>
        <v/>
      </c>
      <c r="H10" s="95">
        <f>ABS((+F10/E10)-1)</f>
        <v>0.24007983794089593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416.27</v>
      </c>
    </row>
    <row r="11" spans="2:13" ht="12" customHeight="1">
      <c r="B11" s="30"/>
      <c r="C11" s="23" t="s">
        <v>8</v>
      </c>
      <c r="D11" s="31">
        <v>280.27</v>
      </c>
      <c r="E11" s="32">
        <v>277.89999999999998</v>
      </c>
      <c r="F11" s="123">
        <v>309.02999999999997</v>
      </c>
      <c r="G11" s="94" t="str">
        <f>IF((F11/E11)-1&lt;0,"▲","")</f>
        <v/>
      </c>
      <c r="H11" s="95">
        <f>ABS((+F11/E11)-1)</f>
        <v>0.11201871176682254</v>
      </c>
      <c r="I11" s="33" t="str">
        <f>IF(F11="NA","",IF(M11=0,"",IF((F11-M11)&lt;0,"▲","")))</f>
        <v/>
      </c>
      <c r="J11" s="63">
        <f>IF(F11="NA","-",IF(M11=0,"-",ABS(F11-M11)))</f>
        <v>0.18999999999999773</v>
      </c>
      <c r="K11" s="60">
        <v>180.13</v>
      </c>
      <c r="L11" s="72">
        <v>215.17099999999999</v>
      </c>
      <c r="M11" s="55">
        <v>308.83999999999997</v>
      </c>
    </row>
    <row r="12" spans="2:13" ht="12" customHeight="1">
      <c r="B12" s="30"/>
      <c r="C12" s="23" t="s">
        <v>79</v>
      </c>
      <c r="D12" s="31">
        <v>90.72</v>
      </c>
      <c r="E12" s="32">
        <v>86.12</v>
      </c>
      <c r="F12" s="123">
        <v>105.8</v>
      </c>
      <c r="G12" s="94" t="str">
        <f>IF((F12/E12)-1&lt;0,"▲","")</f>
        <v/>
      </c>
      <c r="H12" s="95">
        <f>ABS((+F12/E12)-1)</f>
        <v>0.22851834649326519</v>
      </c>
      <c r="I12" s="33" t="str">
        <f>IF(F12="NA","",IF(M12=0,"",IF((F12-M12)&lt;0,"▲","")))</f>
        <v/>
      </c>
      <c r="J12" s="63">
        <f>IF(F12="NA","-",IF(M12=0,"-",ABS(F12-M12)))</f>
        <v>3.2800000000000011</v>
      </c>
      <c r="K12" s="60">
        <v>73.123999999999995</v>
      </c>
      <c r="L12" s="72">
        <v>99.475999999999999</v>
      </c>
      <c r="M12" s="55">
        <v>102.52</v>
      </c>
    </row>
    <row r="13" spans="2:13" ht="12" customHeight="1">
      <c r="B13" s="30"/>
      <c r="C13" s="23" t="s">
        <v>9</v>
      </c>
      <c r="D13" s="31">
        <v>71.680000000000007</v>
      </c>
      <c r="E13" s="32">
        <v>49.86</v>
      </c>
      <c r="F13" s="123">
        <v>57.27</v>
      </c>
      <c r="G13" s="94" t="str">
        <f>IF((F13/E13)-1&lt;0,"▲","")</f>
        <v/>
      </c>
      <c r="H13" s="95">
        <f>ABS((+F13/E13)-1)</f>
        <v>0.14861612515042122</v>
      </c>
      <c r="I13" s="33" t="str">
        <f>IF(F13="NA","",IF(M13=0,"",IF((F13-M13)&lt;0,"▲","")))</f>
        <v>▲</v>
      </c>
      <c r="J13" s="63">
        <f>IF(F13="NA","-",IF(M13=0,"-",ABS(F13-M13)))</f>
        <v>3.4699999999999989</v>
      </c>
      <c r="K13" s="60">
        <v>39.75</v>
      </c>
      <c r="L13" s="72">
        <v>25.483000000000001</v>
      </c>
      <c r="M13" s="55">
        <v>60.74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0.13700000000000001</v>
      </c>
      <c r="F14" s="69">
        <f>ROUND(F13/(F11+F12),3)</f>
        <v>0.13800000000000001</v>
      </c>
      <c r="G14" s="94" t="str">
        <f>IF((F14/E14)-1&lt;0,"▲","")</f>
        <v/>
      </c>
      <c r="H14" s="98">
        <f>ABS(+F14-E14)*100</f>
        <v>0.10000000000000009</v>
      </c>
      <c r="I14" s="33" t="str">
        <f>IF(F14="NA","",IF(M14=0,"",IF((F14-M14)&lt;0,"▲","")))</f>
        <v>▲</v>
      </c>
      <c r="J14" s="63">
        <f>IF(F14="NA","-",IF(M14=0,"-",ABS(F14-M14)*100))</f>
        <v>0.99999999999999811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0.14799999999999999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56.25</v>
      </c>
      <c r="G16" s="94" t="str">
        <f>IF((F16/E16)-1&lt;0,"▲","")</f>
        <v/>
      </c>
      <c r="H16" s="95">
        <f t="shared" ref="H16:H37" si="0">ABS((+F16/E16)-1)</f>
        <v>0.14051094890510951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56.25</v>
      </c>
    </row>
    <row r="17" spans="2:13" ht="12" customHeight="1">
      <c r="B17" s="30"/>
      <c r="C17" s="23" t="s">
        <v>8</v>
      </c>
      <c r="D17" s="31">
        <v>31.36</v>
      </c>
      <c r="E17" s="32">
        <v>31.04</v>
      </c>
      <c r="F17" s="123">
        <v>31.52</v>
      </c>
      <c r="G17" s="94" t="str">
        <f>IF((F17/E17)-1&lt;0,"▲","")</f>
        <v/>
      </c>
      <c r="H17" s="95">
        <f t="shared" si="0"/>
        <v>1.5463917525773141E-2</v>
      </c>
      <c r="I17" s="33" t="str">
        <f>IF(F17="NA","",IF(M17=0,"",IF((F17-M17)&lt;0,"▲","")))</f>
        <v/>
      </c>
      <c r="J17" s="63">
        <f>IF(F17="NA","-",IF(M17=0,"-",ABS(F17-M17)))</f>
        <v>0.19999999999999929</v>
      </c>
      <c r="K17" s="60">
        <v>21.401</v>
      </c>
      <c r="L17" s="72">
        <v>31.027999999999999</v>
      </c>
      <c r="M17" s="55">
        <v>31.32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31.98</v>
      </c>
      <c r="G18" s="94" t="str">
        <f>IF((F18/E18)-1&lt;0,"▲","")</f>
        <v/>
      </c>
      <c r="H18" s="95">
        <f t="shared" si="0"/>
        <v>0.29316619490497375</v>
      </c>
      <c r="I18" s="33" t="str">
        <f>IF(F18="NA","",IF(M18=0,"",IF((F18-M18)&lt;0,"▲","")))</f>
        <v/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31.3</v>
      </c>
    </row>
    <row r="19" spans="2:13" ht="12" customHeight="1">
      <c r="B19" s="30"/>
      <c r="C19" s="23" t="s">
        <v>9</v>
      </c>
      <c r="D19" s="31">
        <v>15.55</v>
      </c>
      <c r="E19" s="32">
        <v>12.41</v>
      </c>
      <c r="F19" s="123">
        <v>7.62</v>
      </c>
      <c r="G19" s="94" t="str">
        <f>IF((F19/E19)-1&lt;0,"▲","")</f>
        <v>▲</v>
      </c>
      <c r="H19" s="95">
        <f t="shared" si="0"/>
        <v>0.38597904915390813</v>
      </c>
      <c r="I19" s="33" t="str">
        <f>IF(F19="NA","",IF(M19=0,"",IF((F19-M19)&lt;0,"▲","")))</f>
        <v>▲</v>
      </c>
      <c r="J19" s="63">
        <f>IF(F19="NA","-",IF(M19=0,"-",ABS(F19-M19)))</f>
        <v>0.87000000000000011</v>
      </c>
      <c r="K19" s="60">
        <v>12.750500000000001</v>
      </c>
      <c r="L19" s="72">
        <v>10.234</v>
      </c>
      <c r="M19" s="55">
        <v>8.49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0.12</v>
      </c>
      <c r="G20" s="104" t="str">
        <f>IF((F20/E20)-1&lt;0,"▲","")</f>
        <v>▲</v>
      </c>
      <c r="H20" s="98">
        <f>ABS(+F20-E20)*100</f>
        <v>10.3</v>
      </c>
      <c r="I20" s="105" t="str">
        <f>IF(F20="NA","",IF(M20=0,"",IF((F20-M20)&lt;0,"▲","")))</f>
        <v>▲</v>
      </c>
      <c r="J20" s="63">
        <f>IF(F20="NA","-",IF(M20=0,"-",ABS(F20-M20)*100))</f>
        <v>1.6000000000000014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0.13600000000000001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353.69</v>
      </c>
      <c r="G22" s="94" t="str">
        <f>IF((F22/E22)-1&lt;0,"▲","")</f>
        <v/>
      </c>
      <c r="H22" s="95">
        <f>ABS((+F22/E22)-1)</f>
        <v>0.26268251758237837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353.69</v>
      </c>
    </row>
    <row r="23" spans="2:13" ht="12" customHeight="1">
      <c r="B23" s="30"/>
      <c r="C23" s="23" t="s">
        <v>8</v>
      </c>
      <c r="D23" s="31">
        <v>245.07</v>
      </c>
      <c r="E23" s="32">
        <v>242.81</v>
      </c>
      <c r="F23" s="123">
        <v>273.52</v>
      </c>
      <c r="G23" s="94" t="str">
        <f>IF((F23/E23)-1&lt;0,"▲","")</f>
        <v/>
      </c>
      <c r="H23" s="95">
        <f t="shared" si="0"/>
        <v>0.12647749268975739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273.52</v>
      </c>
    </row>
    <row r="24" spans="2:13" ht="12" customHeight="1">
      <c r="B24" s="30"/>
      <c r="C24" s="23" t="s">
        <v>79</v>
      </c>
      <c r="D24" s="31">
        <v>59.77</v>
      </c>
      <c r="E24" s="32">
        <v>58.45</v>
      </c>
      <c r="F24" s="123">
        <v>70.34</v>
      </c>
      <c r="G24" s="94" t="str">
        <f>IF((F24/E24)-1&lt;0,"▲","")</f>
        <v/>
      </c>
      <c r="H24" s="95">
        <f t="shared" si="0"/>
        <v>0.20342172797262625</v>
      </c>
      <c r="I24" s="33" t="str">
        <f>IF(F24="NA","",IF(M24=0,"",IF((F24-M24)&lt;0,"▲","")))</f>
        <v/>
      </c>
      <c r="J24" s="63">
        <f>IF(F24="NA","-",IF(M24=0,"-",ABS(F24-M24)))</f>
        <v>2.5400000000000063</v>
      </c>
      <c r="K24" s="60">
        <v>39.707999999999998</v>
      </c>
      <c r="L24" s="72">
        <v>63.003999999999998</v>
      </c>
      <c r="M24" s="55">
        <v>67.8</v>
      </c>
    </row>
    <row r="25" spans="2:13" ht="12" customHeight="1">
      <c r="B25" s="30"/>
      <c r="C25" s="23" t="s">
        <v>9</v>
      </c>
      <c r="D25" s="31">
        <v>54.77</v>
      </c>
      <c r="E25" s="32">
        <v>36.18</v>
      </c>
      <c r="F25" s="123">
        <v>48.85</v>
      </c>
      <c r="G25" s="94" t="str">
        <f>IF((F25/E25)-1&lt;0,"▲","")</f>
        <v/>
      </c>
      <c r="H25" s="95">
        <f t="shared" si="0"/>
        <v>0.35019347705914883</v>
      </c>
      <c r="I25" s="33" t="str">
        <f>IF(F25="NA","",IF(M25=0,"",IF((F25-M25)&lt;0,"▲","")))</f>
        <v>▲</v>
      </c>
      <c r="J25" s="63">
        <f>IF(F25="NA","-",IF(M25=0,"-",ABS(F25-M25)))</f>
        <v>2.5399999999999991</v>
      </c>
      <c r="K25" s="60">
        <v>26.788499999999999</v>
      </c>
      <c r="L25" s="72">
        <v>14.439</v>
      </c>
      <c r="M25" s="55">
        <v>51.39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0.12</v>
      </c>
      <c r="F26" s="69">
        <f>ROUND(F25/(F23+F24),3)</f>
        <v>0.14199999999999999</v>
      </c>
      <c r="G26" s="104" t="str">
        <f>IF((F26/E26)-1&lt;0,"▲","")</f>
        <v/>
      </c>
      <c r="H26" s="98">
        <f>ABS(+F26-E26)*100</f>
        <v>2.1999999999999993</v>
      </c>
      <c r="I26" s="105" t="str">
        <f>IF(F26="NA","",IF(M26=0,"",IF((F26-M26)&lt;0,"▲","")))</f>
        <v>▲</v>
      </c>
      <c r="J26" s="63">
        <f>IF(F26="NA","-",IF(M26=0,"-",ABS(F26-M26)*100))</f>
        <v>0.9000000000000008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0.151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334.48</v>
      </c>
      <c r="G28" s="94" t="str">
        <f>IF((F28/E28)-1&lt;0,"▲","")</f>
        <v/>
      </c>
      <c r="H28" s="95">
        <f>ABS((+F28/E28)-1)</f>
        <v>0.24992526158445427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334.48</v>
      </c>
    </row>
    <row r="29" spans="2:13" ht="12" customHeight="1">
      <c r="B29" s="41"/>
      <c r="C29" s="23" t="s">
        <v>8</v>
      </c>
      <c r="D29" s="31">
        <v>232.06</v>
      </c>
      <c r="E29" s="32">
        <v>230.78</v>
      </c>
      <c r="F29" s="123">
        <v>260.11</v>
      </c>
      <c r="G29" s="94" t="str">
        <f>IF((F29/E29)-1&lt;0,"▲","")</f>
        <v/>
      </c>
      <c r="H29" s="95">
        <f t="shared" si="0"/>
        <v>0.12709073576566432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260.11</v>
      </c>
    </row>
    <row r="30" spans="2:13" ht="12" customHeight="1">
      <c r="B30" s="41"/>
      <c r="C30" s="23" t="s">
        <v>79</v>
      </c>
      <c r="D30" s="31">
        <v>54.2</v>
      </c>
      <c r="E30" s="32">
        <v>53.97</v>
      </c>
      <c r="F30" s="123">
        <v>62.23</v>
      </c>
      <c r="G30" s="94" t="str">
        <f>IF((F30/E30)-1&lt;0,"▲","")</f>
        <v/>
      </c>
      <c r="H30" s="95">
        <f t="shared" si="0"/>
        <v>0.15304798962386501</v>
      </c>
      <c r="I30" s="33" t="str">
        <f>IF(F30="NA","",IF(M30=0,"",IF((F30-M30)&lt;0,"▲","")))</f>
        <v/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59.69</v>
      </c>
    </row>
    <row r="31" spans="2:13" ht="12" customHeight="1">
      <c r="B31" s="41"/>
      <c r="C31" s="23" t="s">
        <v>9</v>
      </c>
      <c r="D31" s="31">
        <v>49.97</v>
      </c>
      <c r="E31" s="32">
        <v>33.119999999999997</v>
      </c>
      <c r="F31" s="123">
        <v>45.63</v>
      </c>
      <c r="G31" s="94" t="str">
        <f>IF((F31/E31)-1&lt;0,"▲","")</f>
        <v/>
      </c>
      <c r="H31" s="95">
        <f t="shared" si="0"/>
        <v>0.37771739130434812</v>
      </c>
      <c r="I31" s="33" t="str">
        <f>IF(F31="NA","",IF(M31=0,"",IF((F31-M31)&lt;0,"▲","")))</f>
        <v>▲</v>
      </c>
      <c r="J31" s="63">
        <f>IF(F31="NA","-",IF(M31=0,"-",ABS(F31-M31)))</f>
        <v>2.5399999999999991</v>
      </c>
      <c r="K31" s="60">
        <v>15.137</v>
      </c>
      <c r="L31" s="72">
        <v>10.819000000000001</v>
      </c>
      <c r="M31" s="55">
        <v>48.17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0.11600000000000001</v>
      </c>
      <c r="F32" s="69">
        <f>ROUND(F31/(F29+F30),3)</f>
        <v>0.14199999999999999</v>
      </c>
      <c r="G32" s="104" t="str">
        <f>IF((F32/E32)-1&lt;0,"▲","")</f>
        <v/>
      </c>
      <c r="H32" s="98">
        <f>ABS(+F32-E32)*100</f>
        <v>2.5999999999999983</v>
      </c>
      <c r="I32" s="105" t="str">
        <f>IF(F32="NA","",IF(M32=0,"",IF((F32-M32)&lt;0,"▲","")))</f>
        <v>▲</v>
      </c>
      <c r="J32" s="63">
        <f>IF(F32="NA","-",IF(M32=0,"-",ABS(F32-M32)*100))</f>
        <v>0.9000000000000008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0.151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6.25</v>
      </c>
      <c r="F34" s="123">
        <v>6.33</v>
      </c>
      <c r="G34" s="94" t="str">
        <f>IF((F34/E34)-1&lt;0,"▲","")</f>
        <v/>
      </c>
      <c r="H34" s="95">
        <f>ABS((+F34/E34)-1)</f>
        <v>1.2799999999999923E-2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6.33</v>
      </c>
    </row>
    <row r="35" spans="2:13" ht="12" customHeight="1">
      <c r="B35" s="30"/>
      <c r="C35" s="23" t="s">
        <v>8</v>
      </c>
      <c r="D35" s="31">
        <v>3.84</v>
      </c>
      <c r="E35" s="32">
        <v>4.0599999999999996</v>
      </c>
      <c r="F35" s="123">
        <v>3.99</v>
      </c>
      <c r="G35" s="94" t="str">
        <f>IF((F35/E35)-1&lt;0,"▲","")</f>
        <v>▲</v>
      </c>
      <c r="H35" s="95">
        <f t="shared" si="0"/>
        <v>1.724137931034464E-2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2.95</v>
      </c>
      <c r="F36" s="123">
        <v>3.49</v>
      </c>
      <c r="G36" s="94" t="str">
        <f>IF((F36/E36)-1&lt;0,"▲","")</f>
        <v/>
      </c>
      <c r="H36" s="95">
        <f t="shared" si="0"/>
        <v>0.18305084745762712</v>
      </c>
      <c r="I36" s="33" t="str">
        <f>IF(F36="NA","",IF(M36=0,"",IF((F36-M36)&lt;0,"▲","")))</f>
        <v/>
      </c>
      <c r="J36" s="63">
        <f>IF(F36="NA","-",IF(M36=0,"-",ABS(F36-M36)))</f>
        <v>7.0000000000000284E-2</v>
      </c>
      <c r="K36" s="60">
        <v>1.665</v>
      </c>
      <c r="L36" s="72">
        <v>2.694</v>
      </c>
      <c r="M36" s="55">
        <v>3.42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0.8</v>
      </c>
      <c r="G37" s="94" t="str">
        <f>IF((F37/E37)-1&lt;0,"▲","")</f>
        <v>▲</v>
      </c>
      <c r="H37" s="95">
        <f t="shared" si="0"/>
        <v>0.37007874015748032</v>
      </c>
      <c r="I37" s="33" t="str">
        <f>IF(F37="NA","",IF(M37=0,"",IF((F37-M37)&lt;0,"▲","")))</f>
        <v>▲</v>
      </c>
      <c r="J37" s="63">
        <f>IF(F37="NA","-",IF(M37=0,"-",ABS(F37-M37)))</f>
        <v>6.9999999999999951E-2</v>
      </c>
      <c r="K37" s="60">
        <v>0.21099999999999999</v>
      </c>
      <c r="L37" s="72">
        <v>0.81</v>
      </c>
      <c r="M37" s="55">
        <v>0.87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0.18099999999999999</v>
      </c>
      <c r="F38" s="74">
        <f>ROUND(F37/(F35+F36),3)</f>
        <v>0.107</v>
      </c>
      <c r="G38" s="107" t="str">
        <f>IF((F38/E38)-1&lt;0,"▲","")</f>
        <v>▲</v>
      </c>
      <c r="H38" s="108">
        <f>ABS(+F38-E38)*100</f>
        <v>7.3999999999999995</v>
      </c>
      <c r="I38" s="109" t="str">
        <f>IF(F38="NA","",IF(M38=0,"",IF((F38-M38)&lt;0,"▲","")))</f>
        <v>▲</v>
      </c>
      <c r="J38" s="64">
        <f>IF(F38="NA","-",IF(M38=0,"-",ABS(F38-M38)*100))</f>
        <v>1.0000000000000009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0.11700000000000001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70.61</v>
      </c>
      <c r="G44" s="113" t="str">
        <f>IF((F44/E44)-1&lt;0,"▲","")</f>
        <v>▲</v>
      </c>
      <c r="H44" s="95">
        <f>ABS((+F44/E44)-1)</f>
        <v>0.18623948369252041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70.61</v>
      </c>
    </row>
    <row r="45" spans="2:13" ht="12" customHeight="1">
      <c r="B45" s="30"/>
      <c r="C45" s="23" t="s">
        <v>8</v>
      </c>
      <c r="D45" s="111">
        <v>52.61</v>
      </c>
      <c r="E45" s="112">
        <v>53.23</v>
      </c>
      <c r="F45" s="125">
        <v>54.25</v>
      </c>
      <c r="G45" s="114" t="str">
        <f>IF((F45/E45)-1&lt;0,"▲","")</f>
        <v/>
      </c>
      <c r="H45" s="95">
        <f>ABS((+F45/E45)-1)</f>
        <v>1.9162126620327014E-2</v>
      </c>
      <c r="I45" s="33" t="str">
        <f>IF(F45="NA","",IF(M45=0,"",IF((F45-M45)&lt;0,"▲","")))</f>
        <v/>
      </c>
      <c r="J45" s="63">
        <f>IF(F45="NA","-",IF(M45=0,"-",ABS(F45-M45)))</f>
        <v>0.13000000000000256</v>
      </c>
      <c r="K45" s="60">
        <v>13.8605</v>
      </c>
      <c r="L45" s="79">
        <v>40.305999999999997</v>
      </c>
      <c r="M45" s="55">
        <v>54.12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27.08</v>
      </c>
      <c r="G46" s="114" t="str">
        <f>IF((F46/E46)-1&lt;0,"▲","")</f>
        <v>▲</v>
      </c>
      <c r="H46" s="95">
        <f>ABS((+F46/E46)-1)</f>
        <v>0.11008872822872173</v>
      </c>
      <c r="I46" s="33" t="str">
        <f>IF(F46="NA","",IF(M46=0,"",IF((F46-M46)&lt;0,"▲","")))</f>
        <v/>
      </c>
      <c r="J46" s="63">
        <f>IF(F46="NA","-",IF(M46=0,"-",ABS(F46-M46)))</f>
        <v>0.53999999999999915</v>
      </c>
      <c r="K46" s="60">
        <v>23.144500000000001</v>
      </c>
      <c r="L46" s="79">
        <v>23.108000000000001</v>
      </c>
      <c r="M46" s="55">
        <v>26.54</v>
      </c>
    </row>
    <row r="47" spans="2:13" ht="12" customHeight="1">
      <c r="B47" s="30"/>
      <c r="C47" s="23" t="s">
        <v>9</v>
      </c>
      <c r="D47" s="111">
        <v>12.23</v>
      </c>
      <c r="E47" s="112">
        <v>15.59</v>
      </c>
      <c r="F47" s="125">
        <v>5.03</v>
      </c>
      <c r="G47" s="114" t="str">
        <f>IF((F47/E47)-1&lt;0,"▲","")</f>
        <v>▲</v>
      </c>
      <c r="H47" s="95">
        <f>ABS((+F47/E47)-1)</f>
        <v>0.67735728030788966</v>
      </c>
      <c r="I47" s="33" t="str">
        <f>IF(F47="NA","",IF(M47=0,"",IF((F47-M47)&lt;0,"▲","")))</f>
        <v>▲</v>
      </c>
      <c r="J47" s="63">
        <f>IF(F47="NA","-",IF(M47=0,"-",ABS(F47-M47)))</f>
        <v>0.67999999999999972</v>
      </c>
      <c r="K47" s="60">
        <v>3.1349999999999998</v>
      </c>
      <c r="L47" s="79">
        <v>4.9930000000000003</v>
      </c>
      <c r="M47" s="55">
        <v>5.71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0.186</v>
      </c>
      <c r="F48" s="75">
        <f>ROUND(F47/(F45+F46),3)</f>
        <v>6.2E-2</v>
      </c>
      <c r="G48" s="117" t="str">
        <f>IF(F48-D48&lt;0,"▲","")</f>
        <v>▲</v>
      </c>
      <c r="H48" s="108">
        <f>ABS(+F48-E48)*100</f>
        <v>12.4</v>
      </c>
      <c r="I48" s="45" t="str">
        <f>IF(F48="NA","",IF(M48=0,"",IF((F48-M48)&lt;0,"▲","")))</f>
        <v>▲</v>
      </c>
      <c r="J48" s="64">
        <f>ABS(+F48-M48)*100</f>
        <v>0.89999999999999947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7.0999999999999994E-2</v>
      </c>
    </row>
    <row r="49" spans="1:13" ht="12" customHeight="1">
      <c r="B49" s="1" t="s">
        <v>207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9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201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146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117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335.68</v>
      </c>
      <c r="F10" s="123">
        <v>416.27</v>
      </c>
      <c r="G10" s="94" t="str">
        <f>IF((F10/E10)-1&lt;0,"▲","")</f>
        <v/>
      </c>
      <c r="H10" s="95">
        <f>ABS((+F10/E10)-1)</f>
        <v>0.24007983794089593</v>
      </c>
      <c r="I10" s="33" t="str">
        <f>IF(F10="NA","",IF(M10=0,"",IF((F10-M10)&lt;0,"▲","")))</f>
        <v>▲</v>
      </c>
      <c r="J10" s="63">
        <f>IF(F10="NA","-",IF(M10=0,"-",ABS(F10-M10)))</f>
        <v>3.4500000000000455</v>
      </c>
      <c r="K10" s="60">
        <v>231.6465</v>
      </c>
      <c r="L10" s="72">
        <v>275.07</v>
      </c>
      <c r="M10" s="55">
        <v>419.72</v>
      </c>
    </row>
    <row r="11" spans="2:13" ht="12" customHeight="1">
      <c r="B11" s="30"/>
      <c r="C11" s="23" t="s">
        <v>8</v>
      </c>
      <c r="D11" s="31">
        <v>280.27</v>
      </c>
      <c r="E11" s="32">
        <v>277.89999999999998</v>
      </c>
      <c r="F11" s="123">
        <v>308.83999999999997</v>
      </c>
      <c r="G11" s="94" t="str">
        <f>IF((F11/E11)-1&lt;0,"▲","")</f>
        <v/>
      </c>
      <c r="H11" s="95">
        <f>ABS((+F11/E11)-1)</f>
        <v>0.11133501259445855</v>
      </c>
      <c r="I11" s="33" t="str">
        <f>IF(F11="NA","",IF(M11=0,"",IF((F11-M11)&lt;0,"▲","")))</f>
        <v>▲</v>
      </c>
      <c r="J11" s="63">
        <f>IF(F11="NA","-",IF(M11=0,"-",ABS(F11-M11)))</f>
        <v>1.5800000000000409</v>
      </c>
      <c r="K11" s="60">
        <v>180.13</v>
      </c>
      <c r="L11" s="72">
        <v>215.17099999999999</v>
      </c>
      <c r="M11" s="55">
        <v>310.42</v>
      </c>
    </row>
    <row r="12" spans="2:13" ht="12" customHeight="1">
      <c r="B12" s="30"/>
      <c r="C12" s="23" t="s">
        <v>79</v>
      </c>
      <c r="D12" s="31">
        <v>90.72</v>
      </c>
      <c r="E12" s="32">
        <v>86.12</v>
      </c>
      <c r="F12" s="123">
        <v>102.52</v>
      </c>
      <c r="G12" s="94" t="str">
        <f>IF((F12/E12)-1&lt;0,"▲","")</f>
        <v/>
      </c>
      <c r="H12" s="95">
        <f>ABS((+F12/E12)-1)</f>
        <v>0.19043195541105429</v>
      </c>
      <c r="I12" s="33" t="str">
        <f>IF(F12="NA","",IF(M12=0,"",IF((F12-M12)&lt;0,"▲","")))</f>
        <v/>
      </c>
      <c r="J12" s="63">
        <f>IF(F12="NA","-",IF(M12=0,"-",ABS(F12-M12)))</f>
        <v>0.95999999999999375</v>
      </c>
      <c r="K12" s="60">
        <v>73.123999999999995</v>
      </c>
      <c r="L12" s="72">
        <v>99.475999999999999</v>
      </c>
      <c r="M12" s="55">
        <v>101.56</v>
      </c>
    </row>
    <row r="13" spans="2:13" ht="12" customHeight="1">
      <c r="B13" s="30"/>
      <c r="C13" s="23" t="s">
        <v>9</v>
      </c>
      <c r="D13" s="31">
        <v>71.680000000000007</v>
      </c>
      <c r="E13" s="32">
        <v>49.86</v>
      </c>
      <c r="F13" s="123">
        <v>60.74</v>
      </c>
      <c r="G13" s="94" t="str">
        <f>IF((F13/E13)-1&lt;0,"▲","")</f>
        <v/>
      </c>
      <c r="H13" s="95">
        <f>ABS((+F13/E13)-1)</f>
        <v>0.21821099077416761</v>
      </c>
      <c r="I13" s="33" t="str">
        <f>IF(F13="NA","",IF(M13=0,"",IF((F13-M13)&lt;0,"▲","")))</f>
        <v>▲</v>
      </c>
      <c r="J13" s="63">
        <f>IF(F13="NA","-",IF(M13=0,"-",ABS(F13-M13)))</f>
        <v>2.5499999999999972</v>
      </c>
      <c r="K13" s="60">
        <v>39.75</v>
      </c>
      <c r="L13" s="72">
        <v>25.483000000000001</v>
      </c>
      <c r="M13" s="55">
        <v>63.29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0.13700000000000001</v>
      </c>
      <c r="F14" s="69">
        <f>ROUND(F13/(F11+F12),3)</f>
        <v>0.14799999999999999</v>
      </c>
      <c r="G14" s="94" t="str">
        <f>IF((F14/E14)-1&lt;0,"▲","")</f>
        <v/>
      </c>
      <c r="H14" s="98">
        <f>ABS(+F14-E14)*100</f>
        <v>1.0999999999999983</v>
      </c>
      <c r="I14" s="33" t="str">
        <f>IF(F14="NA","",IF(M14=0,"",IF((F14-M14)&lt;0,"▲","")))</f>
        <v>▲</v>
      </c>
      <c r="J14" s="63">
        <f>IF(F14="NA","-",IF(M14=0,"-",ABS(F14-M14)*100))</f>
        <v>0.60000000000000053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0.154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56.25</v>
      </c>
      <c r="G16" s="94" t="str">
        <f>IF((F16/E16)-1&lt;0,"▲","")</f>
        <v/>
      </c>
      <c r="H16" s="95">
        <f t="shared" ref="H16:H37" si="0">ABS((+F16/E16)-1)</f>
        <v>0.14051094890510951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56.25</v>
      </c>
    </row>
    <row r="17" spans="2:13" ht="12" customHeight="1">
      <c r="B17" s="30"/>
      <c r="C17" s="23" t="s">
        <v>8</v>
      </c>
      <c r="D17" s="31">
        <v>31.36</v>
      </c>
      <c r="E17" s="32">
        <v>31.04</v>
      </c>
      <c r="F17" s="123">
        <v>31.32</v>
      </c>
      <c r="G17" s="94" t="str">
        <f>IF((F17/E17)-1&lt;0,"▲","")</f>
        <v/>
      </c>
      <c r="H17" s="95">
        <f t="shared" si="0"/>
        <v>9.0206185567009989E-3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31.32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31.3</v>
      </c>
      <c r="G18" s="94" t="str">
        <f>IF((F18/E18)-1&lt;0,"▲","")</f>
        <v/>
      </c>
      <c r="H18" s="95">
        <f t="shared" si="0"/>
        <v>0.26566922765871404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31.3</v>
      </c>
    </row>
    <row r="19" spans="2:13" ht="12" customHeight="1">
      <c r="B19" s="30"/>
      <c r="C19" s="23" t="s">
        <v>9</v>
      </c>
      <c r="D19" s="31">
        <v>15.55</v>
      </c>
      <c r="E19" s="32">
        <v>12.41</v>
      </c>
      <c r="F19" s="123">
        <v>8.49</v>
      </c>
      <c r="G19" s="94" t="str">
        <f>IF((F19/E19)-1&lt;0,"▲","")</f>
        <v>▲</v>
      </c>
      <c r="H19" s="95">
        <f t="shared" si="0"/>
        <v>0.31587429492344887</v>
      </c>
      <c r="I19" s="33" t="str">
        <f>IF(F19="NA","",IF(M19=0,"",IF((F19-M19)&lt;0,"▲","")))</f>
        <v/>
      </c>
      <c r="J19" s="63">
        <f>IF(F19="NA","-",IF(M19=0,"-",ABS(F19-M19)))</f>
        <v>0.14000000000000057</v>
      </c>
      <c r="K19" s="60">
        <v>12.750500000000001</v>
      </c>
      <c r="L19" s="72">
        <v>10.234</v>
      </c>
      <c r="M19" s="55">
        <v>8.35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0.13600000000000001</v>
      </c>
      <c r="G20" s="104" t="str">
        <f>IF((F20/E20)-1&lt;0,"▲","")</f>
        <v>▲</v>
      </c>
      <c r="H20" s="98">
        <f>ABS(+F20-E20)*100</f>
        <v>8.6999999999999993</v>
      </c>
      <c r="I20" s="105" t="str">
        <f>IF(F20="NA","",IF(M20=0,"",IF((F20-M20)&lt;0,"▲","")))</f>
        <v/>
      </c>
      <c r="J20" s="63">
        <f>IF(F20="NA","-",IF(M20=0,"-",ABS(F20-M20)*100))</f>
        <v>0.30000000000000027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0.13300000000000001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353.69</v>
      </c>
      <c r="G22" s="94" t="str">
        <f>IF((F22/E22)-1&lt;0,"▲","")</f>
        <v/>
      </c>
      <c r="H22" s="95">
        <f>ABS((+F22/E22)-1)</f>
        <v>0.26268251758237837</v>
      </c>
      <c r="I22" s="33" t="str">
        <f>IF(F22="NA","",IF(M22=0,"",IF((F22-M22)&lt;0,"▲","")))</f>
        <v>▲</v>
      </c>
      <c r="J22" s="63">
        <f>IF(F22="NA","-",IF(M22=0,"-",ABS(F22-M22)))</f>
        <v>3.4900000000000091</v>
      </c>
      <c r="K22" s="60">
        <v>184.39500000000001</v>
      </c>
      <c r="L22" s="72">
        <v>210.03800000000001</v>
      </c>
      <c r="M22" s="55">
        <v>357.18</v>
      </c>
    </row>
    <row r="23" spans="2:13" ht="12" customHeight="1">
      <c r="B23" s="30"/>
      <c r="C23" s="23" t="s">
        <v>8</v>
      </c>
      <c r="D23" s="31">
        <v>245.07</v>
      </c>
      <c r="E23" s="32">
        <v>242.81</v>
      </c>
      <c r="F23" s="123">
        <v>273.52</v>
      </c>
      <c r="G23" s="94" t="str">
        <f>IF((F23/E23)-1&lt;0,"▲","")</f>
        <v/>
      </c>
      <c r="H23" s="95">
        <f t="shared" si="0"/>
        <v>0.12647749268975739</v>
      </c>
      <c r="I23" s="33" t="str">
        <f>IF(F23="NA","",IF(M23=0,"",IF((F23-M23)&lt;0,"▲","")))</f>
        <v>▲</v>
      </c>
      <c r="J23" s="63">
        <f>IF(F23="NA","-",IF(M23=0,"-",ABS(F23-M23)))</f>
        <v>1.5800000000000409</v>
      </c>
      <c r="K23" s="60">
        <v>157.39250000000001</v>
      </c>
      <c r="L23" s="72">
        <v>180.72300000000001</v>
      </c>
      <c r="M23" s="55">
        <v>275.10000000000002</v>
      </c>
    </row>
    <row r="24" spans="2:13" ht="12" customHeight="1">
      <c r="B24" s="30"/>
      <c r="C24" s="23" t="s">
        <v>79</v>
      </c>
      <c r="D24" s="31">
        <v>59.77</v>
      </c>
      <c r="E24" s="32">
        <v>58.45</v>
      </c>
      <c r="F24" s="123">
        <v>67.8</v>
      </c>
      <c r="G24" s="94" t="str">
        <f>IF((F24/E24)-1&lt;0,"▲","")</f>
        <v/>
      </c>
      <c r="H24" s="95">
        <f t="shared" si="0"/>
        <v>0.15996578272027362</v>
      </c>
      <c r="I24" s="33" t="str">
        <f>IF(F24="NA","",IF(M24=0,"",IF((F24-M24)&lt;0,"▲","")))</f>
        <v/>
      </c>
      <c r="J24" s="63">
        <f>IF(F24="NA","-",IF(M24=0,"-",ABS(F24-M24)))</f>
        <v>0.92999999999999261</v>
      </c>
      <c r="K24" s="60">
        <v>39.707999999999998</v>
      </c>
      <c r="L24" s="72">
        <v>63.003999999999998</v>
      </c>
      <c r="M24" s="55">
        <v>66.87</v>
      </c>
    </row>
    <row r="25" spans="2:13" ht="12" customHeight="1">
      <c r="B25" s="30"/>
      <c r="C25" s="23" t="s">
        <v>9</v>
      </c>
      <c r="D25" s="31">
        <v>54.77</v>
      </c>
      <c r="E25" s="32">
        <v>36.18</v>
      </c>
      <c r="F25" s="123">
        <v>51.39</v>
      </c>
      <c r="G25" s="94" t="str">
        <f>IF((F25/E25)-1&lt;0,"▲","")</f>
        <v/>
      </c>
      <c r="H25" s="95">
        <f t="shared" si="0"/>
        <v>0.42039800995024867</v>
      </c>
      <c r="I25" s="33" t="str">
        <f>IF(F25="NA","",IF(M25=0,"",IF((F25-M25)&lt;0,"▲","")))</f>
        <v>▲</v>
      </c>
      <c r="J25" s="63">
        <f>IF(F25="NA","-",IF(M25=0,"-",ABS(F25-M25)))</f>
        <v>2.7100000000000009</v>
      </c>
      <c r="K25" s="60">
        <v>26.788499999999999</v>
      </c>
      <c r="L25" s="72">
        <v>14.439</v>
      </c>
      <c r="M25" s="55">
        <v>54.1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0.12</v>
      </c>
      <c r="F26" s="69">
        <f>ROUND(F25/(F23+F24),3)</f>
        <v>0.151</v>
      </c>
      <c r="G26" s="104" t="str">
        <f>IF((F26/E26)-1&lt;0,"▲","")</f>
        <v/>
      </c>
      <c r="H26" s="98">
        <f>ABS(+F26-E26)*100</f>
        <v>3.1</v>
      </c>
      <c r="I26" s="105" t="str">
        <f>IF(F26="NA","",IF(M26=0,"",IF((F26-M26)&lt;0,"▲","")))</f>
        <v>▲</v>
      </c>
      <c r="J26" s="63">
        <f>IF(F26="NA","-",IF(M26=0,"-",ABS(F26-M26)*100))</f>
        <v>0.70000000000000062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0.158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334.48</v>
      </c>
      <c r="G28" s="94" t="str">
        <f>IF((F28/E28)-1&lt;0,"▲","")</f>
        <v/>
      </c>
      <c r="H28" s="95">
        <f>ABS((+F28/E28)-1)</f>
        <v>0.24992526158445427</v>
      </c>
      <c r="I28" s="33" t="str">
        <f>IF(F28="NA","",IF(M28=0,"",IF((F28-M28)&lt;0,"▲","")))</f>
        <v>▲</v>
      </c>
      <c r="J28" s="63">
        <f>IF(F28="NA","-",IF(M28=0,"-",ABS(F28-M28)))</f>
        <v>3.8100000000000023</v>
      </c>
      <c r="K28" s="60">
        <v>142.88849999999999</v>
      </c>
      <c r="L28" s="72">
        <v>187.97</v>
      </c>
      <c r="M28" s="55">
        <v>338.29</v>
      </c>
    </row>
    <row r="29" spans="2:13" ht="12" customHeight="1">
      <c r="B29" s="41"/>
      <c r="C29" s="23" t="s">
        <v>8</v>
      </c>
      <c r="D29" s="31">
        <v>232.06</v>
      </c>
      <c r="E29" s="32">
        <v>230.78</v>
      </c>
      <c r="F29" s="123">
        <v>260.11</v>
      </c>
      <c r="G29" s="94" t="str">
        <f>IF((F29/E29)-1&lt;0,"▲","")</f>
        <v/>
      </c>
      <c r="H29" s="95">
        <f t="shared" si="0"/>
        <v>0.12709073576566432</v>
      </c>
      <c r="I29" s="33" t="str">
        <f>IF(F29="NA","",IF(M29=0,"",IF((F29-M29)&lt;0,"▲","")))</f>
        <v>▲</v>
      </c>
      <c r="J29" s="63">
        <f>IF(F29="NA","-",IF(M29=0,"-",ABS(F29-M29)))</f>
        <v>1.2699999999999818</v>
      </c>
      <c r="K29" s="60">
        <v>119.678</v>
      </c>
      <c r="L29" s="72">
        <v>160.55199999999999</v>
      </c>
      <c r="M29" s="55">
        <v>261.38</v>
      </c>
    </row>
    <row r="30" spans="2:13" ht="12" customHeight="1">
      <c r="B30" s="41"/>
      <c r="C30" s="23" t="s">
        <v>79</v>
      </c>
      <c r="D30" s="31">
        <v>54.2</v>
      </c>
      <c r="E30" s="32">
        <v>53.97</v>
      </c>
      <c r="F30" s="123">
        <v>59.69</v>
      </c>
      <c r="G30" s="94" t="str">
        <f>IF((F30/E30)-1&lt;0,"▲","")</f>
        <v/>
      </c>
      <c r="H30" s="95">
        <f t="shared" si="0"/>
        <v>0.1059848063739115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59.69</v>
      </c>
    </row>
    <row r="31" spans="2:13" ht="12" customHeight="1">
      <c r="B31" s="41"/>
      <c r="C31" s="23" t="s">
        <v>9</v>
      </c>
      <c r="D31" s="31">
        <v>49.97</v>
      </c>
      <c r="E31" s="32">
        <v>33.119999999999997</v>
      </c>
      <c r="F31" s="123">
        <v>48.17</v>
      </c>
      <c r="G31" s="94" t="str">
        <f>IF((F31/E31)-1&lt;0,"▲","")</f>
        <v/>
      </c>
      <c r="H31" s="95">
        <f t="shared" si="0"/>
        <v>0.45440821256038655</v>
      </c>
      <c r="I31" s="33" t="str">
        <f>IF(F31="NA","",IF(M31=0,"",IF((F31-M31)&lt;0,"▲","")))</f>
        <v>▲</v>
      </c>
      <c r="J31" s="63">
        <f>IF(F31="NA","-",IF(M31=0,"-",ABS(F31-M31)))</f>
        <v>2.5499999999999972</v>
      </c>
      <c r="K31" s="60">
        <v>15.137</v>
      </c>
      <c r="L31" s="72">
        <v>10.819000000000001</v>
      </c>
      <c r="M31" s="55">
        <v>50.72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0.11600000000000001</v>
      </c>
      <c r="F32" s="69">
        <f>ROUND(F31/(F29+F30),3)</f>
        <v>0.151</v>
      </c>
      <c r="G32" s="104" t="str">
        <f>IF((F32/E32)-1&lt;0,"▲","")</f>
        <v/>
      </c>
      <c r="H32" s="98">
        <f>ABS(+F32-E32)*100</f>
        <v>3.4999999999999991</v>
      </c>
      <c r="I32" s="105" t="str">
        <f>IF(F32="NA","",IF(M32=0,"",IF((F32-M32)&lt;0,"▲","")))</f>
        <v>▲</v>
      </c>
      <c r="J32" s="63">
        <f>IF(F32="NA","-",IF(M32=0,"-",ABS(F32-M32)*100))</f>
        <v>0.70000000000000062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0.158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6.25</v>
      </c>
      <c r="F34" s="123">
        <v>6.33</v>
      </c>
      <c r="G34" s="94" t="str">
        <f>IF((F34/E34)-1&lt;0,"▲","")</f>
        <v/>
      </c>
      <c r="H34" s="95">
        <f>ABS((+F34/E34)-1)</f>
        <v>1.2799999999999923E-2</v>
      </c>
      <c r="I34" s="33" t="str">
        <f>IF(F34="NA","",IF(M34=0,"",IF((F34-M34)&lt;0,"▲","")))</f>
        <v/>
      </c>
      <c r="J34" s="63">
        <f>IF(F34="NA","-",IF(M34=0,"-",ABS(F34-M34)))</f>
        <v>3.0000000000000249E-2</v>
      </c>
      <c r="K34" s="60">
        <v>2.931</v>
      </c>
      <c r="L34" s="72">
        <v>5.6280000000000001</v>
      </c>
      <c r="M34" s="55">
        <v>6.3</v>
      </c>
    </row>
    <row r="35" spans="2:13" ht="12" customHeight="1">
      <c r="B35" s="30"/>
      <c r="C35" s="23" t="s">
        <v>8</v>
      </c>
      <c r="D35" s="31">
        <v>3.84</v>
      </c>
      <c r="E35" s="32">
        <v>4.0599999999999996</v>
      </c>
      <c r="F35" s="123">
        <v>3.99</v>
      </c>
      <c r="G35" s="94" t="str">
        <f>IF((F35/E35)-1&lt;0,"▲","")</f>
        <v>▲</v>
      </c>
      <c r="H35" s="95">
        <f t="shared" si="0"/>
        <v>1.724137931034464E-2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2.95</v>
      </c>
      <c r="F36" s="123">
        <v>3.42</v>
      </c>
      <c r="G36" s="94" t="str">
        <f>IF((F36/E36)-1&lt;0,"▲","")</f>
        <v/>
      </c>
      <c r="H36" s="95">
        <f t="shared" si="0"/>
        <v>0.15932203389830502</v>
      </c>
      <c r="I36" s="33" t="str">
        <f>IF(F36="NA","",IF(M36=0,"",IF((F36-M36)&lt;0,"▲","")))</f>
        <v/>
      </c>
      <c r="J36" s="63">
        <f>IF(F36="NA","-",IF(M36=0,"-",ABS(F36-M36)))</f>
        <v>2.9999999999999805E-2</v>
      </c>
      <c r="K36" s="60">
        <v>1.665</v>
      </c>
      <c r="L36" s="72">
        <v>2.694</v>
      </c>
      <c r="M36" s="55">
        <v>3.39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0.87</v>
      </c>
      <c r="G37" s="94" t="str">
        <f>IF((F37/E37)-1&lt;0,"▲","")</f>
        <v>▲</v>
      </c>
      <c r="H37" s="95">
        <f t="shared" si="0"/>
        <v>0.31496062992125984</v>
      </c>
      <c r="I37" s="33" t="str">
        <f>IF(F37="NA","",IF(M37=0,"",IF((F37-M37)&lt;0,"▲","")))</f>
        <v/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0.84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0.18099999999999999</v>
      </c>
      <c r="F38" s="74">
        <f>ROUND(F37/(F35+F36),3)</f>
        <v>0.11700000000000001</v>
      </c>
      <c r="G38" s="107" t="str">
        <f>IF((F38/E38)-1&lt;0,"▲","")</f>
        <v>▲</v>
      </c>
      <c r="H38" s="108">
        <f>ABS(+F38-E38)*100</f>
        <v>6.3999999999999986</v>
      </c>
      <c r="I38" s="109" t="str">
        <f>IF(F38="NA","",IF(M38=0,"",IF((F38-M38)&lt;0,"▲","")))</f>
        <v/>
      </c>
      <c r="J38" s="64">
        <f>IF(F38="NA","-",IF(M38=0,"-",ABS(F38-M38)*100))</f>
        <v>0.30000000000000027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0.114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70.61</v>
      </c>
      <c r="G44" s="113" t="str">
        <f>IF((F44/E44)-1&lt;0,"▲","")</f>
        <v>▲</v>
      </c>
      <c r="H44" s="95">
        <f>ABS((+F44/E44)-1)</f>
        <v>0.18623948369252041</v>
      </c>
      <c r="I44" s="54" t="str">
        <f>IF(F44="NA","",IF(M44=0,"",IF((F44-M44)&lt;0,"▲","")))</f>
        <v>▲</v>
      </c>
      <c r="J44" s="63">
        <f>IF(F44="NA","-",IF(M44=0,"-",ABS(F44-M44)))</f>
        <v>9.9999999999994316E-2</v>
      </c>
      <c r="K44" s="60">
        <v>38.349499999999999</v>
      </c>
      <c r="L44" s="77">
        <v>59.173999999999999</v>
      </c>
      <c r="M44" s="78">
        <v>70.709999999999994</v>
      </c>
    </row>
    <row r="45" spans="2:13" ht="12" customHeight="1">
      <c r="B45" s="30"/>
      <c r="C45" s="23" t="s">
        <v>8</v>
      </c>
      <c r="D45" s="111">
        <v>52.61</v>
      </c>
      <c r="E45" s="112">
        <v>53.23</v>
      </c>
      <c r="F45" s="125">
        <v>54.12</v>
      </c>
      <c r="G45" s="114" t="str">
        <f>IF((F45/E45)-1&lt;0,"▲","")</f>
        <v/>
      </c>
      <c r="H45" s="95">
        <f>ABS((+F45/E45)-1)</f>
        <v>1.6719894796167534E-2</v>
      </c>
      <c r="I45" s="33" t="str">
        <f>IF(F45="NA","",IF(M45=0,"",IF((F45-M45)&lt;0,"▲","")))</f>
        <v/>
      </c>
      <c r="J45" s="63">
        <f>IF(F45="NA","-",IF(M45=0,"-",ABS(F45-M45)))</f>
        <v>3.9999999999999147E-2</v>
      </c>
      <c r="K45" s="60">
        <v>13.8605</v>
      </c>
      <c r="L45" s="79">
        <v>40.305999999999997</v>
      </c>
      <c r="M45" s="55">
        <v>54.08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26.54</v>
      </c>
      <c r="G46" s="114" t="str">
        <f>IF((F46/E46)-1&lt;0,"▲","")</f>
        <v>▲</v>
      </c>
      <c r="H46" s="95">
        <f>ABS((+F46/E46)-1)</f>
        <v>0.12783437397305297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26.54</v>
      </c>
    </row>
    <row r="47" spans="2:13" ht="12" customHeight="1">
      <c r="B47" s="30"/>
      <c r="C47" s="23" t="s">
        <v>9</v>
      </c>
      <c r="D47" s="111">
        <v>12.23</v>
      </c>
      <c r="E47" s="112">
        <v>15.59</v>
      </c>
      <c r="F47" s="125">
        <v>5.71</v>
      </c>
      <c r="G47" s="114" t="str">
        <f>IF((F47/E47)-1&lt;0,"▲","")</f>
        <v>▲</v>
      </c>
      <c r="H47" s="95">
        <f>ABS((+F47/E47)-1)</f>
        <v>0.63373957665169978</v>
      </c>
      <c r="I47" s="33" t="str">
        <f>IF(F47="NA","",IF(M47=0,"",IF((F47-M47)&lt;0,"▲","")))</f>
        <v>▲</v>
      </c>
      <c r="J47" s="63">
        <f>IF(F47="NA","-",IF(M47=0,"-",ABS(F47-M47)))</f>
        <v>0.12999999999999989</v>
      </c>
      <c r="K47" s="60">
        <v>3.1349999999999998</v>
      </c>
      <c r="L47" s="79">
        <v>4.9930000000000003</v>
      </c>
      <c r="M47" s="55">
        <v>5.84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0.186</v>
      </c>
      <c r="F48" s="75">
        <f>ROUND(F47/(F45+F46),3)</f>
        <v>7.0999999999999994E-2</v>
      </c>
      <c r="G48" s="117" t="str">
        <f>IF(F48-D48&lt;0,"▲","")</f>
        <v>▲</v>
      </c>
      <c r="H48" s="108">
        <f>ABS(+F48-E48)*100</f>
        <v>11.5</v>
      </c>
      <c r="I48" s="45" t="str">
        <f>IF(F48="NA","",IF(M48=0,"",IF((F48-M48)&lt;0,"▲","")))</f>
        <v>▲</v>
      </c>
      <c r="J48" s="64">
        <f>ABS(+F48-M48)*100</f>
        <v>0.10000000000000009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7.1999999999999995E-2</v>
      </c>
    </row>
    <row r="49" spans="1:13" ht="12" customHeight="1">
      <c r="B49" s="1" t="s">
        <v>202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173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174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175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176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200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178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0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198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117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335.68</v>
      </c>
      <c r="F10" s="123">
        <v>419.72</v>
      </c>
      <c r="G10" s="94" t="str">
        <f>IF((F10/E10)-1&lt;0,"▲","")</f>
        <v/>
      </c>
      <c r="H10" s="95">
        <f>ABS((+F10/E10)-1)</f>
        <v>0.25035748331744534</v>
      </c>
      <c r="I10" s="33" t="str">
        <f>IF(F10="NA","",IF(M10=0,"",IF((F10-M10)&lt;0,"▲","")))</f>
        <v>▲</v>
      </c>
      <c r="J10" s="63">
        <f>IF(F10="NA","-",IF(M10=0,"-",ABS(F10-M10)))</f>
        <v>1.0499999999999545</v>
      </c>
      <c r="K10" s="60">
        <v>231.6465</v>
      </c>
      <c r="L10" s="72">
        <v>275.07</v>
      </c>
      <c r="M10" s="55">
        <v>420.77</v>
      </c>
    </row>
    <row r="11" spans="2:13" ht="12" customHeight="1">
      <c r="B11" s="30"/>
      <c r="C11" s="23" t="s">
        <v>8</v>
      </c>
      <c r="D11" s="31">
        <v>280.27</v>
      </c>
      <c r="E11" s="32">
        <v>277.88</v>
      </c>
      <c r="F11" s="123">
        <v>310.42</v>
      </c>
      <c r="G11" s="94" t="str">
        <f>IF((F11/E11)-1&lt;0,"▲","")</f>
        <v/>
      </c>
      <c r="H11" s="95">
        <f>ABS((+F11/E11)-1)</f>
        <v>0.11710090686627339</v>
      </c>
      <c r="I11" s="33" t="str">
        <f>IF(F11="NA","",IF(M11=0,"",IF((F11-M11)&lt;0,"▲","")))</f>
        <v>▲</v>
      </c>
      <c r="J11" s="63">
        <f>IF(F11="NA","-",IF(M11=0,"-",ABS(F11-M11)))</f>
        <v>8.2599999999999909</v>
      </c>
      <c r="K11" s="60">
        <v>180.13</v>
      </c>
      <c r="L11" s="72">
        <v>215.17099999999999</v>
      </c>
      <c r="M11" s="55">
        <v>318.68</v>
      </c>
    </row>
    <row r="12" spans="2:13" ht="12" customHeight="1">
      <c r="B12" s="30"/>
      <c r="C12" s="23" t="s">
        <v>79</v>
      </c>
      <c r="D12" s="31">
        <v>90.72</v>
      </c>
      <c r="E12" s="32">
        <v>86.12</v>
      </c>
      <c r="F12" s="123">
        <v>101.56</v>
      </c>
      <c r="G12" s="94" t="str">
        <f>IF((F12/E12)-1&lt;0,"▲","")</f>
        <v/>
      </c>
      <c r="H12" s="95">
        <f>ABS((+F12/E12)-1)</f>
        <v>0.17928471899674858</v>
      </c>
      <c r="I12" s="33" t="str">
        <f>IF(F12="NA","",IF(M12=0,"",IF((F12-M12)&lt;0,"▲","")))</f>
        <v/>
      </c>
      <c r="J12" s="63">
        <f>IF(F12="NA","-",IF(M12=0,"-",ABS(F12-M12)))</f>
        <v>5.1099999999999994</v>
      </c>
      <c r="K12" s="60">
        <v>73.123999999999995</v>
      </c>
      <c r="L12" s="72">
        <v>99.475999999999999</v>
      </c>
      <c r="M12" s="55">
        <v>96.45</v>
      </c>
    </row>
    <row r="13" spans="2:13" ht="12" customHeight="1">
      <c r="B13" s="30"/>
      <c r="C13" s="23" t="s">
        <v>9</v>
      </c>
      <c r="D13" s="31">
        <v>71.680000000000007</v>
      </c>
      <c r="E13" s="32">
        <v>49.86</v>
      </c>
      <c r="F13" s="123">
        <v>63.29</v>
      </c>
      <c r="G13" s="94" t="str">
        <f>IF((F13/E13)-1&lt;0,"▲","")</f>
        <v/>
      </c>
      <c r="H13" s="95">
        <f>ABS((+F13/E13)-1)</f>
        <v>0.26935419173686315</v>
      </c>
      <c r="I13" s="33" t="str">
        <f>IF(F13="NA","",IF(M13=0,"",IF((F13-M13)&lt;0,"▲","")))</f>
        <v/>
      </c>
      <c r="J13" s="63">
        <f>IF(F13="NA","-",IF(M13=0,"-",ABS(F13-M13)))</f>
        <v>6.0600000000000023</v>
      </c>
      <c r="K13" s="60">
        <v>39.75</v>
      </c>
      <c r="L13" s="72">
        <v>25.483000000000001</v>
      </c>
      <c r="M13" s="55">
        <v>57.23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0.13700000000000001</v>
      </c>
      <c r="F14" s="69">
        <f>ROUND(F13/(F11+F12),3)</f>
        <v>0.154</v>
      </c>
      <c r="G14" s="94" t="str">
        <f>IF((F14/E14)-1&lt;0,"▲","")</f>
        <v/>
      </c>
      <c r="H14" s="98">
        <f>ABS(+F14-E14)*100</f>
        <v>1.6999999999999988</v>
      </c>
      <c r="I14" s="33" t="str">
        <f>IF(F14="NA","",IF(M14=0,"",IF((F14-M14)&lt;0,"▲","")))</f>
        <v/>
      </c>
      <c r="J14" s="63">
        <f>IF(F14="NA","-",IF(M14=0,"-",ABS(F14-M14)*100))</f>
        <v>1.5999999999999988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0.13800000000000001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56.25</v>
      </c>
      <c r="G16" s="94" t="str">
        <f>IF((F16/E16)-1&lt;0,"▲","")</f>
        <v/>
      </c>
      <c r="H16" s="95">
        <f t="shared" ref="H16:H37" si="0">ABS((+F16/E16)-1)</f>
        <v>0.14051094890510951</v>
      </c>
      <c r="I16" s="33" t="str">
        <f>IF(F16="NA","",IF(M16=0,"",IF((F16-M16)&lt;0,"▲","")))</f>
        <v>▲</v>
      </c>
      <c r="J16" s="63">
        <f>IF(F16="NA","-",IF(M16=0,"-",ABS(F16-M16)))</f>
        <v>1.2800000000000011</v>
      </c>
      <c r="K16" s="60">
        <v>44.320500000000003</v>
      </c>
      <c r="L16" s="72">
        <v>59.404000000000003</v>
      </c>
      <c r="M16" s="55">
        <v>57.53</v>
      </c>
    </row>
    <row r="17" spans="2:13" ht="12" customHeight="1">
      <c r="B17" s="30"/>
      <c r="C17" s="23" t="s">
        <v>8</v>
      </c>
      <c r="D17" s="31">
        <v>31.36</v>
      </c>
      <c r="E17" s="32">
        <v>31.04</v>
      </c>
      <c r="F17" s="123">
        <v>31.32</v>
      </c>
      <c r="G17" s="94" t="str">
        <f>IF((F17/E17)-1&lt;0,"▲","")</f>
        <v/>
      </c>
      <c r="H17" s="95">
        <f t="shared" si="0"/>
        <v>9.0206185567009989E-3</v>
      </c>
      <c r="I17" s="33" t="str">
        <f>IF(F17="NA","",IF(M17=0,"",IF((F17-M17)&lt;0,"▲","")))</f>
        <v>▲</v>
      </c>
      <c r="J17" s="63">
        <f>IF(F17="NA","-",IF(M17=0,"-",ABS(F17-M17)))</f>
        <v>1.1499999999999986</v>
      </c>
      <c r="K17" s="60">
        <v>21.401</v>
      </c>
      <c r="L17" s="72">
        <v>31.027999999999999</v>
      </c>
      <c r="M17" s="55">
        <v>32.47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31.3</v>
      </c>
      <c r="G18" s="94" t="str">
        <f>IF((F18/E18)-1&lt;0,"▲","")</f>
        <v/>
      </c>
      <c r="H18" s="95">
        <f t="shared" si="0"/>
        <v>0.26566922765871404</v>
      </c>
      <c r="I18" s="33" t="str">
        <f>IF(F18="NA","",IF(M18=0,"",IF((F18-M18)&lt;0,"▲","")))</f>
        <v/>
      </c>
      <c r="J18" s="63">
        <f>IF(F18="NA","-",IF(M18=0,"-",ABS(F18-M18)))</f>
        <v>1.3599999999999994</v>
      </c>
      <c r="K18" s="60">
        <v>31.751000000000001</v>
      </c>
      <c r="L18" s="72">
        <v>33.777999999999999</v>
      </c>
      <c r="M18" s="55">
        <v>29.94</v>
      </c>
    </row>
    <row r="19" spans="2:13" ht="12" customHeight="1">
      <c r="B19" s="30"/>
      <c r="C19" s="23" t="s">
        <v>9</v>
      </c>
      <c r="D19" s="31">
        <v>15.55</v>
      </c>
      <c r="E19" s="32">
        <v>12.41</v>
      </c>
      <c r="F19" s="123">
        <v>8.35</v>
      </c>
      <c r="G19" s="94" t="str">
        <f>IF((F19/E19)-1&lt;0,"▲","")</f>
        <v>▲</v>
      </c>
      <c r="H19" s="95">
        <f t="shared" si="0"/>
        <v>0.32715551974214352</v>
      </c>
      <c r="I19" s="33" t="str">
        <f>IF(F19="NA","",IF(M19=0,"",IF((F19-M19)&lt;0,"▲","")))</f>
        <v>▲</v>
      </c>
      <c r="J19" s="63">
        <f>IF(F19="NA","-",IF(M19=0,"-",ABS(F19-M19)))</f>
        <v>1.4900000000000002</v>
      </c>
      <c r="K19" s="60">
        <v>12.750500000000001</v>
      </c>
      <c r="L19" s="72">
        <v>10.234</v>
      </c>
      <c r="M19" s="55">
        <v>9.84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0.13300000000000001</v>
      </c>
      <c r="G20" s="104" t="str">
        <f>IF((F20/E20)-1&lt;0,"▲","")</f>
        <v>▲</v>
      </c>
      <c r="H20" s="98">
        <f>ABS(+F20-E20)*100</f>
        <v>9</v>
      </c>
      <c r="I20" s="105" t="str">
        <f>IF(F20="NA","",IF(M20=0,"",IF((F20-M20)&lt;0,"▲","")))</f>
        <v>▲</v>
      </c>
      <c r="J20" s="63">
        <f>IF(F20="NA","-",IF(M20=0,"-",ABS(F20-M20)*100))</f>
        <v>2.4999999999999996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0.158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357.18</v>
      </c>
      <c r="G22" s="94" t="str">
        <f>IF((F22/E22)-1&lt;0,"▲","")</f>
        <v/>
      </c>
      <c r="H22" s="95">
        <f>ABS((+F22/E22)-1)</f>
        <v>0.27514190853593234</v>
      </c>
      <c r="I22" s="33" t="str">
        <f>IF(F22="NA","",IF(M22=0,"",IF((F22-M22)&lt;0,"▲","")))</f>
        <v/>
      </c>
      <c r="J22" s="63">
        <f>IF(F22="NA","-",IF(M22=0,"-",ABS(F22-M22)))</f>
        <v>7.9999999999984084E-2</v>
      </c>
      <c r="K22" s="60">
        <v>184.39500000000001</v>
      </c>
      <c r="L22" s="72">
        <v>210.03800000000001</v>
      </c>
      <c r="M22" s="55">
        <v>357.1</v>
      </c>
    </row>
    <row r="23" spans="2:13" ht="12" customHeight="1">
      <c r="B23" s="30"/>
      <c r="C23" s="23" t="s">
        <v>8</v>
      </c>
      <c r="D23" s="31">
        <v>245.07</v>
      </c>
      <c r="E23" s="32">
        <v>242.78</v>
      </c>
      <c r="F23" s="123">
        <v>275.10000000000002</v>
      </c>
      <c r="G23" s="94" t="str">
        <f>IF((F23/E23)-1&lt;0,"▲","")</f>
        <v/>
      </c>
      <c r="H23" s="95">
        <f t="shared" si="0"/>
        <v>0.13312463959139964</v>
      </c>
      <c r="I23" s="33" t="str">
        <f>IF(F23="NA","",IF(M23=0,"",IF((F23-M23)&lt;0,"▲","")))</f>
        <v>▲</v>
      </c>
      <c r="J23" s="63">
        <f>IF(F23="NA","-",IF(M23=0,"-",ABS(F23-M23)))</f>
        <v>7.1200000000000045</v>
      </c>
      <c r="K23" s="60">
        <v>157.39250000000001</v>
      </c>
      <c r="L23" s="72">
        <v>180.72300000000001</v>
      </c>
      <c r="M23" s="55">
        <v>282.22000000000003</v>
      </c>
    </row>
    <row r="24" spans="2:13" ht="12" customHeight="1">
      <c r="B24" s="30"/>
      <c r="C24" s="23" t="s">
        <v>79</v>
      </c>
      <c r="D24" s="31">
        <v>59.77</v>
      </c>
      <c r="E24" s="32">
        <v>58.45</v>
      </c>
      <c r="F24" s="123">
        <v>66.87</v>
      </c>
      <c r="G24" s="94" t="str">
        <f>IF((F24/E24)-1&lt;0,"▲","")</f>
        <v/>
      </c>
      <c r="H24" s="95">
        <f t="shared" si="0"/>
        <v>0.14405474764756199</v>
      </c>
      <c r="I24" s="33" t="str">
        <f>IF(F24="NA","",IF(M24=0,"",IF((F24-M24)&lt;0,"▲","")))</f>
        <v/>
      </c>
      <c r="J24" s="63">
        <f>IF(F24="NA","-",IF(M24=0,"-",ABS(F24-M24)))</f>
        <v>3.5500000000000043</v>
      </c>
      <c r="K24" s="60">
        <v>39.707999999999998</v>
      </c>
      <c r="L24" s="72">
        <v>63.003999999999998</v>
      </c>
      <c r="M24" s="55">
        <v>63.32</v>
      </c>
    </row>
    <row r="25" spans="2:13" ht="12" customHeight="1">
      <c r="B25" s="30"/>
      <c r="C25" s="23" t="s">
        <v>9</v>
      </c>
      <c r="D25" s="31">
        <v>54.77</v>
      </c>
      <c r="E25" s="32">
        <v>36.18</v>
      </c>
      <c r="F25" s="123">
        <v>54.1</v>
      </c>
      <c r="G25" s="94" t="str">
        <f>IF((F25/E25)-1&lt;0,"▲","")</f>
        <v/>
      </c>
      <c r="H25" s="95">
        <f t="shared" si="0"/>
        <v>0.49530127142067437</v>
      </c>
      <c r="I25" s="33" t="str">
        <f>IF(F25="NA","",IF(M25=0,"",IF((F25-M25)&lt;0,"▲","")))</f>
        <v/>
      </c>
      <c r="J25" s="63">
        <f>IF(F25="NA","-",IF(M25=0,"-",ABS(F25-M25)))</f>
        <v>7.5799999999999983</v>
      </c>
      <c r="K25" s="60">
        <v>26.788499999999999</v>
      </c>
      <c r="L25" s="72">
        <v>14.439</v>
      </c>
      <c r="M25" s="55">
        <v>46.52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0.12</v>
      </c>
      <c r="F26" s="69">
        <f>ROUND(F25/(F23+F24),3)</f>
        <v>0.158</v>
      </c>
      <c r="G26" s="104" t="str">
        <f>IF((F26/E26)-1&lt;0,"▲","")</f>
        <v/>
      </c>
      <c r="H26" s="98">
        <f>ABS(+F26-E26)*100</f>
        <v>3.8000000000000007</v>
      </c>
      <c r="I26" s="105" t="str">
        <f>IF(F26="NA","",IF(M26=0,"",IF((F26-M26)&lt;0,"▲","")))</f>
        <v/>
      </c>
      <c r="J26" s="63">
        <f>IF(F26="NA","-",IF(M26=0,"-",ABS(F26-M26)*100))</f>
        <v>2.2999999999999994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0.13500000000000001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338.29</v>
      </c>
      <c r="G28" s="94" t="str">
        <f>IF((F28/E28)-1&lt;0,"▲","")</f>
        <v/>
      </c>
      <c r="H28" s="95">
        <f>ABS((+F28/E28)-1)</f>
        <v>0.2641629297458894</v>
      </c>
      <c r="I28" s="33" t="str">
        <f>IF(F28="NA","",IF(M28=0,"",IF((F28-M28)&lt;0,"▲","")))</f>
        <v/>
      </c>
      <c r="J28" s="63">
        <f>IF(F28="NA","-",IF(M28=0,"-",ABS(F28-M28)))</f>
        <v>0.25</v>
      </c>
      <c r="K28" s="60">
        <v>142.88849999999999</v>
      </c>
      <c r="L28" s="72">
        <v>187.97</v>
      </c>
      <c r="M28" s="55">
        <v>338.04</v>
      </c>
    </row>
    <row r="29" spans="2:13" ht="12" customHeight="1">
      <c r="B29" s="41"/>
      <c r="C29" s="23" t="s">
        <v>8</v>
      </c>
      <c r="D29" s="31">
        <v>232.06</v>
      </c>
      <c r="E29" s="32">
        <v>230.78</v>
      </c>
      <c r="F29" s="123">
        <v>261.38</v>
      </c>
      <c r="G29" s="94" t="str">
        <f>IF((F29/E29)-1&lt;0,"▲","")</f>
        <v/>
      </c>
      <c r="H29" s="95">
        <f t="shared" si="0"/>
        <v>0.13259381228875977</v>
      </c>
      <c r="I29" s="33" t="str">
        <f>IF(F29="NA","",IF(M29=0,"",IF((F29-M29)&lt;0,"▲","")))</f>
        <v>▲</v>
      </c>
      <c r="J29" s="63">
        <f>IF(F29="NA","-",IF(M29=0,"-",ABS(F29-M29)))</f>
        <v>6.3500000000000227</v>
      </c>
      <c r="K29" s="60">
        <v>119.678</v>
      </c>
      <c r="L29" s="72">
        <v>160.55199999999999</v>
      </c>
      <c r="M29" s="55">
        <v>267.73</v>
      </c>
    </row>
    <row r="30" spans="2:13" ht="12" customHeight="1">
      <c r="B30" s="41"/>
      <c r="C30" s="23" t="s">
        <v>79</v>
      </c>
      <c r="D30" s="31">
        <v>54.2</v>
      </c>
      <c r="E30" s="32">
        <v>53.97</v>
      </c>
      <c r="F30" s="123">
        <v>59.69</v>
      </c>
      <c r="G30" s="94" t="str">
        <f>IF((F30/E30)-1&lt;0,"▲","")</f>
        <v/>
      </c>
      <c r="H30" s="95">
        <f t="shared" si="0"/>
        <v>0.1059848063739115</v>
      </c>
      <c r="I30" s="33" t="str">
        <f>IF(F30="NA","",IF(M30=0,"",IF((F30-M30)&lt;0,"▲","")))</f>
        <v/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57.15</v>
      </c>
    </row>
    <row r="31" spans="2:13" ht="12" customHeight="1">
      <c r="B31" s="41"/>
      <c r="C31" s="23" t="s">
        <v>9</v>
      </c>
      <c r="D31" s="31">
        <v>49.97</v>
      </c>
      <c r="E31" s="32">
        <v>33.119999999999997</v>
      </c>
      <c r="F31" s="123">
        <v>50.72</v>
      </c>
      <c r="G31" s="94" t="str">
        <f>IF((F31/E31)-1&lt;0,"▲","")</f>
        <v/>
      </c>
      <c r="H31" s="95">
        <f t="shared" si="0"/>
        <v>0.53140096618357502</v>
      </c>
      <c r="I31" s="33" t="str">
        <f>IF(F31="NA","",IF(M31=0,"",IF((F31-M31)&lt;0,"▲","")))</f>
        <v/>
      </c>
      <c r="J31" s="63">
        <f>IF(F31="NA","-",IF(M31=0,"-",ABS(F31-M31)))</f>
        <v>8.1700000000000017</v>
      </c>
      <c r="K31" s="60">
        <v>15.137</v>
      </c>
      <c r="L31" s="72">
        <v>10.819000000000001</v>
      </c>
      <c r="M31" s="55">
        <v>42.55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0.11600000000000001</v>
      </c>
      <c r="F32" s="69">
        <f>ROUND(F31/(F29+F30),3)</f>
        <v>0.158</v>
      </c>
      <c r="G32" s="104" t="str">
        <f>IF((F32/E32)-1&lt;0,"▲","")</f>
        <v/>
      </c>
      <c r="H32" s="98">
        <f>ABS(+F32-E32)*100</f>
        <v>4.1999999999999993</v>
      </c>
      <c r="I32" s="105" t="str">
        <f>IF(F32="NA","",IF(M32=0,"",IF((F32-M32)&lt;0,"▲","")))</f>
        <v/>
      </c>
      <c r="J32" s="63">
        <f>IF(F32="NA","-",IF(M32=0,"-",ABS(F32-M32)*100))</f>
        <v>2.6999999999999997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0.13100000000000001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6.25</v>
      </c>
      <c r="F34" s="123">
        <v>6.3</v>
      </c>
      <c r="G34" s="94" t="str">
        <f>IF((F34/E34)-1&lt;0,"▲","")</f>
        <v/>
      </c>
      <c r="H34" s="95">
        <f>ABS((+F34/E34)-1)</f>
        <v>8.0000000000000071E-3</v>
      </c>
      <c r="I34" s="33" t="str">
        <f>IF(F34="NA","",IF(M34=0,"",IF((F34-M34)&lt;0,"▲","")))</f>
        <v/>
      </c>
      <c r="J34" s="63">
        <f>IF(F34="NA","-",IF(M34=0,"-",ABS(F34-M34)))</f>
        <v>0.16999999999999993</v>
      </c>
      <c r="K34" s="60">
        <v>2.931</v>
      </c>
      <c r="L34" s="72">
        <v>5.6280000000000001</v>
      </c>
      <c r="M34" s="55">
        <v>6.13</v>
      </c>
    </row>
    <row r="35" spans="2:13" ht="12" customHeight="1">
      <c r="B35" s="30"/>
      <c r="C35" s="23" t="s">
        <v>8</v>
      </c>
      <c r="D35" s="31">
        <v>3.84</v>
      </c>
      <c r="E35" s="32">
        <v>4.0599999999999996</v>
      </c>
      <c r="F35" s="123">
        <v>3.99</v>
      </c>
      <c r="G35" s="94" t="str">
        <f>IF((F35/E35)-1&lt;0,"▲","")</f>
        <v>▲</v>
      </c>
      <c r="H35" s="95">
        <f t="shared" si="0"/>
        <v>1.724137931034464E-2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2.95</v>
      </c>
      <c r="F36" s="123">
        <v>3.39</v>
      </c>
      <c r="G36" s="94" t="str">
        <f>IF((F36/E36)-1&lt;0,"▲","")</f>
        <v/>
      </c>
      <c r="H36" s="95">
        <f t="shared" si="0"/>
        <v>0.14915254237288122</v>
      </c>
      <c r="I36" s="33" t="str">
        <f>IF(F36="NA","",IF(M36=0,"",IF((F36-M36)&lt;0,"▲","")))</f>
        <v/>
      </c>
      <c r="J36" s="63">
        <f>IF(F36="NA","-",IF(M36=0,"-",ABS(F36-M36)))</f>
        <v>0.18999999999999995</v>
      </c>
      <c r="K36" s="60">
        <v>1.665</v>
      </c>
      <c r="L36" s="72">
        <v>2.694</v>
      </c>
      <c r="M36" s="55">
        <v>3.2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0.84</v>
      </c>
      <c r="G37" s="94" t="str">
        <f>IF((F37/E37)-1&lt;0,"▲","")</f>
        <v>▲</v>
      </c>
      <c r="H37" s="95">
        <f t="shared" si="0"/>
        <v>0.3385826771653544</v>
      </c>
      <c r="I37" s="33" t="str">
        <f>IF(F37="NA","",IF(M37=0,"",IF((F37-M37)&lt;0,"▲","")))</f>
        <v>▲</v>
      </c>
      <c r="J37" s="63">
        <f>IF(F37="NA","-",IF(M37=0,"-",ABS(F37-M37)))</f>
        <v>2.0000000000000018E-2</v>
      </c>
      <c r="K37" s="60">
        <v>0.21099999999999999</v>
      </c>
      <c r="L37" s="72">
        <v>0.81</v>
      </c>
      <c r="M37" s="55">
        <v>0.86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0.18099999999999999</v>
      </c>
      <c r="F38" s="74">
        <f>ROUND(F37/(F35+F36),3)</f>
        <v>0.114</v>
      </c>
      <c r="G38" s="107" t="str">
        <f>IF((F38/E38)-1&lt;0,"▲","")</f>
        <v>▲</v>
      </c>
      <c r="H38" s="108">
        <f>ABS(+F38-E38)*100</f>
        <v>6.6999999999999993</v>
      </c>
      <c r="I38" s="109" t="str">
        <f>IF(F38="NA","",IF(M38=0,"",IF((F38-M38)&lt;0,"▲","")))</f>
        <v>▲</v>
      </c>
      <c r="J38" s="64">
        <f>IF(F38="NA","-",IF(M38=0,"-",ABS(F38-M38)*100))</f>
        <v>0.5999999999999992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70.709999999999994</v>
      </c>
      <c r="G44" s="113" t="str">
        <f>IF((F44/E44)-1&lt;0,"▲","")</f>
        <v>▲</v>
      </c>
      <c r="H44" s="95">
        <f>ABS((+F44/E44)-1)</f>
        <v>0.18508701163996777</v>
      </c>
      <c r="I44" s="54" t="str">
        <f>IF(F44="NA","",IF(M44=0,"",IF((F44-M44)&lt;0,"▲","")))</f>
        <v>▲</v>
      </c>
      <c r="J44" s="63">
        <f>IF(F44="NA","-",IF(M44=0,"-",ABS(F44-M44)))</f>
        <v>0.56000000000000227</v>
      </c>
      <c r="K44" s="60">
        <v>38.349499999999999</v>
      </c>
      <c r="L44" s="77">
        <v>59.173999999999999</v>
      </c>
      <c r="M44" s="78">
        <v>71.27</v>
      </c>
    </row>
    <row r="45" spans="2:13" ht="12" customHeight="1">
      <c r="B45" s="30"/>
      <c r="C45" s="23" t="s">
        <v>8</v>
      </c>
      <c r="D45" s="111">
        <v>52.61</v>
      </c>
      <c r="E45" s="112">
        <v>53.23</v>
      </c>
      <c r="F45" s="125">
        <v>54.08</v>
      </c>
      <c r="G45" s="114" t="str">
        <f>IF((F45/E45)-1&lt;0,"▲","")</f>
        <v/>
      </c>
      <c r="H45" s="95">
        <f>ABS((+F45/E45)-1)</f>
        <v>1.5968438850272326E-2</v>
      </c>
      <c r="I45" s="33" t="str">
        <f>IF(F45="NA","",IF(M45=0,"",IF((F45-M45)&lt;0,"▲","")))</f>
        <v>▲</v>
      </c>
      <c r="J45" s="63">
        <f>IF(F45="NA","-",IF(M45=0,"-",ABS(F45-M45)))</f>
        <v>6.0000000000002274E-2</v>
      </c>
      <c r="K45" s="60">
        <v>13.8605</v>
      </c>
      <c r="L45" s="79">
        <v>40.305999999999997</v>
      </c>
      <c r="M45" s="55">
        <v>54.14</v>
      </c>
    </row>
    <row r="46" spans="2:13" ht="12" customHeight="1">
      <c r="B46" s="30"/>
      <c r="C46" s="23" t="s">
        <v>79</v>
      </c>
      <c r="D46" s="111">
        <v>25.58</v>
      </c>
      <c r="E46" s="112">
        <v>30.43</v>
      </c>
      <c r="F46" s="125">
        <v>26.54</v>
      </c>
      <c r="G46" s="114" t="str">
        <f>IF((F46/E46)-1&lt;0,"▲","")</f>
        <v>▲</v>
      </c>
      <c r="H46" s="95">
        <f>ABS((+F46/E46)-1)</f>
        <v>0.12783437397305297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26.54</v>
      </c>
    </row>
    <row r="47" spans="2:13" ht="12" customHeight="1">
      <c r="B47" s="30"/>
      <c r="C47" s="23" t="s">
        <v>9</v>
      </c>
      <c r="D47" s="111">
        <v>12.23</v>
      </c>
      <c r="E47" s="112">
        <v>15.59</v>
      </c>
      <c r="F47" s="125">
        <v>5.84</v>
      </c>
      <c r="G47" s="114" t="str">
        <f>IF((F47/E47)-1&lt;0,"▲","")</f>
        <v>▲</v>
      </c>
      <c r="H47" s="95">
        <f>ABS((+F47/E47)-1)</f>
        <v>0.62540089801154586</v>
      </c>
      <c r="I47" s="33" t="str">
        <f>IF(F47="NA","",IF(M47=0,"",IF((F47-M47)&lt;0,"▲","")))</f>
        <v>▲</v>
      </c>
      <c r="J47" s="63">
        <f>IF(F47="NA","-",IF(M47=0,"-",ABS(F47-M47)))</f>
        <v>2.0000000000000462E-2</v>
      </c>
      <c r="K47" s="60">
        <v>3.1349999999999998</v>
      </c>
      <c r="L47" s="79">
        <v>4.9930000000000003</v>
      </c>
      <c r="M47" s="55">
        <v>5.86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0.186</v>
      </c>
      <c r="F48" s="75">
        <f>ROUND(F47/(F45+F46),3)</f>
        <v>7.1999999999999995E-2</v>
      </c>
      <c r="G48" s="117" t="str">
        <f>IF(F48-D48&lt;0,"▲","")</f>
        <v>▲</v>
      </c>
      <c r="H48" s="108">
        <f>ABS(+F48-E48)*100</f>
        <v>11.4</v>
      </c>
      <c r="I48" s="45" t="str">
        <f>IF(F48="NA","",IF(M48=0,"",IF((F48-M48)&lt;0,"▲","")))</f>
        <v>▲</v>
      </c>
      <c r="J48" s="64">
        <f>ABS(+F48-M48)*100</f>
        <v>0.10000000000000009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7.2999999999999995E-2</v>
      </c>
    </row>
    <row r="49" spans="1:13" ht="12" customHeight="1">
      <c r="B49" s="1" t="s">
        <v>199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Q29" sqref="Q29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881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408.46</v>
      </c>
      <c r="F10" s="198">
        <v>452.48</v>
      </c>
      <c r="G10" s="271"/>
      <c r="H10" s="94" t="s">
        <v>52</v>
      </c>
      <c r="I10" s="234">
        <v>0.10777065073691428</v>
      </c>
      <c r="J10" s="267"/>
      <c r="K10" s="163"/>
      <c r="L10" s="312">
        <v>-5.76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360.73</v>
      </c>
      <c r="E11" s="187">
        <v>351.47</v>
      </c>
      <c r="F11" s="198">
        <v>358.97</v>
      </c>
      <c r="G11" s="271"/>
      <c r="H11" s="94" t="s">
        <v>52</v>
      </c>
      <c r="I11" s="234">
        <v>2.1338947847611367E-2</v>
      </c>
      <c r="J11" s="267"/>
      <c r="K11" s="163"/>
      <c r="L11" s="312">
        <v>-1.6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66.569999999999993</v>
      </c>
      <c r="F12" s="198">
        <v>80.239999999999995</v>
      </c>
      <c r="G12" s="271"/>
      <c r="H12" s="94" t="s">
        <v>52</v>
      </c>
      <c r="I12" s="234">
        <v>0.20534775424365326</v>
      </c>
      <c r="J12" s="267"/>
      <c r="L12" s="312">
        <v>-1.95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55.97</v>
      </c>
      <c r="F13" s="198">
        <v>76.58</v>
      </c>
      <c r="G13" s="271"/>
      <c r="H13" s="94" t="s">
        <v>52</v>
      </c>
      <c r="I13" s="234">
        <v>0.36823298195461862</v>
      </c>
      <c r="J13" s="267"/>
      <c r="K13" s="163"/>
      <c r="L13" s="312">
        <v>-0.84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0.12698935352870158</v>
      </c>
      <c r="E14" s="191">
        <v>0.13388670940579847</v>
      </c>
      <c r="F14" s="199">
        <v>0.17435850731996083</v>
      </c>
      <c r="G14" s="272"/>
      <c r="H14" s="275" t="s">
        <v>52</v>
      </c>
      <c r="I14" s="240">
        <v>4.0471797914162364</v>
      </c>
      <c r="J14" s="268"/>
      <c r="K14" s="163"/>
      <c r="L14" s="313">
        <v>-0.05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47.2</v>
      </c>
      <c r="G16" s="271"/>
      <c r="H16" s="94" t="s">
        <v>52</v>
      </c>
      <c r="I16" s="234">
        <v>5.1224944320712895E-2</v>
      </c>
      <c r="J16" s="267"/>
      <c r="K16" s="163"/>
      <c r="L16" s="312">
        <v>-0.13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29.76</v>
      </c>
      <c r="E17" s="187">
        <v>30.79</v>
      </c>
      <c r="F17" s="198">
        <v>30.73</v>
      </c>
      <c r="G17" s="271"/>
      <c r="H17" s="94" t="s">
        <v>548</v>
      </c>
      <c r="I17" s="234">
        <v>1.9486846378693468E-3</v>
      </c>
      <c r="J17" s="267"/>
      <c r="K17" s="163"/>
      <c r="L17" s="312">
        <v>-0.08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19.05</v>
      </c>
      <c r="G18" s="271"/>
      <c r="H18" s="94" t="s">
        <v>548</v>
      </c>
      <c r="I18" s="234">
        <v>7.7481840193704521E-2</v>
      </c>
      <c r="J18" s="267"/>
      <c r="K18" s="163"/>
      <c r="L18" s="312">
        <v>-0.68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15.79</v>
      </c>
      <c r="F19" s="198">
        <v>16.75</v>
      </c>
      <c r="G19" s="271"/>
      <c r="H19" s="94" t="s">
        <v>52</v>
      </c>
      <c r="I19" s="234">
        <v>6.0797973400886773E-2</v>
      </c>
      <c r="J19" s="267"/>
      <c r="K19" s="163"/>
      <c r="L19" s="312">
        <v>0.63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0.36970050563982887</v>
      </c>
      <c r="E20" s="191">
        <v>0.30695956454121304</v>
      </c>
      <c r="F20" s="199">
        <v>0.3364805142627561</v>
      </c>
      <c r="G20" s="272"/>
      <c r="H20" s="275" t="s">
        <v>52</v>
      </c>
      <c r="I20" s="240">
        <v>2.9520949721543066</v>
      </c>
      <c r="J20" s="268"/>
      <c r="K20" s="163"/>
      <c r="L20" s="313">
        <v>1.75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358.47</v>
      </c>
      <c r="F22" s="198">
        <v>398.82</v>
      </c>
      <c r="G22" s="271"/>
      <c r="H22" s="94" t="s">
        <v>52</v>
      </c>
      <c r="I22" s="234">
        <v>0.11256172064607917</v>
      </c>
      <c r="J22" s="267"/>
      <c r="K22" s="163"/>
      <c r="L22" s="312">
        <v>-5.71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326.22000000000003</v>
      </c>
      <c r="E23" s="187">
        <v>315.92</v>
      </c>
      <c r="F23" s="198">
        <v>323.32</v>
      </c>
      <c r="G23" s="271"/>
      <c r="H23" s="94" t="s">
        <v>52</v>
      </c>
      <c r="I23" s="234">
        <v>2.3423651557356262E-2</v>
      </c>
      <c r="J23" s="267"/>
      <c r="K23" s="163"/>
      <c r="L23" s="312">
        <v>-1.52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43.89</v>
      </c>
      <c r="F24" s="198">
        <v>58.65</v>
      </c>
      <c r="G24" s="271"/>
      <c r="H24" s="94" t="s">
        <v>52</v>
      </c>
      <c r="I24" s="234">
        <v>0.33629528366370476</v>
      </c>
      <c r="J24" s="267"/>
      <c r="K24" s="163"/>
      <c r="L24" s="312">
        <v>-1.27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39.4</v>
      </c>
      <c r="F25" s="198">
        <v>58.85</v>
      </c>
      <c r="G25" s="271"/>
      <c r="H25" s="94" t="s">
        <v>52</v>
      </c>
      <c r="I25" s="234">
        <v>0.49365482233502544</v>
      </c>
      <c r="J25" s="267"/>
      <c r="K25" s="163"/>
      <c r="L25" s="312">
        <v>-1.52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9.4721984170993589E-2</v>
      </c>
      <c r="E26" s="191">
        <v>0.10950223729190406</v>
      </c>
      <c r="F26" s="199">
        <v>0.15406969133701601</v>
      </c>
      <c r="G26" s="272"/>
      <c r="H26" s="275" t="s">
        <v>52</v>
      </c>
      <c r="I26" s="240">
        <v>4.4567454045111949</v>
      </c>
      <c r="J26" s="268"/>
      <c r="K26" s="94"/>
      <c r="L26" s="313">
        <v>-0.28000000000000003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348.75</v>
      </c>
      <c r="F28" s="200">
        <v>383.83</v>
      </c>
      <c r="G28" s="273">
        <v>11.942458537150131</v>
      </c>
      <c r="H28" s="94" t="s">
        <v>52</v>
      </c>
      <c r="I28" s="234">
        <v>0.10058781362007174</v>
      </c>
      <c r="J28" s="267"/>
      <c r="K28" s="163"/>
      <c r="L28" s="312">
        <v>-5.32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317.08999999999997</v>
      </c>
      <c r="E29" s="188">
        <v>306.33999999999997</v>
      </c>
      <c r="F29" s="200">
        <v>313.45</v>
      </c>
      <c r="G29" s="273">
        <v>5.2739015493759069</v>
      </c>
      <c r="H29" s="94" t="s">
        <v>52</v>
      </c>
      <c r="I29" s="234">
        <v>2.3209505777893824E-2</v>
      </c>
      <c r="J29" s="267"/>
      <c r="K29" s="163"/>
      <c r="L29" s="312">
        <v>-1.1399999999999999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41.28</v>
      </c>
      <c r="F30" s="200">
        <v>52.07</v>
      </c>
      <c r="G30" s="273">
        <v>17.261410788381752</v>
      </c>
      <c r="H30" s="94" t="s">
        <v>52</v>
      </c>
      <c r="I30" s="234">
        <v>0.26138565891472876</v>
      </c>
      <c r="J30" s="267"/>
      <c r="K30" s="163"/>
      <c r="L30" s="312">
        <v>-1.27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37</v>
      </c>
      <c r="F31" s="200">
        <v>55.94</v>
      </c>
      <c r="G31" s="273">
        <v>38.309922972360653</v>
      </c>
      <c r="H31" s="94" t="s">
        <v>52</v>
      </c>
      <c r="I31" s="234">
        <v>0.51189189189189177</v>
      </c>
      <c r="J31" s="267"/>
      <c r="K31" s="163"/>
      <c r="L31" s="312">
        <v>-1.51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9.2079286109136849E-2</v>
      </c>
      <c r="E32" s="191">
        <v>0.10643806455324779</v>
      </c>
      <c r="F32" s="199">
        <v>0.15304224119063253</v>
      </c>
      <c r="G32" s="272"/>
      <c r="H32" s="275" t="s">
        <v>52</v>
      </c>
      <c r="I32" s="240">
        <v>4.6604176637384738</v>
      </c>
      <c r="J32" s="268"/>
      <c r="K32" s="275"/>
      <c r="L32" s="313">
        <v>-0.31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6.47</v>
      </c>
      <c r="G34" s="271">
        <v>21.931260229132562</v>
      </c>
      <c r="H34" s="277" t="s">
        <v>52</v>
      </c>
      <c r="I34" s="234">
        <v>0.27111984282907664</v>
      </c>
      <c r="J34" s="267"/>
      <c r="K34" s="163"/>
      <c r="L34" s="312">
        <v>0.09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4.76</v>
      </c>
      <c r="E35" s="187">
        <v>4.76</v>
      </c>
      <c r="F35" s="198">
        <v>4.92</v>
      </c>
      <c r="G35" s="271">
        <v>19.546742209631731</v>
      </c>
      <c r="H35" s="277" t="s">
        <v>52</v>
      </c>
      <c r="I35" s="234">
        <v>3.3613445378151363E-2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2.0299999999999998</v>
      </c>
      <c r="F36" s="198">
        <v>2.54</v>
      </c>
      <c r="G36" s="271">
        <v>4.093567251461991</v>
      </c>
      <c r="H36" s="277" t="s">
        <v>52</v>
      </c>
      <c r="I36" s="234">
        <v>0.25123152709359631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0.78</v>
      </c>
      <c r="F37" s="198">
        <v>0.99</v>
      </c>
      <c r="G37" s="271">
        <v>28.378378378378386</v>
      </c>
      <c r="H37" s="277" t="s">
        <v>52</v>
      </c>
      <c r="I37" s="234">
        <v>0.26923076923076916</v>
      </c>
      <c r="J37" s="267"/>
      <c r="K37" s="163"/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0.11487481590574376</v>
      </c>
      <c r="F38" s="201">
        <v>0.13270777479892762</v>
      </c>
      <c r="G38" s="274"/>
      <c r="H38" s="278" t="s">
        <v>52</v>
      </c>
      <c r="I38" s="235">
        <v>1.7832958893183857</v>
      </c>
      <c r="J38" s="270"/>
      <c r="K38" s="323"/>
      <c r="L38" s="316">
        <v>0.67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116.38</v>
      </c>
      <c r="F44" s="223">
        <v>114.45</v>
      </c>
      <c r="G44" s="279"/>
      <c r="H44" s="280" t="s">
        <v>548</v>
      </c>
      <c r="I44" s="233">
        <v>1.6583605430486315E-2</v>
      </c>
      <c r="J44" s="283"/>
      <c r="K44" s="280"/>
      <c r="L44" s="318">
        <v>-2.58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62.92</v>
      </c>
      <c r="E45" s="226">
        <v>63.69</v>
      </c>
      <c r="F45" s="198">
        <v>66.010000000000005</v>
      </c>
      <c r="G45" s="271"/>
      <c r="H45" s="281" t="s">
        <v>52</v>
      </c>
      <c r="I45" s="234">
        <v>3.6426440571518448E-2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53.89</v>
      </c>
      <c r="F46" s="198">
        <v>49.67</v>
      </c>
      <c r="G46" s="271"/>
      <c r="H46" s="281" t="s">
        <v>548</v>
      </c>
      <c r="I46" s="234">
        <v>7.8307663759510038E-2</v>
      </c>
      <c r="J46" s="286"/>
      <c r="K46" s="281"/>
      <c r="L46" s="312">
        <v>-0.68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7.08</v>
      </c>
      <c r="F47" s="198">
        <v>6.67</v>
      </c>
      <c r="G47" s="271"/>
      <c r="H47" s="281" t="s">
        <v>548</v>
      </c>
      <c r="I47" s="234">
        <v>5.7909604519774005E-2</v>
      </c>
      <c r="J47" s="286"/>
      <c r="K47" s="281"/>
      <c r="L47" s="312">
        <v>-1.49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6.0214322163633274E-2</v>
      </c>
      <c r="F48" s="201">
        <v>5.7659059474412168E-2</v>
      </c>
      <c r="G48" s="274"/>
      <c r="H48" s="282" t="s">
        <v>548</v>
      </c>
      <c r="I48" s="235">
        <v>0.25552626892211061</v>
      </c>
      <c r="J48" s="287"/>
      <c r="K48" s="342"/>
      <c r="L48" s="316">
        <v>-1.2470000000000001</v>
      </c>
      <c r="M48" s="317">
        <v>4.5170585387168012E-2</v>
      </c>
    </row>
    <row r="49" spans="2:15" ht="12" customHeight="1">
      <c r="B49" s="296" t="s">
        <v>882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50"/>
    </row>
    <row r="56" spans="2:15" ht="12" customHeight="1">
      <c r="B56" s="349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1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196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117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420.77</v>
      </c>
      <c r="G10" s="94" t="str">
        <f>IF((F10/E10)-1&lt;0,"▲","")</f>
        <v/>
      </c>
      <c r="H10" s="95">
        <f>ABS((+F10/E10)-1)</f>
        <v>0.25352280513599657</v>
      </c>
      <c r="I10" s="33" t="str">
        <f>IF(F10="NA","",IF(M10=0,"",IF((F10-M10)&lt;0,"▲","")))</f>
        <v/>
      </c>
      <c r="J10" s="63">
        <f>IF(F10="NA","-",IF(M10=0,"-",ABS(F10-M10)))</f>
        <v>7.0099999999999909</v>
      </c>
      <c r="K10" s="60">
        <v>231.6465</v>
      </c>
      <c r="L10" s="72">
        <v>275.07</v>
      </c>
      <c r="M10" s="55">
        <v>413.76</v>
      </c>
    </row>
    <row r="11" spans="2:13" ht="12" customHeight="1">
      <c r="B11" s="30"/>
      <c r="C11" s="23" t="s">
        <v>8</v>
      </c>
      <c r="D11" s="31">
        <v>280.27</v>
      </c>
      <c r="E11" s="32">
        <v>282.08</v>
      </c>
      <c r="F11" s="123">
        <v>318.68</v>
      </c>
      <c r="G11" s="94" t="str">
        <f>IF((F11/E11)-1&lt;0,"▲","")</f>
        <v/>
      </c>
      <c r="H11" s="95">
        <f>ABS((+F11/E11)-1)</f>
        <v>0.12975042541123094</v>
      </c>
      <c r="I11" s="33" t="str">
        <f>IF(F11="NA","",IF(M11=0,"",IF((F11-M11)&lt;0,"▲","")))</f>
        <v/>
      </c>
      <c r="J11" s="63">
        <f>IF(F11="NA","-",IF(M11=0,"-",ABS(F11-M11)))</f>
        <v>6.9999999999993179E-2</v>
      </c>
      <c r="K11" s="60">
        <v>180.13</v>
      </c>
      <c r="L11" s="72">
        <v>215.17099999999999</v>
      </c>
      <c r="M11" s="55">
        <v>318.61</v>
      </c>
    </row>
    <row r="12" spans="2:13" ht="12" customHeight="1">
      <c r="B12" s="30"/>
      <c r="C12" s="23" t="s">
        <v>79</v>
      </c>
      <c r="D12" s="31">
        <v>90.72</v>
      </c>
      <c r="E12" s="32">
        <v>85.81</v>
      </c>
      <c r="F12" s="123">
        <v>96.45</v>
      </c>
      <c r="G12" s="94" t="str">
        <f>IF((F12/E12)-1&lt;0,"▲","")</f>
        <v/>
      </c>
      <c r="H12" s="95">
        <f>ABS((+F12/E12)-1)</f>
        <v>0.12399487239249507</v>
      </c>
      <c r="I12" s="33" t="str">
        <f>IF(F12="NA","",IF(M12=0,"",IF((F12-M12)&lt;0,"▲","")))</f>
        <v/>
      </c>
      <c r="J12" s="63">
        <f>IF(F12="NA","-",IF(M12=0,"-",ABS(F12-M12)))</f>
        <v>3.769999999999996</v>
      </c>
      <c r="K12" s="60">
        <v>73.123999999999995</v>
      </c>
      <c r="L12" s="72">
        <v>99.475999999999999</v>
      </c>
      <c r="M12" s="55">
        <v>92.68</v>
      </c>
    </row>
    <row r="13" spans="2:13" ht="12" customHeight="1">
      <c r="B13" s="30"/>
      <c r="C13" s="23" t="s">
        <v>9</v>
      </c>
      <c r="D13" s="31">
        <v>71.680000000000007</v>
      </c>
      <c r="E13" s="32">
        <v>45.9</v>
      </c>
      <c r="F13" s="123">
        <v>57.23</v>
      </c>
      <c r="G13" s="94" t="str">
        <f>IF((F13/E13)-1&lt;0,"▲","")</f>
        <v/>
      </c>
      <c r="H13" s="95">
        <f>ABS((+F13/E13)-1)</f>
        <v>0.24684095860566435</v>
      </c>
      <c r="I13" s="33" t="str">
        <f>IF(F13="NA","",IF(M13=0,"",IF((F13-M13)&lt;0,"▲","")))</f>
        <v/>
      </c>
      <c r="J13" s="63">
        <f>IF(F13="NA","-",IF(M13=0,"-",ABS(F13-M13)))</f>
        <v>2.8599999999999994</v>
      </c>
      <c r="K13" s="60">
        <v>39.75</v>
      </c>
      <c r="L13" s="72">
        <v>25.483000000000001</v>
      </c>
      <c r="M13" s="55">
        <v>54.37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0.125</v>
      </c>
      <c r="F14" s="69">
        <f>ROUND(F13/(F11+F12),3)</f>
        <v>0.13800000000000001</v>
      </c>
      <c r="G14" s="94" t="str">
        <f>IF((F14/E14)-1&lt;0,"▲","")</f>
        <v/>
      </c>
      <c r="H14" s="98">
        <f>ABS(+F14-E14)*100</f>
        <v>1.3000000000000012</v>
      </c>
      <c r="I14" s="33" t="str">
        <f>IF(F14="NA","",IF(M14=0,"",IF((F14-M14)&lt;0,"▲","")))</f>
        <v/>
      </c>
      <c r="J14" s="63">
        <f>IF(F14="NA","-",IF(M14=0,"-",ABS(F14-M14)*100))</f>
        <v>0.60000000000000053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0.13200000000000001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57.53</v>
      </c>
      <c r="G16" s="94" t="str">
        <f>IF((F16/E16)-1&lt;0,"▲","")</f>
        <v/>
      </c>
      <c r="H16" s="95">
        <f t="shared" ref="H16:H37" si="0">ABS((+F16/E16)-1)</f>
        <v>0.16646390916463916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57.53</v>
      </c>
    </row>
    <row r="17" spans="2:13" ht="12" customHeight="1">
      <c r="B17" s="30"/>
      <c r="C17" s="23" t="s">
        <v>8</v>
      </c>
      <c r="D17" s="31">
        <v>31.36</v>
      </c>
      <c r="E17" s="32">
        <v>31.05</v>
      </c>
      <c r="F17" s="123">
        <v>32.47</v>
      </c>
      <c r="G17" s="94" t="str">
        <f>IF((F17/E17)-1&lt;0,"▲","")</f>
        <v/>
      </c>
      <c r="H17" s="95">
        <f t="shared" si="0"/>
        <v>4.5732689210949973E-2</v>
      </c>
      <c r="I17" s="33" t="str">
        <f>IF(F17="NA","",IF(M17=0,"",IF((F17-M17)&lt;0,"▲","")))</f>
        <v/>
      </c>
      <c r="J17" s="63">
        <f>IF(F17="NA","-",IF(M17=0,"-",ABS(F17-M17)))</f>
        <v>6.0000000000002274E-2</v>
      </c>
      <c r="K17" s="60">
        <v>21.401</v>
      </c>
      <c r="L17" s="72">
        <v>31.027999999999999</v>
      </c>
      <c r="M17" s="55">
        <v>32.409999999999997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29.94</v>
      </c>
      <c r="G18" s="94" t="str">
        <f>IF((F18/E18)-1&lt;0,"▲","")</f>
        <v/>
      </c>
      <c r="H18" s="95">
        <f t="shared" si="0"/>
        <v>0.21067529316619504</v>
      </c>
      <c r="I18" s="33" t="str">
        <f>IF(F18="NA","",IF(M18=0,"",IF((F18-M18)&lt;0,"▲","")))</f>
        <v/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29.26</v>
      </c>
    </row>
    <row r="19" spans="2:13" ht="12" customHeight="1">
      <c r="B19" s="30"/>
      <c r="C19" s="23" t="s">
        <v>9</v>
      </c>
      <c r="D19" s="31">
        <v>15.55</v>
      </c>
      <c r="E19" s="32">
        <v>12.4</v>
      </c>
      <c r="F19" s="123">
        <v>9.84</v>
      </c>
      <c r="G19" s="94" t="str">
        <f>IF((F19/E19)-1&lt;0,"▲","")</f>
        <v>▲</v>
      </c>
      <c r="H19" s="95">
        <f t="shared" si="0"/>
        <v>0.20645161290322589</v>
      </c>
      <c r="I19" s="33" t="str">
        <f>IF(F19="NA","",IF(M19=0,"",IF((F19-M19)&lt;0,"▲","")))</f>
        <v>▲</v>
      </c>
      <c r="J19" s="63">
        <f>IF(F19="NA","-",IF(M19=0,"-",ABS(F19-M19)))</f>
        <v>1.1500000000000004</v>
      </c>
      <c r="K19" s="60">
        <v>12.750500000000001</v>
      </c>
      <c r="L19" s="72">
        <v>10.234</v>
      </c>
      <c r="M19" s="55">
        <v>10.99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0.222</v>
      </c>
      <c r="F20" s="69">
        <f>ROUND(F19/(F17+F18),3)</f>
        <v>0.158</v>
      </c>
      <c r="G20" s="104" t="str">
        <f>IF((F20/E20)-1&lt;0,"▲","")</f>
        <v>▲</v>
      </c>
      <c r="H20" s="98">
        <f>ABS(+F20-E20)*100</f>
        <v>6.4</v>
      </c>
      <c r="I20" s="105" t="str">
        <f>IF(F20="NA","",IF(M20=0,"",IF((F20-M20)&lt;0,"▲","")))</f>
        <v>▲</v>
      </c>
      <c r="J20" s="63">
        <f>IF(F20="NA","-",IF(M20=0,"-",ABS(F20-M20)*100))</f>
        <v>1.9999999999999991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0.17799999999999999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357.1</v>
      </c>
      <c r="G22" s="94" t="str">
        <f>IF((F22/E22)-1&lt;0,"▲","")</f>
        <v/>
      </c>
      <c r="H22" s="95">
        <f>ABS((+F22/E22)-1)</f>
        <v>0.2748563064510372</v>
      </c>
      <c r="I22" s="33" t="str">
        <f>IF(F22="NA","",IF(M22=0,"",IF((F22-M22)&lt;0,"▲","")))</f>
        <v/>
      </c>
      <c r="J22" s="63">
        <f>IF(F22="NA","-",IF(M22=0,"-",ABS(F22-M22)))</f>
        <v>6.9600000000000364</v>
      </c>
      <c r="K22" s="60">
        <v>184.39500000000001</v>
      </c>
      <c r="L22" s="72">
        <v>210.03800000000001</v>
      </c>
      <c r="M22" s="55">
        <v>350.14</v>
      </c>
    </row>
    <row r="23" spans="2:13" ht="12" customHeight="1">
      <c r="B23" s="30"/>
      <c r="C23" s="23" t="s">
        <v>8</v>
      </c>
      <c r="D23" s="31">
        <v>245.07</v>
      </c>
      <c r="E23" s="32">
        <v>246.98</v>
      </c>
      <c r="F23" s="123">
        <v>282.22000000000003</v>
      </c>
      <c r="G23" s="94" t="str">
        <f>IF((F23/E23)-1&lt;0,"▲","")</f>
        <v/>
      </c>
      <c r="H23" s="95">
        <f t="shared" si="0"/>
        <v>0.14268361810672947</v>
      </c>
      <c r="I23" s="33" t="str">
        <f>IF(F23="NA","",IF(M23=0,"",IF((F23-M23)&lt;0,"▲","")))</f>
        <v/>
      </c>
      <c r="J23" s="63">
        <f>IF(F23="NA","-",IF(M23=0,"-",ABS(F23-M23)))</f>
        <v>1.0000000000047748E-2</v>
      </c>
      <c r="K23" s="60">
        <v>157.39250000000001</v>
      </c>
      <c r="L23" s="72">
        <v>180.72300000000001</v>
      </c>
      <c r="M23" s="55">
        <v>282.20999999999998</v>
      </c>
    </row>
    <row r="24" spans="2:13" ht="12" customHeight="1">
      <c r="B24" s="30"/>
      <c r="C24" s="23" t="s">
        <v>79</v>
      </c>
      <c r="D24" s="31">
        <v>59.77</v>
      </c>
      <c r="E24" s="32">
        <v>58.14</v>
      </c>
      <c r="F24" s="123">
        <v>63.32</v>
      </c>
      <c r="G24" s="94" t="str">
        <f>IF((F24/E24)-1&lt;0,"▲","")</f>
        <v/>
      </c>
      <c r="H24" s="95">
        <f t="shared" si="0"/>
        <v>8.9095287237701992E-2</v>
      </c>
      <c r="I24" s="33" t="str">
        <f>IF(F24="NA","",IF(M24=0,"",IF((F24-M24)&lt;0,"▲","")))</f>
        <v/>
      </c>
      <c r="J24" s="63">
        <f>IF(F24="NA","-",IF(M24=0,"-",ABS(F24-M24)))</f>
        <v>3.1600000000000037</v>
      </c>
      <c r="K24" s="60">
        <v>39.707999999999998</v>
      </c>
      <c r="L24" s="72">
        <v>63.003999999999998</v>
      </c>
      <c r="M24" s="55">
        <v>60.16</v>
      </c>
    </row>
    <row r="25" spans="2:13" ht="12" customHeight="1">
      <c r="B25" s="30"/>
      <c r="C25" s="23" t="s">
        <v>9</v>
      </c>
      <c r="D25" s="31">
        <v>54.77</v>
      </c>
      <c r="E25" s="32">
        <v>32.24</v>
      </c>
      <c r="F25" s="123">
        <v>46.52</v>
      </c>
      <c r="G25" s="94" t="str">
        <f>IF((F25/E25)-1&lt;0,"▲","")</f>
        <v/>
      </c>
      <c r="H25" s="95">
        <f t="shared" si="0"/>
        <v>0.44292803970223327</v>
      </c>
      <c r="I25" s="33" t="str">
        <f>IF(F25="NA","",IF(M25=0,"",IF((F25-M25)&lt;0,"▲","")))</f>
        <v/>
      </c>
      <c r="J25" s="63">
        <f>IF(F25="NA","-",IF(M25=0,"-",ABS(F25-M25)))</f>
        <v>4</v>
      </c>
      <c r="K25" s="60">
        <v>26.788499999999999</v>
      </c>
      <c r="L25" s="72">
        <v>14.439</v>
      </c>
      <c r="M25" s="55">
        <v>42.52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0.106</v>
      </c>
      <c r="F26" s="69">
        <f>ROUND(F25/(F23+F24),3)</f>
        <v>0.13500000000000001</v>
      </c>
      <c r="G26" s="104" t="str">
        <f>IF((F26/E26)-1&lt;0,"▲","")</f>
        <v/>
      </c>
      <c r="H26" s="98">
        <f>ABS(+F26-E26)*100</f>
        <v>2.9000000000000012</v>
      </c>
      <c r="I26" s="105" t="str">
        <f>IF(F26="NA","",IF(M26=0,"",IF((F26-M26)&lt;0,"▲","")))</f>
        <v/>
      </c>
      <c r="J26" s="63">
        <f>IF(F26="NA","-",IF(M26=0,"-",ABS(F26-M26)*100))</f>
        <v>1.100000000000001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0.124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338.04</v>
      </c>
      <c r="G28" s="94" t="str">
        <f>IF((F28/E28)-1&lt;0,"▲","")</f>
        <v/>
      </c>
      <c r="H28" s="95">
        <f>ABS((+F28/E28)-1)</f>
        <v>0.26322869955156958</v>
      </c>
      <c r="I28" s="33" t="str">
        <f>IF(F28="NA","",IF(M28=0,"",IF((F28-M28)&lt;0,"▲","")))</f>
        <v/>
      </c>
      <c r="J28" s="63">
        <f>IF(F28="NA","-",IF(M28=0,"-",ABS(F28-M28)))</f>
        <v>6.4600000000000364</v>
      </c>
      <c r="K28" s="60">
        <v>142.88849999999999</v>
      </c>
      <c r="L28" s="72">
        <v>187.97</v>
      </c>
      <c r="M28" s="55">
        <v>331.58</v>
      </c>
    </row>
    <row r="29" spans="2:13" ht="12" customHeight="1">
      <c r="B29" s="41"/>
      <c r="C29" s="23" t="s">
        <v>8</v>
      </c>
      <c r="D29" s="31">
        <v>232.06</v>
      </c>
      <c r="E29" s="32">
        <v>234.96</v>
      </c>
      <c r="F29" s="123">
        <v>267.73</v>
      </c>
      <c r="G29" s="94" t="str">
        <f>IF((F29/E29)-1&lt;0,"▲","")</f>
        <v/>
      </c>
      <c r="H29" s="95">
        <f t="shared" si="0"/>
        <v>0.13947054817841331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267.73</v>
      </c>
    </row>
    <row r="30" spans="2:13" ht="12" customHeight="1">
      <c r="B30" s="41"/>
      <c r="C30" s="23" t="s">
        <v>79</v>
      </c>
      <c r="D30" s="31">
        <v>54.2</v>
      </c>
      <c r="E30" s="32">
        <v>53.85</v>
      </c>
      <c r="F30" s="123">
        <v>57.15</v>
      </c>
      <c r="G30" s="94" t="str">
        <f>IF((F30/E30)-1&lt;0,"▲","")</f>
        <v/>
      </c>
      <c r="H30" s="95">
        <f t="shared" si="0"/>
        <v>6.1281337047353723E-2</v>
      </c>
      <c r="I30" s="33" t="str">
        <f>IF(F30="NA","",IF(M30=0,"",IF((F30-M30)&lt;0,"▲","")))</f>
        <v/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54.61</v>
      </c>
    </row>
    <row r="31" spans="2:13" ht="12" customHeight="1">
      <c r="B31" s="41"/>
      <c r="C31" s="23" t="s">
        <v>9</v>
      </c>
      <c r="D31" s="31">
        <v>49.97</v>
      </c>
      <c r="E31" s="32">
        <v>29.01</v>
      </c>
      <c r="F31" s="123">
        <v>42.55</v>
      </c>
      <c r="G31" s="94" t="str">
        <f>IF((F31/E31)-1&lt;0,"▲","")</f>
        <v/>
      </c>
      <c r="H31" s="95">
        <f t="shared" si="0"/>
        <v>0.46673560841089268</v>
      </c>
      <c r="I31" s="33" t="str">
        <f>IF(F31="NA","",IF(M31=0,"",IF((F31-M31)&lt;0,"▲","")))</f>
        <v/>
      </c>
      <c r="J31" s="63">
        <f>IF(F31="NA","-",IF(M31=0,"-",ABS(F31-M31)))</f>
        <v>4.0499999999999972</v>
      </c>
      <c r="K31" s="60">
        <v>15.137</v>
      </c>
      <c r="L31" s="72">
        <v>10.819000000000001</v>
      </c>
      <c r="M31" s="55">
        <v>38.5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</v>
      </c>
      <c r="F32" s="69">
        <f>ROUND(F31/(F29+F30),3)</f>
        <v>0.13100000000000001</v>
      </c>
      <c r="G32" s="104" t="str">
        <f>IF((F32/E32)-1&lt;0,"▲","")</f>
        <v/>
      </c>
      <c r="H32" s="98">
        <f>ABS(+F32-E32)*100</f>
        <v>3.1</v>
      </c>
      <c r="I32" s="105" t="str">
        <f>IF(F32="NA","",IF(M32=0,"",IF((F32-M32)&lt;0,"▲","")))</f>
        <v/>
      </c>
      <c r="J32" s="63">
        <f>IF(F32="NA","-",IF(M32=0,"-",ABS(F32-M32)*100))</f>
        <v>1.2000000000000011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0.11899999999999999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6.13</v>
      </c>
      <c r="G34" s="94" t="str">
        <f>IF((F34/E34)-1&lt;0,"▲","")</f>
        <v>▲</v>
      </c>
      <c r="H34" s="95">
        <f>ABS((+F34/E34)-1)</f>
        <v>1.7628205128205177E-2</v>
      </c>
      <c r="I34" s="33" t="str">
        <f>IF(F34="NA","",IF(M34=0,"",IF((F34-M34)&lt;0,"▲","")))</f>
        <v/>
      </c>
      <c r="J34" s="63">
        <f>IF(F34="NA","-",IF(M34=0,"-",ABS(F34-M34)))</f>
        <v>4.0000000000000036E-2</v>
      </c>
      <c r="K34" s="60">
        <v>2.931</v>
      </c>
      <c r="L34" s="72">
        <v>5.6280000000000001</v>
      </c>
      <c r="M34" s="55">
        <v>6.09</v>
      </c>
    </row>
    <row r="35" spans="2:13" ht="12" customHeight="1">
      <c r="B35" s="30"/>
      <c r="C35" s="23" t="s">
        <v>8</v>
      </c>
      <c r="D35" s="31">
        <v>3.84</v>
      </c>
      <c r="E35" s="32">
        <v>4.05</v>
      </c>
      <c r="F35" s="123">
        <v>3.99</v>
      </c>
      <c r="G35" s="94" t="str">
        <f>IF((F35/E35)-1&lt;0,"▲","")</f>
        <v>▲</v>
      </c>
      <c r="H35" s="95">
        <f t="shared" si="0"/>
        <v>1.4814814814814725E-2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2.94</v>
      </c>
      <c r="F36" s="123">
        <v>3.2</v>
      </c>
      <c r="G36" s="94" t="str">
        <f>IF((F36/E36)-1&lt;0,"▲","")</f>
        <v/>
      </c>
      <c r="H36" s="95">
        <f t="shared" si="0"/>
        <v>8.8435374149659962E-2</v>
      </c>
      <c r="I36" s="33" t="str">
        <f>IF(F36="NA","",IF(M36=0,"",IF((F36-M36)&lt;0,"▲","")))</f>
        <v>▲</v>
      </c>
      <c r="J36" s="63">
        <f>IF(F36="NA","-",IF(M36=0,"-",ABS(F36-M36)))</f>
        <v>5.9999999999999609E-2</v>
      </c>
      <c r="K36" s="60">
        <v>1.665</v>
      </c>
      <c r="L36" s="72">
        <v>2.694</v>
      </c>
      <c r="M36" s="55">
        <v>3.26</v>
      </c>
    </row>
    <row r="37" spans="2:13" ht="12" customHeight="1">
      <c r="B37" s="30"/>
      <c r="C37" s="23" t="s">
        <v>9</v>
      </c>
      <c r="D37" s="31">
        <v>1.37</v>
      </c>
      <c r="E37" s="32">
        <v>1.27</v>
      </c>
      <c r="F37" s="123">
        <v>0.86</v>
      </c>
      <c r="G37" s="94" t="str">
        <f>IF((F37/E37)-1&lt;0,"▲","")</f>
        <v>▲</v>
      </c>
      <c r="H37" s="95">
        <f t="shared" si="0"/>
        <v>0.32283464566929132</v>
      </c>
      <c r="I37" s="33" t="str">
        <f>IF(F37="NA","",IF(M37=0,"",IF((F37-M37)&lt;0,"▲","")))</f>
        <v>▲</v>
      </c>
      <c r="J37" s="63">
        <f>IF(F37="NA","-",IF(M37=0,"-",ABS(F37-M37)))</f>
        <v>1.0000000000000009E-2</v>
      </c>
      <c r="K37" s="60">
        <v>0.21099999999999999</v>
      </c>
      <c r="L37" s="72">
        <v>0.81</v>
      </c>
      <c r="M37" s="55">
        <v>0.87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0.182</v>
      </c>
      <c r="F38" s="74">
        <f>ROUND(F37/(F35+F36),3)</f>
        <v>0.12</v>
      </c>
      <c r="G38" s="107" t="str">
        <f>IF((F38/E38)-1&lt;0,"▲","")</f>
        <v>▲</v>
      </c>
      <c r="H38" s="108">
        <f>ABS(+F38-E38)*100</f>
        <v>6.2</v>
      </c>
      <c r="I38" s="109" t="str">
        <f>IF(F38="NA","",IF(M38=0,"",IF((F38-M38)&lt;0,"▲","")))</f>
        <v/>
      </c>
      <c r="J38" s="64">
        <f>IF(F38="NA","-",IF(M38=0,"-",ABS(F38-M38)*100))</f>
        <v>0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71.27</v>
      </c>
      <c r="G44" s="113" t="str">
        <f>IF((F44/E44)-1&lt;0,"▲","")</f>
        <v>▲</v>
      </c>
      <c r="H44" s="95">
        <f>ABS((+F44/E44)-1)</f>
        <v>0.17863316814567243</v>
      </c>
      <c r="I44" s="54" t="str">
        <f>IF(F44="NA","",IF(M44=0,"",IF((F44-M44)&lt;0,"▲","")))</f>
        <v>▲</v>
      </c>
      <c r="J44" s="63">
        <f>IF(F44="NA","-",IF(M44=0,"-",ABS(F44-M44)))</f>
        <v>0.18000000000000682</v>
      </c>
      <c r="K44" s="60">
        <v>38.349499999999999</v>
      </c>
      <c r="L44" s="77">
        <v>59.173999999999999</v>
      </c>
      <c r="M44" s="78">
        <v>71.45</v>
      </c>
    </row>
    <row r="45" spans="2:13" ht="12" customHeight="1">
      <c r="B45" s="30"/>
      <c r="C45" s="23" t="s">
        <v>8</v>
      </c>
      <c r="D45" s="111">
        <v>52.61</v>
      </c>
      <c r="E45" s="112">
        <v>53.78</v>
      </c>
      <c r="F45" s="125">
        <v>54.14</v>
      </c>
      <c r="G45" s="114" t="str">
        <f>IF((F45/E45)-1&lt;0,"▲","")</f>
        <v/>
      </c>
      <c r="H45" s="95">
        <f>ABS((+F45/E45)-1)</f>
        <v>6.6939382670136993E-3</v>
      </c>
      <c r="I45" s="33" t="str">
        <f>IF(F45="NA","",IF(M45=0,"",IF((F45-M45)&lt;0,"▲","")))</f>
        <v/>
      </c>
      <c r="J45" s="63">
        <f>IF(F45="NA","-",IF(M45=0,"-",ABS(F45-M45)))</f>
        <v>0.67000000000000171</v>
      </c>
      <c r="K45" s="60">
        <v>13.8605</v>
      </c>
      <c r="L45" s="79">
        <v>40.305999999999997</v>
      </c>
      <c r="M45" s="55">
        <v>53.47</v>
      </c>
    </row>
    <row r="46" spans="2:13" ht="12" customHeight="1">
      <c r="B46" s="30"/>
      <c r="C46" s="23" t="s">
        <v>79</v>
      </c>
      <c r="D46" s="111">
        <v>25.58</v>
      </c>
      <c r="E46" s="112">
        <v>30.35</v>
      </c>
      <c r="F46" s="125">
        <v>26.54</v>
      </c>
      <c r="G46" s="114" t="str">
        <f>IF((F46/E46)-1&lt;0,"▲","")</f>
        <v>▲</v>
      </c>
      <c r="H46" s="95">
        <f>ABS((+F46/E46)-1)</f>
        <v>0.12553542009884688</v>
      </c>
      <c r="I46" s="33" t="str">
        <f>IF(F46="NA","",IF(M46=0,"",IF((F46-M46)&lt;0,"▲","")))</f>
        <v>▲</v>
      </c>
      <c r="J46" s="63">
        <f>IF(F46="NA","-",IF(M46=0,"-",ABS(F46-M46)))</f>
        <v>1.2200000000000024</v>
      </c>
      <c r="K46" s="60">
        <v>23.144500000000001</v>
      </c>
      <c r="L46" s="79">
        <v>23.108000000000001</v>
      </c>
      <c r="M46" s="55">
        <v>27.76</v>
      </c>
    </row>
    <row r="47" spans="2:13" ht="12" customHeight="1">
      <c r="B47" s="30"/>
      <c r="C47" s="23" t="s">
        <v>9</v>
      </c>
      <c r="D47" s="111">
        <v>12.23</v>
      </c>
      <c r="E47" s="112">
        <v>15.1</v>
      </c>
      <c r="F47" s="125">
        <v>5.86</v>
      </c>
      <c r="G47" s="114" t="str">
        <f>IF((F47/E47)-1&lt;0,"▲","")</f>
        <v>▲</v>
      </c>
      <c r="H47" s="95">
        <f>ABS((+F47/E47)-1)</f>
        <v>0.6119205298013245</v>
      </c>
      <c r="I47" s="33" t="str">
        <f>IF(F47="NA","",IF(M47=0,"",IF((F47-M47)&lt;0,"▲","")))</f>
        <v>▲</v>
      </c>
      <c r="J47" s="63">
        <f>IF(F47="NA","-",IF(M47=0,"-",ABS(F47-M47)))</f>
        <v>0.12999999999999989</v>
      </c>
      <c r="K47" s="60">
        <v>3.1349999999999998</v>
      </c>
      <c r="L47" s="79">
        <v>4.9930000000000003</v>
      </c>
      <c r="M47" s="55">
        <v>5.99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0.17899999999999999</v>
      </c>
      <c r="F48" s="75">
        <f>ROUND(F47/(F45+F46),3)</f>
        <v>7.2999999999999995E-2</v>
      </c>
      <c r="G48" s="117" t="str">
        <f>IF(F48-D48&lt;0,"▲","")</f>
        <v>▲</v>
      </c>
      <c r="H48" s="108">
        <f>ABS(+F48-E48)*100</f>
        <v>10.6</v>
      </c>
      <c r="I48" s="45" t="str">
        <f>IF(F48="NA","",IF(M48=0,"",IF((F48-M48)&lt;0,"▲","")))</f>
        <v>▲</v>
      </c>
      <c r="J48" s="64">
        <f>ABS(+F48-M48)*100</f>
        <v>0.10000000000000009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7.3999999999999996E-2</v>
      </c>
    </row>
    <row r="49" spans="1:13" ht="12" customHeight="1">
      <c r="B49" s="1" t="s">
        <v>197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2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194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60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156</v>
      </c>
      <c r="G7" s="457" t="s">
        <v>55</v>
      </c>
      <c r="H7" s="437"/>
      <c r="I7" s="440" t="s">
        <v>56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413.76</v>
      </c>
      <c r="G10" s="94" t="str">
        <f>IF((F10/E10)-1&lt;0,"▲","")</f>
        <v/>
      </c>
      <c r="H10" s="95">
        <f>ABS((+F10/E10)-1)</f>
        <v>0.23263919921351328</v>
      </c>
      <c r="I10" s="33" t="str">
        <f>IF(F10="NA","",IF(M10=0,"",IF((F10-M10)&lt;0,"▲","")))</f>
        <v/>
      </c>
      <c r="J10" s="63">
        <f>IF(F10="NA","-",IF(M10=0,"-",ABS(F10-M10)))</f>
        <v>5.7199999999999704</v>
      </c>
      <c r="K10" s="60">
        <v>231.6465</v>
      </c>
      <c r="L10" s="72">
        <v>275.07</v>
      </c>
      <c r="M10" s="55">
        <v>408.04</v>
      </c>
    </row>
    <row r="11" spans="2:13" ht="12" customHeight="1">
      <c r="B11" s="30"/>
      <c r="C11" s="23" t="s">
        <v>8</v>
      </c>
      <c r="D11" s="31">
        <v>280.27</v>
      </c>
      <c r="E11" s="32">
        <v>282.58999999999997</v>
      </c>
      <c r="F11" s="123">
        <v>318.61</v>
      </c>
      <c r="G11" s="94" t="str">
        <f>IF((F11/E11)-1&lt;0,"▲","")</f>
        <v/>
      </c>
      <c r="H11" s="95">
        <f>ABS((+F11/E11)-1)</f>
        <v>0.12746381683711405</v>
      </c>
      <c r="I11" s="33" t="str">
        <f>IF(F11="NA","",IF(M11=0,"",IF((F11-M11)&lt;0,"▲","")))</f>
        <v/>
      </c>
      <c r="J11" s="63">
        <f>IF(F11="NA","-",IF(M11=0,"-",ABS(F11-M11)))</f>
        <v>0.31000000000000227</v>
      </c>
      <c r="K11" s="60">
        <v>180.13</v>
      </c>
      <c r="L11" s="72">
        <v>215.17099999999999</v>
      </c>
      <c r="M11" s="55">
        <v>318.3</v>
      </c>
    </row>
    <row r="12" spans="2:13" ht="12" customHeight="1">
      <c r="B12" s="30"/>
      <c r="C12" s="23" t="s">
        <v>79</v>
      </c>
      <c r="D12" s="31">
        <v>90.72</v>
      </c>
      <c r="E12" s="32">
        <v>85.36</v>
      </c>
      <c r="F12" s="123">
        <v>92.68</v>
      </c>
      <c r="G12" s="94" t="str">
        <f>IF((F12/E12)-1&lt;0,"▲","")</f>
        <v/>
      </c>
      <c r="H12" s="95">
        <f>ABS((+F12/E12)-1)</f>
        <v>8.5754451733833337E-2</v>
      </c>
      <c r="I12" s="33" t="str">
        <f>IF(F12="NA","",IF(M12=0,"",IF((F12-M12)&lt;0,"▲","")))</f>
        <v/>
      </c>
      <c r="J12" s="63">
        <f>IF(F12="NA","-",IF(M12=0,"-",ABS(F12-M12)))</f>
        <v>5.5100000000000051</v>
      </c>
      <c r="K12" s="60">
        <v>73.123999999999995</v>
      </c>
      <c r="L12" s="72">
        <v>99.475999999999999</v>
      </c>
      <c r="M12" s="55">
        <v>87.17</v>
      </c>
    </row>
    <row r="13" spans="2:13" ht="12" customHeight="1">
      <c r="B13" s="30"/>
      <c r="C13" s="23" t="s">
        <v>9</v>
      </c>
      <c r="D13" s="31">
        <v>71.680000000000007</v>
      </c>
      <c r="E13" s="32">
        <v>45.86</v>
      </c>
      <c r="F13" s="123">
        <v>54.37</v>
      </c>
      <c r="G13" s="94" t="str">
        <f>IF((F13/E13)-1&lt;0,"▲","")</f>
        <v/>
      </c>
      <c r="H13" s="95">
        <f>ABS((+F13/E13)-1)</f>
        <v>0.18556476232010466</v>
      </c>
      <c r="I13" s="33" t="str">
        <f>IF(F13="NA","",IF(M13=0,"",IF((F13-M13)&lt;0,"▲","")))</f>
        <v>▲</v>
      </c>
      <c r="J13" s="63">
        <f>IF(F13="NA","-",IF(M13=0,"-",ABS(F13-M13)))</f>
        <v>0.10999999999999943</v>
      </c>
      <c r="K13" s="60">
        <v>39.75</v>
      </c>
      <c r="L13" s="72">
        <v>25.483000000000001</v>
      </c>
      <c r="M13" s="55">
        <v>54.48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0.125</v>
      </c>
      <c r="F14" s="69">
        <f>ROUND(F13/(F11+F12),3)</f>
        <v>0.13200000000000001</v>
      </c>
      <c r="G14" s="94" t="str">
        <f>IF((F14/E14)-1&lt;0,"▲","")</f>
        <v/>
      </c>
      <c r="H14" s="98">
        <f>ABS(+F14-E14)*100</f>
        <v>0.70000000000000062</v>
      </c>
      <c r="I14" s="33" t="str">
        <f>IF(F14="NA","",IF(M14=0,"",IF((F14-M14)&lt;0,"▲","")))</f>
        <v>▲</v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0.13400000000000001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57.53</v>
      </c>
      <c r="G16" s="94" t="str">
        <f>IF((F16/E16)-1&lt;0,"▲","")</f>
        <v/>
      </c>
      <c r="H16" s="95">
        <f t="shared" ref="H16:H37" si="0">ABS((+F16/E16)-1)</f>
        <v>0.16646390916463916</v>
      </c>
      <c r="I16" s="33" t="str">
        <f>IF(F16="NA","",IF(M16=0,"",IF((F16-M16)&lt;0,"▲","")))</f>
        <v>▲</v>
      </c>
      <c r="J16" s="63">
        <f>IF(F16="NA","-",IF(M16=0,"-",ABS(F16-M16)))</f>
        <v>0.65999999999999659</v>
      </c>
      <c r="K16" s="60">
        <v>44.320500000000003</v>
      </c>
      <c r="L16" s="72">
        <v>59.404000000000003</v>
      </c>
      <c r="M16" s="55">
        <v>58.19</v>
      </c>
    </row>
    <row r="17" spans="2:13" ht="12" customHeight="1">
      <c r="B17" s="30"/>
      <c r="C17" s="23" t="s">
        <v>8</v>
      </c>
      <c r="D17" s="31">
        <v>31.36</v>
      </c>
      <c r="E17" s="32">
        <v>31.05</v>
      </c>
      <c r="F17" s="123">
        <v>32.409999999999997</v>
      </c>
      <c r="G17" s="94" t="str">
        <f>IF((F17/E17)-1&lt;0,"▲","")</f>
        <v/>
      </c>
      <c r="H17" s="95">
        <f t="shared" si="0"/>
        <v>4.3800322061191554E-2</v>
      </c>
      <c r="I17" s="33" t="str">
        <f>IF(F17="NA","",IF(M17=0,"",IF((F17-M17)&lt;0,"▲","")))</f>
        <v>▲</v>
      </c>
      <c r="J17" s="63">
        <f>IF(F17="NA","-",IF(M17=0,"-",ABS(F17-M17)))</f>
        <v>0.96000000000000085</v>
      </c>
      <c r="K17" s="60">
        <v>21.401</v>
      </c>
      <c r="L17" s="72">
        <v>31.027999999999999</v>
      </c>
      <c r="M17" s="55">
        <v>33.369999999999997</v>
      </c>
    </row>
    <row r="18" spans="2:13" ht="12" customHeight="1">
      <c r="B18" s="30"/>
      <c r="C18" s="23" t="s">
        <v>79</v>
      </c>
      <c r="D18" s="31">
        <v>27.29</v>
      </c>
      <c r="E18" s="32">
        <v>24.73</v>
      </c>
      <c r="F18" s="123">
        <v>29.26</v>
      </c>
      <c r="G18" s="94" t="str">
        <f>IF((F18/E18)-1&lt;0,"▲","")</f>
        <v/>
      </c>
      <c r="H18" s="95">
        <f t="shared" si="0"/>
        <v>0.18317832591993533</v>
      </c>
      <c r="I18" s="33" t="str">
        <f>IF(F18="NA","",IF(M18=0,"",IF((F18-M18)&lt;0,"▲","")))</f>
        <v/>
      </c>
      <c r="J18" s="63">
        <f>IF(F18="NA","-",IF(M18=0,"-",ABS(F18-M18)))</f>
        <v>0.68000000000000327</v>
      </c>
      <c r="K18" s="60">
        <v>31.751000000000001</v>
      </c>
      <c r="L18" s="72">
        <v>33.777999999999999</v>
      </c>
      <c r="M18" s="55">
        <v>28.58</v>
      </c>
    </row>
    <row r="19" spans="2:13" ht="12" customHeight="1">
      <c r="B19" s="30"/>
      <c r="C19" s="23" t="s">
        <v>9</v>
      </c>
      <c r="D19" s="31">
        <v>15.55</v>
      </c>
      <c r="E19" s="32">
        <v>12.4</v>
      </c>
      <c r="F19" s="123">
        <v>10.99</v>
      </c>
      <c r="G19" s="94" t="str">
        <f>IF((F19/E19)-1&lt;0,"▲","")</f>
        <v>▲</v>
      </c>
      <c r="H19" s="95">
        <f t="shared" si="0"/>
        <v>0.11370967741935489</v>
      </c>
      <c r="I19" s="33" t="str">
        <f>IF(F19="NA","",IF(M19=0,"",IF((F19-M19)&lt;0,"▲","")))</f>
        <v>▲</v>
      </c>
      <c r="J19" s="63">
        <f>IF(F19="NA","-",IF(M19=0,"-",ABS(F19-M19)))</f>
        <v>0.39000000000000057</v>
      </c>
      <c r="K19" s="60">
        <v>12.750500000000001</v>
      </c>
      <c r="L19" s="72">
        <v>10.234</v>
      </c>
      <c r="M19" s="55">
        <v>11.38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0.222</v>
      </c>
      <c r="F20" s="69">
        <f>ROUND(F19/(F17+F18),3)</f>
        <v>0.17799999999999999</v>
      </c>
      <c r="G20" s="104" t="str">
        <f>IF((F20/E20)-1&lt;0,"▲","")</f>
        <v>▲</v>
      </c>
      <c r="H20" s="98">
        <f>ABS(+F20-E20)*100</f>
        <v>4.4000000000000012</v>
      </c>
      <c r="I20" s="105" t="str">
        <f>IF(F20="NA","",IF(M20=0,"",IF((F20-M20)&lt;0,"▲","")))</f>
        <v>▲</v>
      </c>
      <c r="J20" s="63">
        <f>IF(F20="NA","-",IF(M20=0,"-",ABS(F20-M20)*100))</f>
        <v>0.60000000000000053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0.184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350.14</v>
      </c>
      <c r="G22" s="94" t="str">
        <f>IF((F22/E22)-1&lt;0,"▲","")</f>
        <v/>
      </c>
      <c r="H22" s="95">
        <f>ABS((+F22/E22)-1)</f>
        <v>0.25000892506515293</v>
      </c>
      <c r="I22" s="33" t="str">
        <f>IF(F22="NA","",IF(M22=0,"",IF((F22-M22)&lt;0,"▲","")))</f>
        <v/>
      </c>
      <c r="J22" s="63">
        <f>IF(F22="NA","-",IF(M22=0,"-",ABS(F22-M22)))</f>
        <v>6.3700000000000045</v>
      </c>
      <c r="K22" s="60">
        <v>184.39500000000001</v>
      </c>
      <c r="L22" s="72">
        <v>210.03800000000001</v>
      </c>
      <c r="M22" s="55">
        <v>343.77</v>
      </c>
    </row>
    <row r="23" spans="2:13" ht="12" customHeight="1">
      <c r="B23" s="30"/>
      <c r="C23" s="23" t="s">
        <v>8</v>
      </c>
      <c r="D23" s="31">
        <v>245.07</v>
      </c>
      <c r="E23" s="32">
        <v>247.61</v>
      </c>
      <c r="F23" s="123">
        <v>282.20999999999998</v>
      </c>
      <c r="G23" s="94" t="str">
        <f>IF((F23/E23)-1&lt;0,"▲","")</f>
        <v/>
      </c>
      <c r="H23" s="95">
        <f t="shared" si="0"/>
        <v>0.139735874964662</v>
      </c>
      <c r="I23" s="33" t="str">
        <f>IF(F23="NA","",IF(M23=0,"",IF((F23-M23)&lt;0,"▲","")))</f>
        <v/>
      </c>
      <c r="J23" s="63">
        <f>IF(F23="NA","-",IF(M23=0,"-",ABS(F23-M23)))</f>
        <v>1.2699999999999818</v>
      </c>
      <c r="K23" s="60">
        <v>157.39250000000001</v>
      </c>
      <c r="L23" s="72">
        <v>180.72300000000001</v>
      </c>
      <c r="M23" s="55">
        <v>280.94</v>
      </c>
    </row>
    <row r="24" spans="2:13" ht="12" customHeight="1">
      <c r="B24" s="30"/>
      <c r="C24" s="23" t="s">
        <v>79</v>
      </c>
      <c r="D24" s="31">
        <v>59.77</v>
      </c>
      <c r="E24" s="32">
        <v>57.63</v>
      </c>
      <c r="F24" s="123">
        <v>60.16</v>
      </c>
      <c r="G24" s="94" t="str">
        <f>IF((F24/E24)-1&lt;0,"▲","")</f>
        <v/>
      </c>
      <c r="H24" s="95">
        <f t="shared" si="0"/>
        <v>4.3900746139163616E-2</v>
      </c>
      <c r="I24" s="33" t="str">
        <f>IF(F24="NA","",IF(M24=0,"",IF((F24-M24)&lt;0,"▲","")))</f>
        <v/>
      </c>
      <c r="J24" s="63">
        <f>IF(F24="NA","-",IF(M24=0,"-",ABS(F24-M24)))</f>
        <v>4.8299999999999983</v>
      </c>
      <c r="K24" s="60">
        <v>39.707999999999998</v>
      </c>
      <c r="L24" s="72">
        <v>63.003999999999998</v>
      </c>
      <c r="M24" s="55">
        <v>55.33</v>
      </c>
    </row>
    <row r="25" spans="2:13" ht="12" customHeight="1">
      <c r="B25" s="30"/>
      <c r="C25" s="23" t="s">
        <v>9</v>
      </c>
      <c r="D25" s="31">
        <v>54.77</v>
      </c>
      <c r="E25" s="32">
        <v>32.11</v>
      </c>
      <c r="F25" s="123">
        <v>42.52</v>
      </c>
      <c r="G25" s="94" t="str">
        <f>IF((F25/E25)-1&lt;0,"▲","")</f>
        <v/>
      </c>
      <c r="H25" s="95">
        <f t="shared" si="0"/>
        <v>0.32419806913734051</v>
      </c>
      <c r="I25" s="33" t="str">
        <f>IF(F25="NA","",IF(M25=0,"",IF((F25-M25)&lt;0,"▲","")))</f>
        <v/>
      </c>
      <c r="J25" s="63">
        <f>IF(F25="NA","-",IF(M25=0,"-",ABS(F25-M25)))</f>
        <v>0.27000000000000313</v>
      </c>
      <c r="K25" s="60">
        <v>26.788499999999999</v>
      </c>
      <c r="L25" s="72">
        <v>14.439</v>
      </c>
      <c r="M25" s="55">
        <v>42.25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0.105</v>
      </c>
      <c r="F26" s="69">
        <f>ROUND(F25/(F23+F24),3)</f>
        <v>0.124</v>
      </c>
      <c r="G26" s="104" t="str">
        <f>IF((F26/E26)-1&lt;0,"▲","")</f>
        <v/>
      </c>
      <c r="H26" s="98">
        <f>ABS(+F26-E26)*100</f>
        <v>1.9000000000000004</v>
      </c>
      <c r="I26" s="105" t="str">
        <f>IF(F26="NA","",IF(M26=0,"",IF((F26-M26)&lt;0,"▲","")))</f>
        <v>▲</v>
      </c>
      <c r="J26" s="63">
        <f>IF(F26="NA","-",IF(M26=0,"-",ABS(F26-M26)*100))</f>
        <v>0.20000000000000018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0.126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331.58</v>
      </c>
      <c r="G28" s="94" t="str">
        <f>IF((F28/E28)-1&lt;0,"▲","")</f>
        <v/>
      </c>
      <c r="H28" s="95">
        <f>ABS((+F28/E28)-1)</f>
        <v>0.23908819133034354</v>
      </c>
      <c r="I28" s="33" t="str">
        <f>IF(F28="NA","",IF(M28=0,"",IF((F28-M28)&lt;0,"▲","")))</f>
        <v/>
      </c>
      <c r="J28" s="63">
        <f>IF(F28="NA","-",IF(M28=0,"-",ABS(F28-M28)))</f>
        <v>5.4300000000000068</v>
      </c>
      <c r="K28" s="60">
        <v>142.88849999999999</v>
      </c>
      <c r="L28" s="72">
        <v>187.97</v>
      </c>
      <c r="M28" s="55">
        <v>326.14999999999998</v>
      </c>
    </row>
    <row r="29" spans="2:13" ht="12" customHeight="1">
      <c r="B29" s="41"/>
      <c r="C29" s="23" t="s">
        <v>8</v>
      </c>
      <c r="D29" s="31">
        <v>232.06</v>
      </c>
      <c r="E29" s="32">
        <v>235.6</v>
      </c>
      <c r="F29" s="123">
        <v>267.73</v>
      </c>
      <c r="G29" s="94" t="str">
        <f>IF((F29/E29)-1&lt;0,"▲","")</f>
        <v/>
      </c>
      <c r="H29" s="95">
        <f t="shared" si="0"/>
        <v>0.13637521222410887</v>
      </c>
      <c r="I29" s="33" t="str">
        <f>IF(F29="NA","",IF(M29=0,"",IF((F29-M29)&lt;0,"▲","")))</f>
        <v/>
      </c>
      <c r="J29" s="63">
        <f>IF(F29="NA","-",IF(M29=0,"-",ABS(F29-M29)))</f>
        <v>1.2700000000000387</v>
      </c>
      <c r="K29" s="60">
        <v>119.678</v>
      </c>
      <c r="L29" s="72">
        <v>160.55199999999999</v>
      </c>
      <c r="M29" s="55">
        <v>266.45999999999998</v>
      </c>
    </row>
    <row r="30" spans="2:13" ht="12" customHeight="1">
      <c r="B30" s="41"/>
      <c r="C30" s="23" t="s">
        <v>79</v>
      </c>
      <c r="D30" s="31">
        <v>54.2</v>
      </c>
      <c r="E30" s="32">
        <v>53.34</v>
      </c>
      <c r="F30" s="123">
        <v>54.61</v>
      </c>
      <c r="G30" s="94" t="str">
        <f>IF((F30/E30)-1&lt;0,"▲","")</f>
        <v/>
      </c>
      <c r="H30" s="95">
        <f t="shared" si="0"/>
        <v>2.3809523809523725E-2</v>
      </c>
      <c r="I30" s="33" t="str">
        <f>IF(F30="NA","",IF(M30=0,"",IF((F30-M30)&lt;0,"▲","")))</f>
        <v/>
      </c>
      <c r="J30" s="63">
        <f>IF(F30="NA","-",IF(M30=0,"-",ABS(F30-M30)))</f>
        <v>3.8100000000000023</v>
      </c>
      <c r="K30" s="60">
        <v>31.388999999999999</v>
      </c>
      <c r="L30" s="72">
        <v>56.588999999999999</v>
      </c>
      <c r="M30" s="55">
        <v>50.8</v>
      </c>
    </row>
    <row r="31" spans="2:13" ht="12" customHeight="1">
      <c r="B31" s="41"/>
      <c r="C31" s="23" t="s">
        <v>9</v>
      </c>
      <c r="D31" s="31">
        <v>49.97</v>
      </c>
      <c r="E31" s="32">
        <v>28.88</v>
      </c>
      <c r="F31" s="123">
        <v>38.5</v>
      </c>
      <c r="G31" s="94" t="str">
        <f>IF((F31/E31)-1&lt;0,"▲","")</f>
        <v/>
      </c>
      <c r="H31" s="95">
        <f t="shared" si="0"/>
        <v>0.33310249307479234</v>
      </c>
      <c r="I31" s="33" t="str">
        <f>IF(F31="NA","",IF(M31=0,"",IF((F31-M31)&lt;0,"▲","")))</f>
        <v/>
      </c>
      <c r="J31" s="63">
        <f>IF(F31="NA","-",IF(M31=0,"-",ABS(F31-M31)))</f>
        <v>0.35000000000000142</v>
      </c>
      <c r="K31" s="60">
        <v>15.137</v>
      </c>
      <c r="L31" s="72">
        <v>10.819000000000001</v>
      </c>
      <c r="M31" s="55">
        <v>38.15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</v>
      </c>
      <c r="F32" s="69">
        <f>ROUND(F31/(F29+F30),3)</f>
        <v>0.11899999999999999</v>
      </c>
      <c r="G32" s="104" t="str">
        <f>IF((F32/E32)-1&lt;0,"▲","")</f>
        <v/>
      </c>
      <c r="H32" s="98">
        <f>ABS(+F32-E32)*100</f>
        <v>1.899999999999999</v>
      </c>
      <c r="I32" s="105" t="str">
        <f>IF(F32="NA","",IF(M32=0,"",IF((F32-M32)&lt;0,"▲","")))</f>
        <v>▲</v>
      </c>
      <c r="J32" s="63">
        <f>IF(F32="NA","-",IF(M32=0,"-",ABS(F32-M32)*100))</f>
        <v>0.10000000000000009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6.09</v>
      </c>
      <c r="G34" s="94" t="str">
        <f>IF((F34/E34)-1&lt;0,"▲","")</f>
        <v>▲</v>
      </c>
      <c r="H34" s="95">
        <f>ABS((+F34/E34)-1)</f>
        <v>2.4038461538461564E-2</v>
      </c>
      <c r="I34" s="33" t="str">
        <f>IF(F34="NA","",IF(M34=0,"",IF((F34-M34)&lt;0,"▲","")))</f>
        <v/>
      </c>
      <c r="J34" s="63">
        <f>IF(F34="NA","-",IF(M34=0,"-",ABS(F34-M34)))</f>
        <v>9.9999999999997868E-3</v>
      </c>
      <c r="K34" s="60">
        <v>2.931</v>
      </c>
      <c r="L34" s="72">
        <v>5.6280000000000001</v>
      </c>
      <c r="M34" s="55">
        <v>6.08</v>
      </c>
    </row>
    <row r="35" spans="2:13" ht="12" customHeight="1">
      <c r="B35" s="30"/>
      <c r="C35" s="23" t="s">
        <v>8</v>
      </c>
      <c r="D35" s="31">
        <v>3.84</v>
      </c>
      <c r="E35" s="32">
        <v>3.93</v>
      </c>
      <c r="F35" s="123">
        <v>3.99</v>
      </c>
      <c r="G35" s="94" t="str">
        <f>IF((F35/E35)-1&lt;0,"▲","")</f>
        <v/>
      </c>
      <c r="H35" s="95">
        <f t="shared" si="0"/>
        <v>1.5267175572519109E-2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3.66</v>
      </c>
      <c r="E36" s="32">
        <v>3</v>
      </c>
      <c r="F36" s="123">
        <v>3.26</v>
      </c>
      <c r="G36" s="94" t="str">
        <f>IF((F36/E36)-1&lt;0,"▲","")</f>
        <v/>
      </c>
      <c r="H36" s="95">
        <f t="shared" si="0"/>
        <v>8.666666666666667E-2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3.26</v>
      </c>
    </row>
    <row r="37" spans="2:13" ht="12" customHeight="1">
      <c r="B37" s="30"/>
      <c r="C37" s="23" t="s">
        <v>9</v>
      </c>
      <c r="D37" s="31">
        <v>1.37</v>
      </c>
      <c r="E37" s="32">
        <v>1.35</v>
      </c>
      <c r="F37" s="123">
        <v>0.87</v>
      </c>
      <c r="G37" s="94" t="str">
        <f>IF((F37/E37)-1&lt;0,"▲","")</f>
        <v>▲</v>
      </c>
      <c r="H37" s="95">
        <f t="shared" si="0"/>
        <v>0.35555555555555562</v>
      </c>
      <c r="I37" s="33" t="str">
        <f>IF(F37="NA","",IF(M37=0,"",IF((F37-M37)&lt;0,"▲","")))</f>
        <v/>
      </c>
      <c r="J37" s="63">
        <f>IF(F37="NA","-",IF(M37=0,"-",ABS(F37-M37)))</f>
        <v>1.0000000000000009E-2</v>
      </c>
      <c r="K37" s="60">
        <v>0.21099999999999999</v>
      </c>
      <c r="L37" s="72">
        <v>0.81</v>
      </c>
      <c r="M37" s="55">
        <v>0.86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0.19500000000000001</v>
      </c>
      <c r="F38" s="74">
        <f>ROUND(F37/(F35+F36),3)</f>
        <v>0.12</v>
      </c>
      <c r="G38" s="107" t="str">
        <f>IF((F38/E38)-1&lt;0,"▲","")</f>
        <v>▲</v>
      </c>
      <c r="H38" s="108">
        <f>ABS(+F38-E38)*100</f>
        <v>7.5000000000000009</v>
      </c>
      <c r="I38" s="109" t="str">
        <f>IF(F38="NA","",IF(M38=0,"",IF((F38-M38)&lt;0,"▲","")))</f>
        <v/>
      </c>
      <c r="J38" s="64">
        <f>IF(F38="NA","-",IF(M38=0,"-",ABS(F38-M38)*100))</f>
        <v>0.10000000000000009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0.11899999999999999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71.45</v>
      </c>
      <c r="G44" s="113" t="str">
        <f>IF((F44/E44)-1&lt;0,"▲","")</f>
        <v>▲</v>
      </c>
      <c r="H44" s="95">
        <f>ABS((+F44/E44)-1)</f>
        <v>0.17655871845107751</v>
      </c>
      <c r="I44" s="54" t="str">
        <f>IF(F44="NA","",IF(M44=0,"",IF((F44-M44)&lt;0,"▲","")))</f>
        <v/>
      </c>
      <c r="J44" s="63">
        <f>IF(F44="NA","-",IF(M44=0,"-",ABS(F44-M44)))</f>
        <v>1.0000000000005116E-2</v>
      </c>
      <c r="K44" s="60">
        <v>38.349499999999999</v>
      </c>
      <c r="L44" s="77">
        <v>59.173999999999999</v>
      </c>
      <c r="M44" s="78">
        <v>71.44</v>
      </c>
    </row>
    <row r="45" spans="2:13" ht="12" customHeight="1">
      <c r="B45" s="30"/>
      <c r="C45" s="23" t="s">
        <v>8</v>
      </c>
      <c r="D45" s="111">
        <v>52.61</v>
      </c>
      <c r="E45" s="112">
        <v>53.51</v>
      </c>
      <c r="F45" s="125">
        <v>53.47</v>
      </c>
      <c r="G45" s="114" t="str">
        <f>IF((F45/E45)-1&lt;0,"▲","")</f>
        <v>▲</v>
      </c>
      <c r="H45" s="95">
        <f>ABS((+F45/E45)-1)</f>
        <v>7.4752382732201639E-4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53.47</v>
      </c>
    </row>
    <row r="46" spans="2:13" ht="12" customHeight="1">
      <c r="B46" s="30"/>
      <c r="C46" s="23" t="s">
        <v>79</v>
      </c>
      <c r="D46" s="111">
        <v>25.58</v>
      </c>
      <c r="E46" s="112">
        <v>29.94</v>
      </c>
      <c r="F46" s="125">
        <v>27.76</v>
      </c>
      <c r="G46" s="114" t="str">
        <f>IF((F46/E46)-1&lt;0,"▲","")</f>
        <v>▲</v>
      </c>
      <c r="H46" s="95">
        <f>ABS((+F46/E46)-1)</f>
        <v>7.2812291249164995E-2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27.76</v>
      </c>
    </row>
    <row r="47" spans="2:13" ht="12" customHeight="1">
      <c r="B47" s="30"/>
      <c r="C47" s="23" t="s">
        <v>9</v>
      </c>
      <c r="D47" s="111">
        <v>12.23</v>
      </c>
      <c r="E47" s="112">
        <v>15.66</v>
      </c>
      <c r="F47" s="125">
        <v>5.99</v>
      </c>
      <c r="G47" s="114" t="str">
        <f>IF((F47/E47)-1&lt;0,"▲","")</f>
        <v>▲</v>
      </c>
      <c r="H47" s="95">
        <f>ABS((+F47/E47)-1)</f>
        <v>0.61749680715197952</v>
      </c>
      <c r="I47" s="33" t="str">
        <f>IF(F47="NA","",IF(M47=0,"",IF((F47-M47)&lt;0,"▲","")))</f>
        <v>▲</v>
      </c>
      <c r="J47" s="63">
        <f>IF(F47="NA","-",IF(M47=0,"-",ABS(F47-M47)))</f>
        <v>0.67999999999999972</v>
      </c>
      <c r="K47" s="60">
        <v>3.1349999999999998</v>
      </c>
      <c r="L47" s="79">
        <v>4.9930000000000003</v>
      </c>
      <c r="M47" s="55">
        <v>6.67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0.188</v>
      </c>
      <c r="F48" s="75">
        <f>ROUND(F47/(F45+F46),3)</f>
        <v>7.3999999999999996E-2</v>
      </c>
      <c r="G48" s="117" t="str">
        <f>IF(F48-D48&lt;0,"▲","")</f>
        <v>▲</v>
      </c>
      <c r="H48" s="108">
        <f>ABS(+F48-E48)*100</f>
        <v>11.4</v>
      </c>
      <c r="I48" s="45" t="str">
        <f>IF(F48="NA","",IF(M48=0,"",IF((F48-M48)&lt;0,"▲","")))</f>
        <v>▲</v>
      </c>
      <c r="J48" s="64">
        <f>ABS(+F48-M48)*100</f>
        <v>0.80000000000000071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8.2000000000000003E-2</v>
      </c>
    </row>
    <row r="49" spans="1:13" ht="12" customHeight="1">
      <c r="B49" s="1" t="s">
        <v>195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3">
    <tabColor theme="1"/>
    <pageSetUpPr fitToPage="1"/>
  </sheetPr>
  <dimension ref="A1:M74"/>
  <sheetViews>
    <sheetView showGridLines="0" defaultGridColor="0" topLeftCell="A31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192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138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139</v>
      </c>
      <c r="G7" s="457" t="s">
        <v>140</v>
      </c>
      <c r="H7" s="437"/>
      <c r="I7" s="440" t="s">
        <v>141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408.04</v>
      </c>
      <c r="G10" s="94" t="str">
        <f>IF((F10/E10)-1&lt;0,"▲","")</f>
        <v/>
      </c>
      <c r="H10" s="95">
        <f>ABS((+F10/E10)-1)</f>
        <v>0.21559865343938989</v>
      </c>
      <c r="I10" s="33" t="str">
        <f>IF(F10="NA","",IF(M10=0,"",IF((F10-M10)&lt;0,"▲","")))</f>
        <v/>
      </c>
      <c r="J10" s="63">
        <f>IF(F10="NA","-",IF(M10=0,"-",ABS(F10-M10)))</f>
        <v>10.680000000000007</v>
      </c>
      <c r="K10" s="60">
        <v>231.6465</v>
      </c>
      <c r="L10" s="72">
        <v>275.07</v>
      </c>
      <c r="M10" s="55">
        <v>397.36</v>
      </c>
    </row>
    <row r="11" spans="2:13" ht="12" customHeight="1">
      <c r="B11" s="30"/>
      <c r="C11" s="23" t="s">
        <v>8</v>
      </c>
      <c r="D11" s="31">
        <v>279.73</v>
      </c>
      <c r="E11" s="32">
        <v>282.70999999999998</v>
      </c>
      <c r="F11" s="123">
        <v>318.3</v>
      </c>
      <c r="G11" s="94" t="str">
        <f>IF((F11/E11)-1&lt;0,"▲","")</f>
        <v/>
      </c>
      <c r="H11" s="95">
        <f>ABS((+F11/E11)-1)</f>
        <v>0.12588871988963968</v>
      </c>
      <c r="I11" s="33" t="str">
        <f>IF(F11="NA","",IF(M11=0,"",IF((F11-M11)&lt;0,"▲","")))</f>
        <v/>
      </c>
      <c r="J11" s="63">
        <f>IF(F11="NA","-",IF(M11=0,"-",ABS(F11-M11)))</f>
        <v>0.31000000000000227</v>
      </c>
      <c r="K11" s="60">
        <v>180.13</v>
      </c>
      <c r="L11" s="72">
        <v>215.17099999999999</v>
      </c>
      <c r="M11" s="55">
        <v>317.99</v>
      </c>
    </row>
    <row r="12" spans="2:13" ht="12" customHeight="1">
      <c r="B12" s="30"/>
      <c r="C12" s="23" t="s">
        <v>79</v>
      </c>
      <c r="D12" s="31">
        <v>91.28</v>
      </c>
      <c r="E12" s="32">
        <v>85.15</v>
      </c>
      <c r="F12" s="123">
        <v>87.17</v>
      </c>
      <c r="G12" s="94" t="str">
        <f>IF((F12/E12)-1&lt;0,"▲","")</f>
        <v/>
      </c>
      <c r="H12" s="95">
        <f>ABS((+F12/E12)-1)</f>
        <v>2.3722842043452763E-2</v>
      </c>
      <c r="I12" s="33" t="str">
        <f>IF(F12="NA","",IF(M12=0,"",IF((F12-M12)&lt;0,"▲","")))</f>
        <v/>
      </c>
      <c r="J12" s="63">
        <f>IF(F12="NA","-",IF(M12=0,"-",ABS(F12-M12)))</f>
        <v>2.1899999999999977</v>
      </c>
      <c r="K12" s="60">
        <v>73.123999999999995</v>
      </c>
      <c r="L12" s="72">
        <v>99.475999999999999</v>
      </c>
      <c r="M12" s="55">
        <v>84.98</v>
      </c>
    </row>
    <row r="13" spans="2:13" ht="12" customHeight="1">
      <c r="B13" s="30"/>
      <c r="C13" s="23" t="s">
        <v>9</v>
      </c>
      <c r="D13" s="31">
        <v>71.680000000000007</v>
      </c>
      <c r="E13" s="32">
        <v>45.86</v>
      </c>
      <c r="F13" s="123">
        <v>54.48</v>
      </c>
      <c r="G13" s="94" t="str">
        <f>IF((F13/E13)-1&lt;0,"▲","")</f>
        <v/>
      </c>
      <c r="H13" s="95">
        <f>ABS((+F13/E13)-1)</f>
        <v>0.18796336676842551</v>
      </c>
      <c r="I13" s="33" t="str">
        <f>IF(F13="NA","",IF(M13=0,"",IF((F13-M13)&lt;0,"▲","")))</f>
        <v/>
      </c>
      <c r="J13" s="63">
        <f>IF(F13="NA","-",IF(M13=0,"-",ABS(F13-M13)))</f>
        <v>12.729999999999997</v>
      </c>
      <c r="K13" s="60">
        <v>39.75</v>
      </c>
      <c r="L13" s="72">
        <v>25.483000000000001</v>
      </c>
      <c r="M13" s="55">
        <v>41.75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0.125</v>
      </c>
      <c r="F14" s="69">
        <f>ROUND(F13/(F11+F12),3)</f>
        <v>0.13400000000000001</v>
      </c>
      <c r="G14" s="94" t="str">
        <f>IF((F14/E14)-1&lt;0,"▲","")</f>
        <v/>
      </c>
      <c r="H14" s="98">
        <f>ABS(+F14-E14)*100</f>
        <v>0.9000000000000008</v>
      </c>
      <c r="I14" s="33" t="str">
        <f>IF(F14="NA","",IF(M14=0,"",IF((F14-M14)&lt;0,"▲","")))</f>
        <v/>
      </c>
      <c r="J14" s="63">
        <f>IF(F14="NA","-",IF(M14=0,"-",ABS(F14-M14)*100))</f>
        <v>3.0000000000000013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0.104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58.19</v>
      </c>
      <c r="G16" s="94" t="str">
        <f>IF((F16/E16)-1&lt;0,"▲","")</f>
        <v/>
      </c>
      <c r="H16" s="95">
        <f t="shared" ref="H16:H37" si="0">ABS((+F16/E16)-1)</f>
        <v>0.17984590429845904</v>
      </c>
      <c r="I16" s="33" t="str">
        <f>IF(F16="NA","",IF(M16=0,"",IF((F16-M16)&lt;0,"▲","")))</f>
        <v>▲</v>
      </c>
      <c r="J16" s="63">
        <f>IF(F16="NA","-",IF(M16=0,"-",ABS(F16-M16)))</f>
        <v>0.81000000000000227</v>
      </c>
      <c r="K16" s="60">
        <v>44.320500000000003</v>
      </c>
      <c r="L16" s="72">
        <v>59.404000000000003</v>
      </c>
      <c r="M16" s="55">
        <v>59</v>
      </c>
    </row>
    <row r="17" spans="2:13" ht="12" customHeight="1">
      <c r="B17" s="30"/>
      <c r="C17" s="23" t="s">
        <v>8</v>
      </c>
      <c r="D17" s="31">
        <v>31.19</v>
      </c>
      <c r="E17" s="32">
        <v>30.96</v>
      </c>
      <c r="F17" s="123">
        <v>33.369999999999997</v>
      </c>
      <c r="G17" s="94" t="str">
        <f>IF((F17/E17)-1&lt;0,"▲","")</f>
        <v/>
      </c>
      <c r="H17" s="95">
        <f t="shared" si="0"/>
        <v>7.7842377260981754E-2</v>
      </c>
      <c r="I17" s="33" t="str">
        <f>IF(F17="NA","",IF(M17=0,"",IF((F17-M17)&lt;0,"▲","")))</f>
        <v>▲</v>
      </c>
      <c r="J17" s="63">
        <f>IF(F17="NA","-",IF(M17=0,"-",ABS(F17-M17)))</f>
        <v>0.41000000000000369</v>
      </c>
      <c r="K17" s="60">
        <v>21.401</v>
      </c>
      <c r="L17" s="72">
        <v>31.027999999999999</v>
      </c>
      <c r="M17" s="55">
        <v>33.78</v>
      </c>
    </row>
    <row r="18" spans="2:13" ht="12" customHeight="1">
      <c r="B18" s="30"/>
      <c r="C18" s="23" t="s">
        <v>79</v>
      </c>
      <c r="D18" s="31">
        <v>27.47</v>
      </c>
      <c r="E18" s="32">
        <v>24.77</v>
      </c>
      <c r="F18" s="123">
        <v>28.58</v>
      </c>
      <c r="G18" s="94" t="str">
        <f>IF((F18/E18)-1&lt;0,"▲","")</f>
        <v/>
      </c>
      <c r="H18" s="95">
        <f t="shared" si="0"/>
        <v>0.15381509890997158</v>
      </c>
      <c r="I18" s="33" t="str">
        <f>IF(F18="NA","",IF(M18=0,"",IF((F18-M18)&lt;0,"▲","")))</f>
        <v/>
      </c>
      <c r="J18" s="63">
        <f>IF(F18="NA","-",IF(M18=0,"-",ABS(F18-M18)))</f>
        <v>1.3599999999999994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15.55</v>
      </c>
      <c r="E19" s="32">
        <v>12.4</v>
      </c>
      <c r="F19" s="123">
        <v>11.38</v>
      </c>
      <c r="G19" s="94" t="str">
        <f>IF((F19/E19)-1&lt;0,"▲","")</f>
        <v>▲</v>
      </c>
      <c r="H19" s="95">
        <f t="shared" si="0"/>
        <v>8.2258064516129048E-2</v>
      </c>
      <c r="I19" s="33" t="str">
        <f>IF(F19="NA","",IF(M19=0,"",IF((F19-M19)&lt;0,"▲","")))</f>
        <v>▲</v>
      </c>
      <c r="J19" s="63">
        <f>IF(F19="NA","-",IF(M19=0,"-",ABS(F19-M19)))</f>
        <v>0.67999999999999972</v>
      </c>
      <c r="K19" s="60">
        <v>12.750500000000001</v>
      </c>
      <c r="L19" s="72">
        <v>10.234</v>
      </c>
      <c r="M19" s="55">
        <v>12.06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0.223</v>
      </c>
      <c r="F20" s="69">
        <f>ROUND(F19/(F17+F18),3)</f>
        <v>0.184</v>
      </c>
      <c r="G20" s="104" t="str">
        <f>IF((F20/E20)-1&lt;0,"▲","")</f>
        <v>▲</v>
      </c>
      <c r="H20" s="98">
        <f>ABS(+F20-E20)*100</f>
        <v>3.9000000000000008</v>
      </c>
      <c r="I20" s="105" t="str">
        <f>IF(F20="NA","",IF(M20=0,"",IF((F20-M20)&lt;0,"▲","")))</f>
        <v>▲</v>
      </c>
      <c r="J20" s="63">
        <f>IF(F20="NA","-",IF(M20=0,"-",ABS(F20-M20)*100))</f>
        <v>1.4000000000000012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0.19800000000000001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343.77</v>
      </c>
      <c r="G22" s="94" t="str">
        <f>IF((F22/E22)-1&lt;0,"▲","")</f>
        <v/>
      </c>
      <c r="H22" s="95">
        <f>ABS((+F22/E22)-1)</f>
        <v>0.22726785905537095</v>
      </c>
      <c r="I22" s="33" t="str">
        <f>IF(F22="NA","",IF(M22=0,"",IF((F22-M22)&lt;0,"▲","")))</f>
        <v/>
      </c>
      <c r="J22" s="63">
        <f>IF(F22="NA","-",IF(M22=0,"-",ABS(F22-M22)))</f>
        <v>11.25</v>
      </c>
      <c r="K22" s="60">
        <v>184.39500000000001</v>
      </c>
      <c r="L22" s="72">
        <v>210.03800000000001</v>
      </c>
      <c r="M22" s="55">
        <v>332.52</v>
      </c>
    </row>
    <row r="23" spans="2:13" ht="12" customHeight="1">
      <c r="B23" s="30"/>
      <c r="C23" s="23" t="s">
        <v>8</v>
      </c>
      <c r="D23" s="31">
        <v>244.73</v>
      </c>
      <c r="E23" s="32">
        <v>247.81</v>
      </c>
      <c r="F23" s="123">
        <v>280.94</v>
      </c>
      <c r="G23" s="94" t="str">
        <f>IF((F23/E23)-1&lt;0,"▲","")</f>
        <v/>
      </c>
      <c r="H23" s="95">
        <f t="shared" si="0"/>
        <v>0.13369113433679036</v>
      </c>
      <c r="I23" s="33" t="str">
        <f>IF(F23="NA","",IF(M23=0,"",IF((F23-M23)&lt;0,"▲","")))</f>
        <v/>
      </c>
      <c r="J23" s="63">
        <f>IF(F23="NA","-",IF(M23=0,"-",ABS(F23-M23)))</f>
        <v>0.71999999999997044</v>
      </c>
      <c r="K23" s="60">
        <v>157.39250000000001</v>
      </c>
      <c r="L23" s="72">
        <v>180.72300000000001</v>
      </c>
      <c r="M23" s="55">
        <v>280.22000000000003</v>
      </c>
    </row>
    <row r="24" spans="2:13" ht="12" customHeight="1">
      <c r="B24" s="30"/>
      <c r="C24" s="23" t="s">
        <v>79</v>
      </c>
      <c r="D24" s="31">
        <v>60.13</v>
      </c>
      <c r="E24" s="32">
        <v>57.39</v>
      </c>
      <c r="F24" s="123">
        <v>55.33</v>
      </c>
      <c r="G24" s="94" t="str">
        <f>IF((F24/E24)-1&lt;0,"▲","")</f>
        <v>▲</v>
      </c>
      <c r="H24" s="95">
        <f t="shared" si="0"/>
        <v>3.5894755183830007E-2</v>
      </c>
      <c r="I24" s="33" t="str">
        <f>IF(F24="NA","",IF(M24=0,"",IF((F24-M24)&lt;0,"▲","")))</f>
        <v/>
      </c>
      <c r="J24" s="63">
        <f>IF(F24="NA","-",IF(M24=0,"-",ABS(F24-M24)))</f>
        <v>0.62999999999999545</v>
      </c>
      <c r="K24" s="60">
        <v>39.707999999999998</v>
      </c>
      <c r="L24" s="72">
        <v>63.003999999999998</v>
      </c>
      <c r="M24" s="55">
        <v>54.7</v>
      </c>
    </row>
    <row r="25" spans="2:13" ht="12" customHeight="1">
      <c r="B25" s="30"/>
      <c r="C25" s="23" t="s">
        <v>9</v>
      </c>
      <c r="D25" s="31">
        <v>54.77</v>
      </c>
      <c r="E25" s="32">
        <v>32.11</v>
      </c>
      <c r="F25" s="123">
        <v>42.25</v>
      </c>
      <c r="G25" s="94" t="str">
        <f>IF((F25/E25)-1&lt;0,"▲","")</f>
        <v/>
      </c>
      <c r="H25" s="95">
        <f t="shared" si="0"/>
        <v>0.31578947368421062</v>
      </c>
      <c r="I25" s="33" t="str">
        <f>IF(F25="NA","",IF(M25=0,"",IF((F25-M25)&lt;0,"▲","")))</f>
        <v/>
      </c>
      <c r="J25" s="63">
        <f>IF(F25="NA","-",IF(M25=0,"-",ABS(F25-M25)))</f>
        <v>13.39</v>
      </c>
      <c r="K25" s="60">
        <v>26.788499999999999</v>
      </c>
      <c r="L25" s="72">
        <v>14.439</v>
      </c>
      <c r="M25" s="55">
        <v>28.86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0.105</v>
      </c>
      <c r="F26" s="69">
        <f>ROUND(F25/(F23+F24),3)</f>
        <v>0.126</v>
      </c>
      <c r="G26" s="104" t="str">
        <f>IF((F26/E26)-1&lt;0,"▲","")</f>
        <v/>
      </c>
      <c r="H26" s="98">
        <f>ABS(+F26-E26)*100</f>
        <v>2.1000000000000005</v>
      </c>
      <c r="I26" s="105" t="str">
        <f>IF(F26="NA","",IF(M26=0,"",IF((F26-M26)&lt;0,"▲","")))</f>
        <v/>
      </c>
      <c r="J26" s="63">
        <f>IF(F26="NA","-",IF(M26=0,"-",ABS(F26-M26)*100))</f>
        <v>4.0000000000000009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8.5999999999999993E-2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326.14999999999998</v>
      </c>
      <c r="G28" s="94" t="str">
        <f>IF((F28/E28)-1&lt;0,"▲","")</f>
        <v/>
      </c>
      <c r="H28" s="95">
        <f>ABS((+F28/E28)-1)</f>
        <v>0.2187967115097158</v>
      </c>
      <c r="I28" s="33" t="str">
        <f>IF(F28="NA","",IF(M28=0,"",IF((F28-M28)&lt;0,"▲","")))</f>
        <v/>
      </c>
      <c r="J28" s="63">
        <f>IF(F28="NA","-",IF(M28=0,"-",ABS(F28-M28)))</f>
        <v>9.6499999999999773</v>
      </c>
      <c r="K28" s="60">
        <v>142.88849999999999</v>
      </c>
      <c r="L28" s="72">
        <v>187.97</v>
      </c>
      <c r="M28" s="55">
        <v>316.5</v>
      </c>
    </row>
    <row r="29" spans="2:13" ht="12" customHeight="1">
      <c r="B29" s="41"/>
      <c r="C29" s="23" t="s">
        <v>8</v>
      </c>
      <c r="D29" s="31">
        <v>231.72</v>
      </c>
      <c r="E29" s="32">
        <v>235.6</v>
      </c>
      <c r="F29" s="123">
        <v>266.45999999999998</v>
      </c>
      <c r="G29" s="94" t="str">
        <f>IF((F29/E29)-1&lt;0,"▲","")</f>
        <v/>
      </c>
      <c r="H29" s="95">
        <f t="shared" si="0"/>
        <v>0.13098471986417648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266.45999999999998</v>
      </c>
    </row>
    <row r="30" spans="2:13" ht="12" customHeight="1">
      <c r="B30" s="41"/>
      <c r="C30" s="23" t="s">
        <v>79</v>
      </c>
      <c r="D30" s="31">
        <v>54.55</v>
      </c>
      <c r="E30" s="32">
        <v>53.34</v>
      </c>
      <c r="F30" s="123">
        <v>50.8</v>
      </c>
      <c r="G30" s="94" t="str">
        <f>IF((F30/E30)-1&lt;0,"▲","")</f>
        <v>▲</v>
      </c>
      <c r="H30" s="95">
        <f t="shared" si="0"/>
        <v>4.7619047619047783E-2</v>
      </c>
      <c r="I30" s="33" t="str">
        <f>IF(F30="NA","",IF(M30=0,"",IF((F30-M30)&lt;0,"▲","")))</f>
        <v/>
      </c>
      <c r="J30" s="63">
        <f>IF(F30="NA","-",IF(M30=0,"-",ABS(F30-M30)))</f>
        <v>0.62999999999999545</v>
      </c>
      <c r="K30" s="60">
        <v>31.388999999999999</v>
      </c>
      <c r="L30" s="72">
        <v>56.588999999999999</v>
      </c>
      <c r="M30" s="55">
        <v>50.17</v>
      </c>
    </row>
    <row r="31" spans="2:13" ht="12" customHeight="1">
      <c r="B31" s="41"/>
      <c r="C31" s="23" t="s">
        <v>9</v>
      </c>
      <c r="D31" s="31">
        <v>49.97</v>
      </c>
      <c r="E31" s="32">
        <v>28.88</v>
      </c>
      <c r="F31" s="123">
        <v>38.15</v>
      </c>
      <c r="G31" s="94" t="str">
        <f>IF((F31/E31)-1&lt;0,"▲","")</f>
        <v/>
      </c>
      <c r="H31" s="95">
        <f t="shared" si="0"/>
        <v>0.320983379501385</v>
      </c>
      <c r="I31" s="33" t="str">
        <f>IF(F31="NA","",IF(M31=0,"",IF((F31-M31)&lt;0,"▲","")))</f>
        <v/>
      </c>
      <c r="J31" s="63">
        <f>IF(F31="NA","-",IF(M31=0,"-",ABS(F31-M31)))</f>
        <v>12.82</v>
      </c>
      <c r="K31" s="60">
        <v>15.137</v>
      </c>
      <c r="L31" s="72">
        <v>10.819000000000001</v>
      </c>
      <c r="M31" s="55">
        <v>25.33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0.1</v>
      </c>
      <c r="F32" s="69">
        <f>ROUND(F31/(F29+F30),3)</f>
        <v>0.12</v>
      </c>
      <c r="G32" s="104" t="str">
        <f>IF((F32/E32)-1&lt;0,"▲","")</f>
        <v/>
      </c>
      <c r="H32" s="98">
        <f>ABS(+F32-E32)*100</f>
        <v>1.9999999999999991</v>
      </c>
      <c r="I32" s="105" t="str">
        <f>IF(F32="NA","",IF(M32=0,"",IF((F32-M32)&lt;0,"▲","")))</f>
        <v/>
      </c>
      <c r="J32" s="63">
        <f>IF(F32="NA","-",IF(M32=0,"-",ABS(F32-M32)*100))</f>
        <v>3.9999999999999996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0.08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6.08</v>
      </c>
      <c r="G34" s="94" t="str">
        <f>IF((F34/E34)-1&lt;0,"▲","")</f>
        <v>▲</v>
      </c>
      <c r="H34" s="95">
        <f>ABS((+F34/E34)-1)</f>
        <v>2.5641025641025661E-2</v>
      </c>
      <c r="I34" s="33" t="str">
        <f>IF(F34="NA","",IF(M34=0,"",IF((F34-M34)&lt;0,"▲","")))</f>
        <v/>
      </c>
      <c r="J34" s="63">
        <f>IF(F34="NA","-",IF(M34=0,"-",ABS(F34-M34)))</f>
        <v>0.23000000000000043</v>
      </c>
      <c r="K34" s="60">
        <v>2.931</v>
      </c>
      <c r="L34" s="72">
        <v>5.6280000000000001</v>
      </c>
      <c r="M34" s="55">
        <v>5.85</v>
      </c>
    </row>
    <row r="35" spans="2:13" ht="12" customHeight="1">
      <c r="B35" s="30"/>
      <c r="C35" s="23" t="s">
        <v>8</v>
      </c>
      <c r="D35" s="31">
        <v>3.81</v>
      </c>
      <c r="E35" s="32">
        <v>3.93</v>
      </c>
      <c r="F35" s="123">
        <v>3.99</v>
      </c>
      <c r="G35" s="94" t="str">
        <f>IF((F35/E35)-1&lt;0,"▲","")</f>
        <v/>
      </c>
      <c r="H35" s="95">
        <f t="shared" si="0"/>
        <v>1.5267175572519109E-2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3.69</v>
      </c>
      <c r="E36" s="32">
        <v>3</v>
      </c>
      <c r="F36" s="123">
        <v>3.26</v>
      </c>
      <c r="G36" s="94" t="str">
        <f>IF((F36/E36)-1&lt;0,"▲","")</f>
        <v/>
      </c>
      <c r="H36" s="95">
        <f t="shared" si="0"/>
        <v>8.666666666666667E-2</v>
      </c>
      <c r="I36" s="33" t="str">
        <f>IF(F36="NA","",IF(M36=0,"",IF((F36-M36)&lt;0,"▲","")))</f>
        <v/>
      </c>
      <c r="J36" s="63">
        <f>IF(F36="NA","-",IF(M36=0,"-",ABS(F36-M36)))</f>
        <v>0.18999999999999995</v>
      </c>
      <c r="K36" s="60">
        <v>1.665</v>
      </c>
      <c r="L36" s="72">
        <v>2.694</v>
      </c>
      <c r="M36" s="55">
        <v>3.07</v>
      </c>
    </row>
    <row r="37" spans="2:13" ht="12" customHeight="1">
      <c r="B37" s="30"/>
      <c r="C37" s="23" t="s">
        <v>9</v>
      </c>
      <c r="D37" s="31">
        <v>1.37</v>
      </c>
      <c r="E37" s="32">
        <v>1.35</v>
      </c>
      <c r="F37" s="123">
        <v>0.86</v>
      </c>
      <c r="G37" s="94" t="str">
        <f>IF((F37/E37)-1&lt;0,"▲","")</f>
        <v>▲</v>
      </c>
      <c r="H37" s="95">
        <f t="shared" si="0"/>
        <v>0.36296296296296304</v>
      </c>
      <c r="I37" s="33" t="str">
        <f>IF(F37="NA","",IF(M37=0,"",IF((F37-M37)&lt;0,"▲","")))</f>
        <v/>
      </c>
      <c r="J37" s="63">
        <f>IF(F37="NA","-",IF(M37=0,"-",ABS(F37-M37)))</f>
        <v>4.0000000000000036E-2</v>
      </c>
      <c r="K37" s="60">
        <v>0.21099999999999999</v>
      </c>
      <c r="L37" s="72">
        <v>0.81</v>
      </c>
      <c r="M37" s="55">
        <v>0.82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0.19500000000000001</v>
      </c>
      <c r="F38" s="74">
        <f>ROUND(F37/(F35+F36),3)</f>
        <v>0.11899999999999999</v>
      </c>
      <c r="G38" s="107" t="str">
        <f>IF((F38/E38)-1&lt;0,"▲","")</f>
        <v>▲</v>
      </c>
      <c r="H38" s="108">
        <f>ABS(+F38-E38)*100</f>
        <v>7.6000000000000014</v>
      </c>
      <c r="I38" s="109" t="str">
        <f>IF(F38="NA","",IF(M38=0,"",IF((F38-M38)&lt;0,"▲","")))</f>
        <v/>
      </c>
      <c r="J38" s="64">
        <f>IF(F38="NA","-",IF(M38=0,"-",ABS(F38-M38)*100))</f>
        <v>0.29999999999999888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0.11600000000000001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71.44</v>
      </c>
      <c r="G44" s="113" t="str">
        <f>IF((F44/E44)-1&lt;0,"▲","")</f>
        <v>▲</v>
      </c>
      <c r="H44" s="95">
        <f>ABS((+F44/E44)-1)</f>
        <v>0.17667396565633287</v>
      </c>
      <c r="I44" s="54" t="str">
        <f>IF(F44="NA","",IF(M44=0,"",IF((F44-M44)&lt;0,"▲","")))</f>
        <v>▲</v>
      </c>
      <c r="J44" s="63">
        <f>IF(F44="NA","-",IF(M44=0,"-",ABS(F44-M44)))</f>
        <v>3.269999999999996</v>
      </c>
      <c r="K44" s="60">
        <v>38.349499999999999</v>
      </c>
      <c r="L44" s="77">
        <v>59.173999999999999</v>
      </c>
      <c r="M44" s="78">
        <v>74.709999999999994</v>
      </c>
    </row>
    <row r="45" spans="2:13" ht="12" customHeight="1">
      <c r="B45" s="30"/>
      <c r="C45" s="23" t="s">
        <v>8</v>
      </c>
      <c r="D45" s="111">
        <v>52.41</v>
      </c>
      <c r="E45" s="112">
        <v>53.1</v>
      </c>
      <c r="F45" s="125">
        <v>53.47</v>
      </c>
      <c r="G45" s="114" t="str">
        <f>IF((F45/E45)-1&lt;0,"▲","")</f>
        <v/>
      </c>
      <c r="H45" s="95">
        <f>ABS((+F45/E45)-1)</f>
        <v>6.9679849340866795E-3</v>
      </c>
      <c r="I45" s="33" t="str">
        <f>IF(F45="NA","",IF(M45=0,"",IF((F45-M45)&lt;0,"▲","")))</f>
        <v/>
      </c>
      <c r="J45" s="63">
        <f>IF(F45="NA","-",IF(M45=0,"-",ABS(F45-M45)))</f>
        <v>0.15999999999999659</v>
      </c>
      <c r="K45" s="60">
        <v>13.8605</v>
      </c>
      <c r="L45" s="79">
        <v>40.305999999999997</v>
      </c>
      <c r="M45" s="55">
        <v>53.31</v>
      </c>
    </row>
    <row r="46" spans="2:13" ht="12" customHeight="1">
      <c r="B46" s="30"/>
      <c r="C46" s="23" t="s">
        <v>79</v>
      </c>
      <c r="D46" s="111">
        <v>25.78</v>
      </c>
      <c r="E46" s="112">
        <v>29.67</v>
      </c>
      <c r="F46" s="125">
        <v>27.76</v>
      </c>
      <c r="G46" s="114" t="str">
        <f>IF((F46/E46)-1&lt;0,"▲","")</f>
        <v>▲</v>
      </c>
      <c r="H46" s="95">
        <f>ABS((+F46/E46)-1)</f>
        <v>6.4374789349511241E-2</v>
      </c>
      <c r="I46" s="33" t="str">
        <f>IF(F46="NA","",IF(M46=0,"",IF((F46-M46)&lt;0,"▲","")))</f>
        <v>▲</v>
      </c>
      <c r="J46" s="63">
        <f>IF(F46="NA","-",IF(M46=0,"-",ABS(F46-M46)))</f>
        <v>1.629999999999999</v>
      </c>
      <c r="K46" s="60">
        <v>23.144500000000001</v>
      </c>
      <c r="L46" s="79">
        <v>23.108000000000001</v>
      </c>
      <c r="M46" s="55">
        <v>29.39</v>
      </c>
    </row>
    <row r="47" spans="2:13" ht="12" customHeight="1">
      <c r="B47" s="30"/>
      <c r="C47" s="23" t="s">
        <v>9</v>
      </c>
      <c r="D47" s="111">
        <v>12.23</v>
      </c>
      <c r="E47" s="112">
        <v>16.34</v>
      </c>
      <c r="F47" s="125">
        <v>6.67</v>
      </c>
      <c r="G47" s="114" t="str">
        <f>IF((F47/E47)-1&lt;0,"▲","")</f>
        <v>▲</v>
      </c>
      <c r="H47" s="95">
        <f>ABS((+F47/E47)-1)</f>
        <v>0.59179926560587515</v>
      </c>
      <c r="I47" s="33" t="str">
        <f>IF(F47="NA","",IF(M47=0,"",IF((F47-M47)&lt;0,"▲","")))</f>
        <v>▲</v>
      </c>
      <c r="J47" s="63">
        <f>IF(F47="NA","-",IF(M47=0,"-",ABS(F47-M47)))</f>
        <v>2.0299999999999994</v>
      </c>
      <c r="K47" s="60">
        <v>3.1349999999999998</v>
      </c>
      <c r="L47" s="79">
        <v>4.9930000000000003</v>
      </c>
      <c r="M47" s="55">
        <v>8.6999999999999993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0.19700000000000001</v>
      </c>
      <c r="F48" s="75">
        <f>ROUND(F47/(F45+F46),3)</f>
        <v>8.2000000000000003E-2</v>
      </c>
      <c r="G48" s="117" t="str">
        <f>IF(F48-D48&lt;0,"▲","")</f>
        <v>▲</v>
      </c>
      <c r="H48" s="108">
        <f>ABS(+F48-E48)*100</f>
        <v>11.5</v>
      </c>
      <c r="I48" s="45" t="str">
        <f>IF(F48="NA","",IF(M48=0,"",IF((F48-M48)&lt;0,"▲","")))</f>
        <v>▲</v>
      </c>
      <c r="J48" s="64">
        <f>ABS(+F48-M48)*100</f>
        <v>2.2999999999999994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0.105</v>
      </c>
    </row>
    <row r="49" spans="1:13" ht="12" customHeight="1">
      <c r="B49" s="1" t="s">
        <v>193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4">
    <tabColor theme="1"/>
    <pageSetUpPr fitToPage="1"/>
  </sheetPr>
  <dimension ref="A1:M74"/>
  <sheetViews>
    <sheetView showGridLines="0" defaultGridColor="0" topLeftCell="A37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190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138</v>
      </c>
      <c r="H6" s="458"/>
      <c r="I6" s="458"/>
      <c r="J6" s="458"/>
      <c r="K6" s="458"/>
      <c r="L6" s="459"/>
      <c r="M6" s="433" t="s">
        <v>188</v>
      </c>
    </row>
    <row r="7" spans="2:13" ht="12" customHeight="1">
      <c r="B7" s="30"/>
      <c r="C7" s="58"/>
      <c r="D7" s="59"/>
      <c r="E7" s="2" t="s">
        <v>4</v>
      </c>
      <c r="F7" s="86" t="s">
        <v>139</v>
      </c>
      <c r="G7" s="457" t="s">
        <v>140</v>
      </c>
      <c r="H7" s="437"/>
      <c r="I7" s="440" t="s">
        <v>141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397.36</v>
      </c>
      <c r="G10" s="94" t="str">
        <f>IF((F10/E10)-1&lt;0,"▲","")</f>
        <v/>
      </c>
      <c r="H10" s="95">
        <f>ABS((+F10/E10)-1)</f>
        <v>0.18378169035064196</v>
      </c>
      <c r="I10" s="33" t="str">
        <f>IF(F10="NA","",IF(M10=0,"",IF((F10-M10)&lt;0,"▲","")))</f>
        <v>▲</v>
      </c>
      <c r="J10" s="63">
        <f>IF(F10="NA","-",IF(M10=0,"-",ABS(F10-M10)))</f>
        <v>0.16999999999995907</v>
      </c>
      <c r="K10" s="60">
        <v>231.6465</v>
      </c>
      <c r="L10" s="72">
        <v>275.07</v>
      </c>
      <c r="M10" s="55">
        <v>397.53</v>
      </c>
    </row>
    <row r="11" spans="2:13" ht="12" customHeight="1">
      <c r="B11" s="30"/>
      <c r="C11" s="23" t="s">
        <v>8</v>
      </c>
      <c r="D11" s="31">
        <v>279.73</v>
      </c>
      <c r="E11" s="32">
        <v>286.10000000000002</v>
      </c>
      <c r="F11" s="123">
        <v>317.99</v>
      </c>
      <c r="G11" s="94" t="str">
        <f>IF((F11/E11)-1&lt;0,"▲","")</f>
        <v/>
      </c>
      <c r="H11" s="95">
        <f>ABS((+F11/E11)-1)</f>
        <v>0.11146452289409292</v>
      </c>
      <c r="I11" s="33" t="str">
        <f>IF(F11="NA","",IF(M11=0,"",IF((F11-M11)&lt;0,"▲","")))</f>
        <v/>
      </c>
      <c r="J11" s="63">
        <f>IF(F11="NA","-",IF(M11=0,"-",ABS(F11-M11)))</f>
        <v>0</v>
      </c>
      <c r="K11" s="60">
        <v>180.13</v>
      </c>
      <c r="L11" s="72">
        <v>215.17099999999999</v>
      </c>
      <c r="M11" s="55">
        <v>317.99</v>
      </c>
    </row>
    <row r="12" spans="2:13" ht="12" customHeight="1">
      <c r="B12" s="30"/>
      <c r="C12" s="23" t="s">
        <v>79</v>
      </c>
      <c r="D12" s="31">
        <v>91.28</v>
      </c>
      <c r="E12" s="32">
        <v>86.42</v>
      </c>
      <c r="F12" s="123">
        <v>84.98</v>
      </c>
      <c r="G12" s="94" t="str">
        <f>IF((F12/E12)-1&lt;0,"▲","")</f>
        <v>▲</v>
      </c>
      <c r="H12" s="95">
        <f>ABS((+F12/E12)-1)</f>
        <v>1.6662809534829903E-2</v>
      </c>
      <c r="I12" s="33" t="str">
        <f>IF(F12="NA","",IF(M12=0,"",IF((F12-M12)&lt;0,"▲","")))</f>
        <v/>
      </c>
      <c r="J12" s="63">
        <f>IF(F12="NA","-",IF(M12=0,"-",ABS(F12-M12)))</f>
        <v>0.77000000000001023</v>
      </c>
      <c r="K12" s="60">
        <v>73.123999999999995</v>
      </c>
      <c r="L12" s="72">
        <v>99.475999999999999</v>
      </c>
      <c r="M12" s="55">
        <v>84.21</v>
      </c>
    </row>
    <row r="13" spans="2:13" ht="12" customHeight="1">
      <c r="B13" s="30"/>
      <c r="C13" s="23" t="s">
        <v>9</v>
      </c>
      <c r="D13" s="31">
        <v>71.680000000000007</v>
      </c>
      <c r="E13" s="32">
        <v>41.2</v>
      </c>
      <c r="F13" s="123">
        <v>41.75</v>
      </c>
      <c r="G13" s="94" t="str">
        <f>IF((F13/E13)-1&lt;0,"▲","")</f>
        <v/>
      </c>
      <c r="H13" s="95">
        <f>ABS((+F13/E13)-1)</f>
        <v>1.3349514563106624E-2</v>
      </c>
      <c r="I13" s="33" t="str">
        <f>IF(F13="NA","",IF(M13=0,"",IF((F13-M13)&lt;0,"▲","")))</f>
        <v/>
      </c>
      <c r="J13" s="63">
        <f>IF(F13="NA","-",IF(M13=0,"-",ABS(F13-M13)))</f>
        <v>0.74000000000000199</v>
      </c>
      <c r="K13" s="60">
        <v>39.75</v>
      </c>
      <c r="L13" s="72">
        <v>25.483000000000001</v>
      </c>
      <c r="M13" s="55">
        <v>41.01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0.111</v>
      </c>
      <c r="F14" s="69">
        <f>ROUND(F13/(F11+F12),3)</f>
        <v>0.104</v>
      </c>
      <c r="G14" s="94" t="str">
        <f>IF((F14/E14)-1&lt;0,"▲","")</f>
        <v>▲</v>
      </c>
      <c r="H14" s="98">
        <f>ABS(+F14-E14)*100</f>
        <v>0.70000000000000062</v>
      </c>
      <c r="I14" s="33" t="str">
        <f>IF(F14="NA","",IF(M14=0,"",IF((F14-M14)&lt;0,"▲","")))</f>
        <v/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0.10199999999999999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59</v>
      </c>
      <c r="G16" s="94" t="str">
        <f>IF((F16/E16)-1&lt;0,"▲","")</f>
        <v/>
      </c>
      <c r="H16" s="95">
        <f t="shared" ref="H16:H37" si="0">ABS((+F16/E16)-1)</f>
        <v>0.19626926196269268</v>
      </c>
      <c r="I16" s="33" t="str">
        <f>IF(F16="NA","",IF(M16=0,"",IF((F16-M16)&lt;0,"▲","")))</f>
        <v>▲</v>
      </c>
      <c r="J16" s="63">
        <f>IF(F16="NA","-",IF(M16=0,"-",ABS(F16-M16)))</f>
        <v>0.15999999999999659</v>
      </c>
      <c r="K16" s="60">
        <v>44.320500000000003</v>
      </c>
      <c r="L16" s="72">
        <v>59.404000000000003</v>
      </c>
      <c r="M16" s="55">
        <v>59.16</v>
      </c>
    </row>
    <row r="17" spans="2:13" ht="12" customHeight="1">
      <c r="B17" s="30"/>
      <c r="C17" s="23" t="s">
        <v>8</v>
      </c>
      <c r="D17" s="31">
        <v>31.19</v>
      </c>
      <c r="E17" s="32">
        <v>32.03</v>
      </c>
      <c r="F17" s="123">
        <v>33.78</v>
      </c>
      <c r="G17" s="94" t="str">
        <f>IF((F17/E17)-1&lt;0,"▲","")</f>
        <v/>
      </c>
      <c r="H17" s="95">
        <f t="shared" si="0"/>
        <v>5.4636278488916723E-2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33.78</v>
      </c>
    </row>
    <row r="18" spans="2:13" ht="12" customHeight="1">
      <c r="B18" s="30"/>
      <c r="C18" s="23" t="s">
        <v>79</v>
      </c>
      <c r="D18" s="31">
        <v>27.47</v>
      </c>
      <c r="E18" s="32">
        <v>24.77</v>
      </c>
      <c r="F18" s="123">
        <v>27.22</v>
      </c>
      <c r="G18" s="94" t="str">
        <f>IF((F18/E18)-1&lt;0,"▲","")</f>
        <v/>
      </c>
      <c r="H18" s="95">
        <f t="shared" si="0"/>
        <v>9.8909971740008151E-2</v>
      </c>
      <c r="I18" s="33" t="str">
        <f>IF(F18="NA","",IF(M18=0,"",IF((F18-M18)&lt;0,"▲","")))</f>
        <v/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26.54</v>
      </c>
    </row>
    <row r="19" spans="2:13" ht="12" customHeight="1">
      <c r="B19" s="30"/>
      <c r="C19" s="23" t="s">
        <v>9</v>
      </c>
      <c r="D19" s="31">
        <v>15.55</v>
      </c>
      <c r="E19" s="32">
        <v>11.34</v>
      </c>
      <c r="F19" s="123">
        <v>12.06</v>
      </c>
      <c r="G19" s="94" t="str">
        <f>IF((F19/E19)-1&lt;0,"▲","")</f>
        <v/>
      </c>
      <c r="H19" s="95">
        <f t="shared" si="0"/>
        <v>6.3492063492063489E-2</v>
      </c>
      <c r="I19" s="33" t="str">
        <f>IF(F19="NA","",IF(M19=0,"",IF((F19-M19)&lt;0,"▲","")))</f>
        <v>▲</v>
      </c>
      <c r="J19" s="63">
        <f>IF(F19="NA","-",IF(M19=0,"-",ABS(F19-M19)))</f>
        <v>0.70999999999999908</v>
      </c>
      <c r="K19" s="60">
        <v>12.750500000000001</v>
      </c>
      <c r="L19" s="72">
        <v>10.234</v>
      </c>
      <c r="M19" s="55">
        <v>12.77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0.2</v>
      </c>
      <c r="F20" s="69">
        <f>ROUND(F19/(F17+F18),3)</f>
        <v>0.19800000000000001</v>
      </c>
      <c r="G20" s="104" t="str">
        <f>IF((F20/E20)-1&lt;0,"▲","")</f>
        <v>▲</v>
      </c>
      <c r="H20" s="98">
        <f>ABS(+F20-E20)*100</f>
        <v>0.20000000000000018</v>
      </c>
      <c r="I20" s="105" t="str">
        <f>IF(F20="NA","",IF(M20=0,"",IF((F20-M20)&lt;0,"▲","")))</f>
        <v>▲</v>
      </c>
      <c r="J20" s="63">
        <f>IF(F20="NA","-",IF(M20=0,"-",ABS(F20-M20)*100))</f>
        <v>1.3999999999999986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0.21199999999999999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332.52</v>
      </c>
      <c r="G22" s="94" t="str">
        <f>IF((F22/E22)-1&lt;0,"▲","")</f>
        <v/>
      </c>
      <c r="H22" s="95">
        <f>ABS((+F22/E22)-1)</f>
        <v>0.18710506586698061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332.52</v>
      </c>
    </row>
    <row r="23" spans="2:13" ht="12" customHeight="1">
      <c r="B23" s="30"/>
      <c r="C23" s="23" t="s">
        <v>8</v>
      </c>
      <c r="D23" s="31">
        <v>244.73</v>
      </c>
      <c r="E23" s="32">
        <v>250.14</v>
      </c>
      <c r="F23" s="123">
        <v>280.22000000000003</v>
      </c>
      <c r="G23" s="94" t="str">
        <f>IF((F23/E23)-1&lt;0,"▲","")</f>
        <v/>
      </c>
      <c r="H23" s="95">
        <f t="shared" si="0"/>
        <v>0.12025265851123379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280.22000000000003</v>
      </c>
    </row>
    <row r="24" spans="2:13" ht="12" customHeight="1">
      <c r="B24" s="30"/>
      <c r="C24" s="23" t="s">
        <v>79</v>
      </c>
      <c r="D24" s="31">
        <v>60.13</v>
      </c>
      <c r="E24" s="32">
        <v>58.66</v>
      </c>
      <c r="F24" s="123">
        <v>54.7</v>
      </c>
      <c r="G24" s="94" t="str">
        <f>IF((F24/E24)-1&lt;0,"▲","")</f>
        <v>▲</v>
      </c>
      <c r="H24" s="95">
        <f t="shared" si="0"/>
        <v>6.7507671326286989E-2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54.7</v>
      </c>
    </row>
    <row r="25" spans="2:13" ht="12" customHeight="1">
      <c r="B25" s="30"/>
      <c r="C25" s="23" t="s">
        <v>9</v>
      </c>
      <c r="D25" s="31">
        <v>54.77</v>
      </c>
      <c r="E25" s="32">
        <v>28.51</v>
      </c>
      <c r="F25" s="123">
        <v>28.86</v>
      </c>
      <c r="G25" s="94" t="str">
        <f>IF((F25/E25)-1&lt;0,"▲","")</f>
        <v/>
      </c>
      <c r="H25" s="95">
        <f t="shared" si="0"/>
        <v>1.2276394247632272E-2</v>
      </c>
      <c r="I25" s="33" t="str">
        <f>IF(F25="NA","",IF(M25=0,"",IF((F25-M25)&lt;0,"▲","")))</f>
        <v/>
      </c>
      <c r="J25" s="63">
        <f>IF(F25="NA","-",IF(M25=0,"-",ABS(F25-M25)))</f>
        <v>1.379999999999999</v>
      </c>
      <c r="K25" s="60">
        <v>26.788499999999999</v>
      </c>
      <c r="L25" s="72">
        <v>14.439</v>
      </c>
      <c r="M25" s="55">
        <v>27.48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9.1999999999999998E-2</v>
      </c>
      <c r="F26" s="69">
        <f>ROUND(F25/(F23+F24),3)</f>
        <v>8.5999999999999993E-2</v>
      </c>
      <c r="G26" s="104" t="str">
        <f>IF((F26/E26)-1&lt;0,"▲","")</f>
        <v>▲</v>
      </c>
      <c r="H26" s="98">
        <f>ABS(+F26-E26)*100</f>
        <v>0.60000000000000053</v>
      </c>
      <c r="I26" s="105" t="str">
        <f>IF(F26="NA","",IF(M26=0,"",IF((F26-M26)&lt;0,"▲","")))</f>
        <v/>
      </c>
      <c r="J26" s="63">
        <f>IF(F26="NA","-",IF(M26=0,"-",ABS(F26-M26)*100))</f>
        <v>0.39999999999999897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8.2000000000000003E-2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316.5</v>
      </c>
      <c r="G28" s="94" t="str">
        <f>IF((F28/E28)-1&lt;0,"▲","")</f>
        <v/>
      </c>
      <c r="H28" s="95">
        <f>ABS((+F28/E28)-1)</f>
        <v>0.18273542600896842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316.5</v>
      </c>
    </row>
    <row r="29" spans="2:13" ht="12" customHeight="1">
      <c r="B29" s="41"/>
      <c r="C29" s="23" t="s">
        <v>8</v>
      </c>
      <c r="D29" s="31">
        <v>231.72</v>
      </c>
      <c r="E29" s="32">
        <v>238.14</v>
      </c>
      <c r="F29" s="123">
        <v>266.45999999999998</v>
      </c>
      <c r="G29" s="94" t="str">
        <f>IF((F29/E29)-1&lt;0,"▲","")</f>
        <v/>
      </c>
      <c r="H29" s="95">
        <f t="shared" si="0"/>
        <v>0.11892164273116657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266.45999999999998</v>
      </c>
    </row>
    <row r="30" spans="2:13" ht="12" customHeight="1">
      <c r="B30" s="41"/>
      <c r="C30" s="23" t="s">
        <v>79</v>
      </c>
      <c r="D30" s="31">
        <v>54.55</v>
      </c>
      <c r="E30" s="32">
        <v>54.61</v>
      </c>
      <c r="F30" s="123">
        <v>50.17</v>
      </c>
      <c r="G30" s="94" t="str">
        <f>IF((F30/E30)-1&lt;0,"▲","")</f>
        <v>▲</v>
      </c>
      <c r="H30" s="95">
        <f t="shared" si="0"/>
        <v>8.1303790514557717E-2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50.17</v>
      </c>
    </row>
    <row r="31" spans="2:13" ht="12" customHeight="1">
      <c r="B31" s="41"/>
      <c r="C31" s="23" t="s">
        <v>9</v>
      </c>
      <c r="D31" s="31">
        <v>49.97</v>
      </c>
      <c r="E31" s="32">
        <v>25.07</v>
      </c>
      <c r="F31" s="123">
        <v>25.33</v>
      </c>
      <c r="G31" s="94" t="str">
        <f>IF((F31/E31)-1&lt;0,"▲","")</f>
        <v/>
      </c>
      <c r="H31" s="95">
        <f t="shared" si="0"/>
        <v>1.0370961308336479E-2</v>
      </c>
      <c r="I31" s="33" t="str">
        <f>IF(F31="NA","",IF(M31=0,"",IF((F31-M31)&lt;0,"▲","")))</f>
        <v/>
      </c>
      <c r="J31" s="63">
        <f>IF(F31="NA","-",IF(M31=0,"-",ABS(F31-M31)))</f>
        <v>1.2699999999999996</v>
      </c>
      <c r="K31" s="60">
        <v>15.137</v>
      </c>
      <c r="L31" s="72">
        <v>10.819000000000001</v>
      </c>
      <c r="M31" s="55">
        <v>24.06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8.5999999999999993E-2</v>
      </c>
      <c r="F32" s="69">
        <f>ROUND(F31/(F29+F30),3)</f>
        <v>0.08</v>
      </c>
      <c r="G32" s="104" t="str">
        <f>IF((F32/E32)-1&lt;0,"▲","")</f>
        <v>▲</v>
      </c>
      <c r="H32" s="98">
        <f>ABS(+F32-E32)*100</f>
        <v>0.5999999999999992</v>
      </c>
      <c r="I32" s="105" t="str">
        <f>IF(F32="NA","",IF(M32=0,"",IF((F32-M32)&lt;0,"▲","")))</f>
        <v/>
      </c>
      <c r="J32" s="63">
        <f>IF(F32="NA","-",IF(M32=0,"-",ABS(F32-M32)*100))</f>
        <v>0.40000000000000036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7.5999999999999998E-2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5.85</v>
      </c>
      <c r="G34" s="94" t="str">
        <f>IF((F34/E34)-1&lt;0,"▲","")</f>
        <v>▲</v>
      </c>
      <c r="H34" s="95">
        <f>ABS((+F34/E34)-1)</f>
        <v>6.2500000000000111E-2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5.85</v>
      </c>
    </row>
    <row r="35" spans="2:13" ht="12" customHeight="1">
      <c r="B35" s="30"/>
      <c r="C35" s="23" t="s">
        <v>8</v>
      </c>
      <c r="D35" s="31">
        <v>3.81</v>
      </c>
      <c r="E35" s="32">
        <v>3.93</v>
      </c>
      <c r="F35" s="123">
        <v>3.99</v>
      </c>
      <c r="G35" s="94" t="str">
        <f>IF((F35/E35)-1&lt;0,"▲","")</f>
        <v/>
      </c>
      <c r="H35" s="95">
        <f t="shared" si="0"/>
        <v>1.5267175572519109E-2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3.99</v>
      </c>
    </row>
    <row r="36" spans="2:13" ht="12" customHeight="1">
      <c r="B36" s="30"/>
      <c r="C36" s="23" t="s">
        <v>79</v>
      </c>
      <c r="D36" s="31">
        <v>3.69</v>
      </c>
      <c r="E36" s="32">
        <v>3</v>
      </c>
      <c r="F36" s="123">
        <v>3.07</v>
      </c>
      <c r="G36" s="94" t="str">
        <f>IF((F36/E36)-1&lt;0,"▲","")</f>
        <v/>
      </c>
      <c r="H36" s="95">
        <f t="shared" si="0"/>
        <v>2.3333333333333206E-2</v>
      </c>
      <c r="I36" s="33" t="str">
        <f>IF(F36="NA","",IF(M36=0,"",IF((F36-M36)&lt;0,"▲","")))</f>
        <v/>
      </c>
      <c r="J36" s="63">
        <f>IF(F36="NA","-",IF(M36=0,"-",ABS(F36-M36)))</f>
        <v>9.9999999999999645E-2</v>
      </c>
      <c r="K36" s="60">
        <v>1.665</v>
      </c>
      <c r="L36" s="72">
        <v>2.694</v>
      </c>
      <c r="M36" s="55">
        <v>2.97</v>
      </c>
    </row>
    <row r="37" spans="2:13" ht="12" customHeight="1">
      <c r="B37" s="30"/>
      <c r="C37" s="23" t="s">
        <v>9</v>
      </c>
      <c r="D37" s="31">
        <v>1.37</v>
      </c>
      <c r="E37" s="32">
        <v>1.35</v>
      </c>
      <c r="F37" s="123">
        <v>0.82</v>
      </c>
      <c r="G37" s="94" t="str">
        <f>IF((F37/E37)-1&lt;0,"▲","")</f>
        <v>▲</v>
      </c>
      <c r="H37" s="95">
        <f t="shared" si="0"/>
        <v>0.39259259259259272</v>
      </c>
      <c r="I37" s="33" t="str">
        <f>IF(F37="NA","",IF(M37=0,"",IF((F37-M37)&lt;0,"▲","")))</f>
        <v/>
      </c>
      <c r="J37" s="63">
        <f>IF(F37="NA","-",IF(M37=0,"-",ABS(F37-M37)))</f>
        <v>5.9999999999999942E-2</v>
      </c>
      <c r="K37" s="60">
        <v>0.21099999999999999</v>
      </c>
      <c r="L37" s="72">
        <v>0.81</v>
      </c>
      <c r="M37" s="55">
        <v>0.76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0.19500000000000001</v>
      </c>
      <c r="F38" s="74">
        <f>ROUND(F37/(F35+F36),3)</f>
        <v>0.11600000000000001</v>
      </c>
      <c r="G38" s="107" t="str">
        <f>IF((F38/E38)-1&lt;0,"▲","")</f>
        <v>▲</v>
      </c>
      <c r="H38" s="108">
        <f>ABS(+F38-E38)*100</f>
        <v>7.9</v>
      </c>
      <c r="I38" s="109" t="str">
        <f>IF(F38="NA","",IF(M38=0,"",IF((F38-M38)&lt;0,"▲","")))</f>
        <v/>
      </c>
      <c r="J38" s="64">
        <f>IF(F38="NA","-",IF(M38=0,"-",ABS(F38-M38)*100))</f>
        <v>0.70000000000000062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128</v>
      </c>
      <c r="E41" s="21" t="s">
        <v>149</v>
      </c>
      <c r="F41" s="21" t="s">
        <v>186</v>
      </c>
      <c r="G41" s="458" t="s">
        <v>117</v>
      </c>
      <c r="H41" s="458"/>
      <c r="I41" s="458"/>
      <c r="J41" s="458"/>
      <c r="K41" s="458"/>
      <c r="L41" s="459"/>
      <c r="M41" s="433" t="s">
        <v>188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83.37</v>
      </c>
      <c r="E44" s="112">
        <v>86.77</v>
      </c>
      <c r="F44" s="125">
        <v>74.709999999999994</v>
      </c>
      <c r="G44" s="113" t="str">
        <f>IF((F44/E44)-1&lt;0,"▲","")</f>
        <v>▲</v>
      </c>
      <c r="H44" s="95">
        <f>ABS((+F44/E44)-1)</f>
        <v>0.13898812953785877</v>
      </c>
      <c r="I44" s="54" t="str">
        <f>IF(F44="NA","",IF(M44=0,"",IF((F44-M44)&lt;0,"▲","")))</f>
        <v/>
      </c>
      <c r="J44" s="63" t="str">
        <f>IF(F44="NA","-",IF(M44=0,"-",ABS(F44-M44)))</f>
        <v>-</v>
      </c>
      <c r="K44" s="60">
        <v>38.349499999999999</v>
      </c>
      <c r="L44" s="77">
        <v>59.173999999999999</v>
      </c>
      <c r="M44" s="78">
        <v>0</v>
      </c>
    </row>
    <row r="45" spans="2:13" ht="12" customHeight="1">
      <c r="B45" s="30"/>
      <c r="C45" s="23" t="s">
        <v>8</v>
      </c>
      <c r="D45" s="111">
        <v>52.41</v>
      </c>
      <c r="E45" s="112">
        <v>53.12</v>
      </c>
      <c r="F45" s="125">
        <v>53.31</v>
      </c>
      <c r="G45" s="114" t="str">
        <f>IF((F45/E45)-1&lt;0,"▲","")</f>
        <v/>
      </c>
      <c r="H45" s="95">
        <f>ABS((+F45/E45)-1)</f>
        <v>3.5768072289157349E-3</v>
      </c>
      <c r="I45" s="33" t="str">
        <f>IF(F45="NA","",IF(M45=0,"",IF((F45-M45)&lt;0,"▲","")))</f>
        <v/>
      </c>
      <c r="J45" s="63" t="str">
        <f>IF(F45="NA","-",IF(M45=0,"-",ABS(F45-M45)))</f>
        <v>-</v>
      </c>
      <c r="K45" s="60">
        <v>13.8605</v>
      </c>
      <c r="L45" s="79">
        <v>40.305999999999997</v>
      </c>
      <c r="M45" s="55">
        <v>0</v>
      </c>
    </row>
    <row r="46" spans="2:13" ht="12" customHeight="1">
      <c r="B46" s="30"/>
      <c r="C46" s="23" t="s">
        <v>79</v>
      </c>
      <c r="D46" s="111">
        <v>25.78</v>
      </c>
      <c r="E46" s="112">
        <v>29.39</v>
      </c>
      <c r="F46" s="125">
        <v>29.39</v>
      </c>
      <c r="G46" s="114" t="str">
        <f>IF((F46/E46)-1&lt;0,"▲","")</f>
        <v/>
      </c>
      <c r="H46" s="95">
        <f>ABS((+F46/E46)-1)</f>
        <v>0</v>
      </c>
      <c r="I46" s="33" t="str">
        <f>IF(F46="NA","",IF(M46=0,"",IF((F46-M46)&lt;0,"▲","")))</f>
        <v/>
      </c>
      <c r="J46" s="63" t="str">
        <f>IF(F46="NA","-",IF(M46=0,"-",ABS(F46-M46)))</f>
        <v>-</v>
      </c>
      <c r="K46" s="60">
        <v>23.144500000000001</v>
      </c>
      <c r="L46" s="79">
        <v>23.108000000000001</v>
      </c>
      <c r="M46" s="55">
        <v>0</v>
      </c>
    </row>
    <row r="47" spans="2:13" ht="12" customHeight="1">
      <c r="B47" s="30"/>
      <c r="C47" s="23" t="s">
        <v>9</v>
      </c>
      <c r="D47" s="111">
        <v>12.23</v>
      </c>
      <c r="E47" s="112">
        <v>16.59</v>
      </c>
      <c r="F47" s="125">
        <v>8.6999999999999993</v>
      </c>
      <c r="G47" s="114" t="str">
        <f>IF((F47/E47)-1&lt;0,"▲","")</f>
        <v>▲</v>
      </c>
      <c r="H47" s="95">
        <f>ABS((+F47/E47)-1)</f>
        <v>0.4755877034358047</v>
      </c>
      <c r="I47" s="33" t="str">
        <f>IF(F47="NA","",IF(M47=0,"",IF((F47-M47)&lt;0,"▲","")))</f>
        <v/>
      </c>
      <c r="J47" s="63" t="str">
        <f>IF(F47="NA","-",IF(M47=0,"-",ABS(F47-M47)))</f>
        <v>-</v>
      </c>
      <c r="K47" s="60">
        <v>3.1349999999999998</v>
      </c>
      <c r="L47" s="79">
        <v>4.9930000000000003</v>
      </c>
      <c r="M47" s="55">
        <v>0</v>
      </c>
    </row>
    <row r="48" spans="2:13" ht="12" customHeight="1">
      <c r="B48" s="22"/>
      <c r="C48" s="42" t="s">
        <v>10</v>
      </c>
      <c r="D48" s="115">
        <f>ROUND(D47/(D45+D46),3)</f>
        <v>0.156</v>
      </c>
      <c r="E48" s="116">
        <f>ROUND(E47/(E45+E46),3)</f>
        <v>0.20100000000000001</v>
      </c>
      <c r="F48" s="75">
        <f>ROUND(F47/(F45+F46),3)</f>
        <v>0.105</v>
      </c>
      <c r="G48" s="117" t="str">
        <f>IF(F48-D48&lt;0,"▲","")</f>
        <v>▲</v>
      </c>
      <c r="H48" s="108">
        <f>ABS(+F48-E48)*100</f>
        <v>9.6000000000000014</v>
      </c>
      <c r="I48" s="45" t="e">
        <f>IF(F48="NA","",IF(M48=0,"",IF((F48-M48)&lt;0,"▲","")))</f>
        <v>#DIV/0!</v>
      </c>
      <c r="J48" s="64" t="e">
        <f>ABS(+F48-M48)*100</f>
        <v>#DIV/0!</v>
      </c>
      <c r="K48" s="110">
        <f>K47/(K45+K46)</f>
        <v>8.471828131333603E-2</v>
      </c>
      <c r="L48" s="128">
        <f>L47/(L45+L46)</f>
        <v>7.8736556596335203E-2</v>
      </c>
      <c r="M48" s="118" t="e">
        <f>ROUND(M47/(M45+M46),3)</f>
        <v>#DIV/0!</v>
      </c>
    </row>
    <row r="49" spans="1:13" ht="12" customHeight="1">
      <c r="B49" s="1" t="s">
        <v>191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189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5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185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168</v>
      </c>
    </row>
    <row r="6" spans="2:13" ht="12" customHeight="1">
      <c r="B6" s="18"/>
      <c r="C6" s="19" t="s">
        <v>1</v>
      </c>
      <c r="D6" s="20" t="s">
        <v>128</v>
      </c>
      <c r="E6" s="21" t="s">
        <v>149</v>
      </c>
      <c r="F6" s="21" t="s">
        <v>186</v>
      </c>
      <c r="G6" s="458" t="s">
        <v>138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139</v>
      </c>
      <c r="G7" s="457" t="s">
        <v>140</v>
      </c>
      <c r="H7" s="437"/>
      <c r="I7" s="440" t="s">
        <v>141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363.16</v>
      </c>
      <c r="E10" s="32">
        <v>335.67</v>
      </c>
      <c r="F10" s="123">
        <v>397.53</v>
      </c>
      <c r="G10" s="94" t="str">
        <f>IF((F10/E10)-1&lt;0,"▲","")</f>
        <v/>
      </c>
      <c r="H10" s="95">
        <f>ABS((+F10/E10)-1)</f>
        <v>0.18428814013763506</v>
      </c>
      <c r="I10" s="33" t="str">
        <f>IF(F10="NA","",IF(M10=0,"",IF((F10-M10)&lt;0,"▲","")))</f>
        <v/>
      </c>
      <c r="J10" s="63" t="str">
        <f>IF(F10="NA","-",IF(M10=0,"-",ABS(F10-M10)))</f>
        <v>-</v>
      </c>
      <c r="K10" s="60">
        <v>231.6465</v>
      </c>
      <c r="L10" s="72">
        <v>275.07</v>
      </c>
      <c r="M10" s="55">
        <v>0</v>
      </c>
    </row>
    <row r="11" spans="2:13" ht="12" customHeight="1">
      <c r="B11" s="30"/>
      <c r="C11" s="23" t="s">
        <v>8</v>
      </c>
      <c r="D11" s="31">
        <v>279.73</v>
      </c>
      <c r="E11" s="32">
        <v>286.10000000000002</v>
      </c>
      <c r="F11" s="123">
        <v>317.99</v>
      </c>
      <c r="G11" s="94" t="str">
        <f>IF((F11/E11)-1&lt;0,"▲","")</f>
        <v/>
      </c>
      <c r="H11" s="95">
        <f>ABS((+F11/E11)-1)</f>
        <v>0.11146452289409292</v>
      </c>
      <c r="I11" s="33" t="str">
        <f>IF(F11="NA","",IF(M11=0,"",IF((F11-M11)&lt;0,"▲","")))</f>
        <v/>
      </c>
      <c r="J11" s="63" t="str">
        <f>IF(F11="NA","-",IF(M11=0,"-",ABS(F11-M11)))</f>
        <v>-</v>
      </c>
      <c r="K11" s="60">
        <v>180.13</v>
      </c>
      <c r="L11" s="72">
        <v>215.17099999999999</v>
      </c>
      <c r="M11" s="55">
        <v>0</v>
      </c>
    </row>
    <row r="12" spans="2:13" ht="12" customHeight="1">
      <c r="B12" s="30"/>
      <c r="C12" s="23" t="s">
        <v>79</v>
      </c>
      <c r="D12" s="31">
        <v>91.28</v>
      </c>
      <c r="E12" s="32">
        <v>87.91</v>
      </c>
      <c r="F12" s="123">
        <v>84.21</v>
      </c>
      <c r="G12" s="94" t="str">
        <f>IF((F12/E12)-1&lt;0,"▲","")</f>
        <v>▲</v>
      </c>
      <c r="H12" s="95">
        <f>ABS((+F12/E12)-1)</f>
        <v>4.2088499601865559E-2</v>
      </c>
      <c r="I12" s="33" t="str">
        <f>IF(F12="NA","",IF(M12=0,"",IF((F12-M12)&lt;0,"▲","")))</f>
        <v/>
      </c>
      <c r="J12" s="63" t="str">
        <f>IF(F12="NA","-",IF(M12=0,"-",ABS(F12-M12)))</f>
        <v>-</v>
      </c>
      <c r="K12" s="60">
        <v>73.123999999999995</v>
      </c>
      <c r="L12" s="72">
        <v>99.475999999999999</v>
      </c>
      <c r="M12" s="55">
        <v>0</v>
      </c>
    </row>
    <row r="13" spans="2:13" ht="12" customHeight="1">
      <c r="B13" s="30"/>
      <c r="C13" s="23" t="s">
        <v>9</v>
      </c>
      <c r="D13" s="31">
        <v>71.680000000000007</v>
      </c>
      <c r="E13" s="32">
        <v>39.54</v>
      </c>
      <c r="F13" s="123">
        <v>41.01</v>
      </c>
      <c r="G13" s="94" t="str">
        <f>IF((F13/E13)-1&lt;0,"▲","")</f>
        <v/>
      </c>
      <c r="H13" s="95">
        <f>ABS((+F13/E13)-1)</f>
        <v>3.7177541729893848E-2</v>
      </c>
      <c r="I13" s="33" t="str">
        <f>IF(F13="NA","",IF(M13=0,"",IF((F13-M13)&lt;0,"▲","")))</f>
        <v/>
      </c>
      <c r="J13" s="63" t="str">
        <f>IF(F13="NA","-",IF(M13=0,"-",ABS(F13-M13)))</f>
        <v>-</v>
      </c>
      <c r="K13" s="60">
        <v>39.75</v>
      </c>
      <c r="L13" s="72">
        <v>25.483000000000001</v>
      </c>
      <c r="M13" s="55">
        <v>0</v>
      </c>
    </row>
    <row r="14" spans="2:13" ht="12" customHeight="1">
      <c r="B14" s="30"/>
      <c r="C14" s="23" t="s">
        <v>10</v>
      </c>
      <c r="D14" s="96">
        <f>ROUND(D13/(D11+D12),3)</f>
        <v>0.193</v>
      </c>
      <c r="E14" s="97">
        <f>ROUND(E13/(E11+E12),3)</f>
        <v>0.106</v>
      </c>
      <c r="F14" s="69">
        <f>ROUND(F13/(F11+F12),3)</f>
        <v>0.10199999999999999</v>
      </c>
      <c r="G14" s="94" t="str">
        <f>IF((F14/E14)-1&lt;0,"▲","")</f>
        <v>▲</v>
      </c>
      <c r="H14" s="98">
        <f>ABS(+F14-E14)*100</f>
        <v>0.40000000000000036</v>
      </c>
      <c r="I14" s="33" t="str">
        <f>IF(F14="NA","",IF(M14=0,"",IF((F14-M14)&lt;0,"▲","")))</f>
        <v/>
      </c>
      <c r="J14" s="63" t="s">
        <v>184</v>
      </c>
      <c r="K14" s="99">
        <f>K13/(K11+K12)</f>
        <v>0.15695704707526831</v>
      </c>
      <c r="L14" s="126">
        <f>L13/(L11+L12)</f>
        <v>8.0989171992741082E-2</v>
      </c>
      <c r="M14" s="119" t="s">
        <v>184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57.28</v>
      </c>
      <c r="E16" s="32">
        <v>49.32</v>
      </c>
      <c r="F16" s="123">
        <v>59.16</v>
      </c>
      <c r="G16" s="94" t="str">
        <f>IF((F16/E16)-1&lt;0,"▲","")</f>
        <v/>
      </c>
      <c r="H16" s="95">
        <f t="shared" ref="H16:H37" si="0">ABS((+F16/E16)-1)</f>
        <v>0.1995133819951338</v>
      </c>
      <c r="I16" s="33" t="str">
        <f>IF(F16="NA","",IF(M16=0,"",IF((F16-M16)&lt;0,"▲","")))</f>
        <v/>
      </c>
      <c r="J16" s="63" t="str">
        <f>IF(F16="NA","-",IF(M16=0,"-",ABS(F16-M16)))</f>
        <v>-</v>
      </c>
      <c r="K16" s="60">
        <v>44.320500000000003</v>
      </c>
      <c r="L16" s="72">
        <v>59.404000000000003</v>
      </c>
      <c r="M16" s="55">
        <v>0</v>
      </c>
    </row>
    <row r="17" spans="2:13" ht="12" customHeight="1">
      <c r="B17" s="30"/>
      <c r="C17" s="23" t="s">
        <v>8</v>
      </c>
      <c r="D17" s="31">
        <v>31.19</v>
      </c>
      <c r="E17" s="32">
        <v>32.03</v>
      </c>
      <c r="F17" s="123">
        <v>33.78</v>
      </c>
      <c r="G17" s="94" t="str">
        <f>IF((F17/E17)-1&lt;0,"▲","")</f>
        <v/>
      </c>
      <c r="H17" s="95">
        <f t="shared" si="0"/>
        <v>5.4636278488916723E-2</v>
      </c>
      <c r="I17" s="33" t="str">
        <f>IF(F17="NA","",IF(M17=0,"",IF((F17-M17)&lt;0,"▲","")))</f>
        <v/>
      </c>
      <c r="J17" s="63" t="str">
        <f>IF(F17="NA","-",IF(M17=0,"-",ABS(F17-M17)))</f>
        <v>-</v>
      </c>
      <c r="K17" s="60">
        <v>21.401</v>
      </c>
      <c r="L17" s="72">
        <v>31.027999999999999</v>
      </c>
      <c r="M17" s="55">
        <v>0</v>
      </c>
    </row>
    <row r="18" spans="2:13" ht="12" customHeight="1">
      <c r="B18" s="30"/>
      <c r="C18" s="23" t="s">
        <v>79</v>
      </c>
      <c r="D18" s="31">
        <v>27.47</v>
      </c>
      <c r="E18" s="32">
        <v>24.77</v>
      </c>
      <c r="F18" s="123">
        <v>26.54</v>
      </c>
      <c r="G18" s="94" t="str">
        <f>IF((F18/E18)-1&lt;0,"▲","")</f>
        <v/>
      </c>
      <c r="H18" s="95">
        <f t="shared" si="0"/>
        <v>7.1457408155026325E-2</v>
      </c>
      <c r="I18" s="33" t="str">
        <f>IF(F18="NA","",IF(M18=0,"",IF((F18-M18)&lt;0,"▲","")))</f>
        <v/>
      </c>
      <c r="J18" s="63" t="str">
        <f>IF(F18="NA","-",IF(M18=0,"-",ABS(F18-M18)))</f>
        <v>-</v>
      </c>
      <c r="K18" s="60">
        <v>31.751000000000001</v>
      </c>
      <c r="L18" s="72">
        <v>33.777999999999999</v>
      </c>
      <c r="M18" s="55">
        <v>0</v>
      </c>
    </row>
    <row r="19" spans="2:13" ht="12" customHeight="1">
      <c r="B19" s="30"/>
      <c r="C19" s="23" t="s">
        <v>9</v>
      </c>
      <c r="D19" s="31">
        <v>15.55</v>
      </c>
      <c r="E19" s="32">
        <v>11.2</v>
      </c>
      <c r="F19" s="123">
        <v>12.77</v>
      </c>
      <c r="G19" s="94" t="str">
        <f>IF((F19/E19)-1&lt;0,"▲","")</f>
        <v/>
      </c>
      <c r="H19" s="95">
        <f t="shared" si="0"/>
        <v>0.14017857142857149</v>
      </c>
      <c r="I19" s="33" t="str">
        <f>IF(F19="NA","",IF(M19=0,"",IF((F19-M19)&lt;0,"▲","")))</f>
        <v/>
      </c>
      <c r="J19" s="63" t="str">
        <f>IF(F19="NA","-",IF(M19=0,"-",ABS(F19-M19)))</f>
        <v>-</v>
      </c>
      <c r="K19" s="60">
        <v>12.750500000000001</v>
      </c>
      <c r="L19" s="72">
        <v>10.234</v>
      </c>
      <c r="M19" s="55">
        <v>0</v>
      </c>
    </row>
    <row r="20" spans="2:13" ht="12" customHeight="1">
      <c r="B20" s="30"/>
      <c r="C20" s="23" t="s">
        <v>10</v>
      </c>
      <c r="D20" s="96">
        <f>ROUND(D19/(D17+D18),3)</f>
        <v>0.26500000000000001</v>
      </c>
      <c r="E20" s="97">
        <f>ROUND(E19/(E17+E18),3)</f>
        <v>0.19700000000000001</v>
      </c>
      <c r="F20" s="69">
        <f>ROUND(F19/(F17+F18),3)</f>
        <v>0.21199999999999999</v>
      </c>
      <c r="G20" s="104" t="str">
        <f>IF((F20/E20)-1&lt;0,"▲","")</f>
        <v/>
      </c>
      <c r="H20" s="98">
        <f>ABS(+F20-E20)*100</f>
        <v>1.4999999999999987</v>
      </c>
      <c r="I20" s="105" t="str">
        <f>IF(F20="NA","",IF(M20=0,"",IF((F20-M20)&lt;0,"▲","")))</f>
        <v/>
      </c>
      <c r="J20" s="63" t="s">
        <v>184</v>
      </c>
      <c r="K20" s="99">
        <f>K19/(K17+K18)</f>
        <v>0.23988749247441302</v>
      </c>
      <c r="L20" s="126">
        <f>L19/(L17+L18)</f>
        <v>0.15791747677684165</v>
      </c>
      <c r="M20" s="119" t="s">
        <v>184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298.76</v>
      </c>
      <c r="E22" s="32">
        <v>280.11</v>
      </c>
      <c r="F22" s="123">
        <v>332.52</v>
      </c>
      <c r="G22" s="94" t="str">
        <f>IF((F22/E22)-1&lt;0,"▲","")</f>
        <v/>
      </c>
      <c r="H22" s="95">
        <f>ABS((+F22/E22)-1)</f>
        <v>0.18710506586698061</v>
      </c>
      <c r="I22" s="33" t="str">
        <f>IF(F22="NA","",IF(M22=0,"",IF((F22-M22)&lt;0,"▲","")))</f>
        <v/>
      </c>
      <c r="J22" s="63" t="str">
        <f>IF(F22="NA","-",IF(M22=0,"-",ABS(F22-M22)))</f>
        <v>-</v>
      </c>
      <c r="K22" s="60">
        <v>184.39500000000001</v>
      </c>
      <c r="L22" s="72">
        <v>210.03800000000001</v>
      </c>
      <c r="M22" s="55">
        <v>0</v>
      </c>
    </row>
    <row r="23" spans="2:13" ht="12" customHeight="1">
      <c r="B23" s="30"/>
      <c r="C23" s="23" t="s">
        <v>8</v>
      </c>
      <c r="D23" s="31">
        <v>244.73</v>
      </c>
      <c r="E23" s="32">
        <v>250.14</v>
      </c>
      <c r="F23" s="123">
        <v>280.22000000000003</v>
      </c>
      <c r="G23" s="94" t="str">
        <f>IF((F23/E23)-1&lt;0,"▲","")</f>
        <v/>
      </c>
      <c r="H23" s="95">
        <f t="shared" si="0"/>
        <v>0.12025265851123379</v>
      </c>
      <c r="I23" s="33" t="str">
        <f>IF(F23="NA","",IF(M23=0,"",IF((F23-M23)&lt;0,"▲","")))</f>
        <v/>
      </c>
      <c r="J23" s="63" t="str">
        <f>IF(F23="NA","-",IF(M23=0,"-",ABS(F23-M23)))</f>
        <v>-</v>
      </c>
      <c r="K23" s="60">
        <v>157.39250000000001</v>
      </c>
      <c r="L23" s="72">
        <v>180.72300000000001</v>
      </c>
      <c r="M23" s="55">
        <v>0</v>
      </c>
    </row>
    <row r="24" spans="2:13" ht="12" customHeight="1">
      <c r="B24" s="30"/>
      <c r="C24" s="23" t="s">
        <v>79</v>
      </c>
      <c r="D24" s="31">
        <v>60.13</v>
      </c>
      <c r="E24" s="32">
        <v>60.02</v>
      </c>
      <c r="F24" s="123">
        <v>54.7</v>
      </c>
      <c r="G24" s="94" t="str">
        <f>IF((F24/E24)-1&lt;0,"▲","")</f>
        <v>▲</v>
      </c>
      <c r="H24" s="95">
        <f t="shared" si="0"/>
        <v>8.8637120959680127E-2</v>
      </c>
      <c r="I24" s="33" t="str">
        <f>IF(F24="NA","",IF(M24=0,"",IF((F24-M24)&lt;0,"▲","")))</f>
        <v/>
      </c>
      <c r="J24" s="63" t="str">
        <f>IF(F24="NA","-",IF(M24=0,"-",ABS(F24-M24)))</f>
        <v>-</v>
      </c>
      <c r="K24" s="60">
        <v>39.707999999999998</v>
      </c>
      <c r="L24" s="72">
        <v>63.003999999999998</v>
      </c>
      <c r="M24" s="55">
        <v>0</v>
      </c>
    </row>
    <row r="25" spans="2:13" ht="12" customHeight="1">
      <c r="B25" s="30"/>
      <c r="C25" s="23" t="s">
        <v>9</v>
      </c>
      <c r="D25" s="31">
        <v>54.77</v>
      </c>
      <c r="E25" s="32">
        <v>27.13</v>
      </c>
      <c r="F25" s="123">
        <v>27.48</v>
      </c>
      <c r="G25" s="94" t="str">
        <f>IF((F25/E25)-1&lt;0,"▲","")</f>
        <v/>
      </c>
      <c r="H25" s="95">
        <f t="shared" si="0"/>
        <v>1.2900847769996338E-2</v>
      </c>
      <c r="I25" s="33" t="str">
        <f>IF(F25="NA","",IF(M25=0,"",IF((F25-M25)&lt;0,"▲","")))</f>
        <v/>
      </c>
      <c r="J25" s="63" t="str">
        <f>IF(F25="NA","-",IF(M25=0,"-",ABS(F25-M25)))</f>
        <v>-</v>
      </c>
      <c r="K25" s="60">
        <v>26.788499999999999</v>
      </c>
      <c r="L25" s="72">
        <v>14.439</v>
      </c>
      <c r="M25" s="55">
        <v>0</v>
      </c>
    </row>
    <row r="26" spans="2:13" ht="12" customHeight="1">
      <c r="B26" s="30"/>
      <c r="C26" s="23" t="s">
        <v>10</v>
      </c>
      <c r="D26" s="96">
        <f>ROUND(D25/(D23+D24),3)</f>
        <v>0.18</v>
      </c>
      <c r="E26" s="97">
        <f>ROUND(E25/(E23+E24),3)</f>
        <v>8.6999999999999994E-2</v>
      </c>
      <c r="F26" s="69">
        <f>ROUND(F25/(F23+F24),3)</f>
        <v>8.2000000000000003E-2</v>
      </c>
      <c r="G26" s="104" t="str">
        <f>IF((F26/E26)-1&lt;0,"▲","")</f>
        <v>▲</v>
      </c>
      <c r="H26" s="98">
        <f>ABS(+F26-E26)*100</f>
        <v>0.49999999999999906</v>
      </c>
      <c r="I26" s="105" t="str">
        <f>IF(F26="NA","",IF(M26=0,"",IF((F26-M26)&lt;0,"▲","")))</f>
        <v/>
      </c>
      <c r="J26" s="63" t="s">
        <v>184</v>
      </c>
      <c r="K26" s="99">
        <f>K25/(K23+K24)</f>
        <v>0.13591289722755648</v>
      </c>
      <c r="L26" s="126">
        <f>L25/(L23+L24)</f>
        <v>5.9242513139701386E-2</v>
      </c>
      <c r="M26" s="119" t="s">
        <v>184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282.31</v>
      </c>
      <c r="E28" s="32">
        <v>267.60000000000002</v>
      </c>
      <c r="F28" s="123">
        <v>316.5</v>
      </c>
      <c r="G28" s="94" t="str">
        <f>IF((F28/E28)-1&lt;0,"▲","")</f>
        <v/>
      </c>
      <c r="H28" s="95">
        <f>ABS((+F28/E28)-1)</f>
        <v>0.18273542600896842</v>
      </c>
      <c r="I28" s="33" t="str">
        <f>IF(F28="NA","",IF(M28=0,"",IF((F28-M28)&lt;0,"▲","")))</f>
        <v/>
      </c>
      <c r="J28" s="63" t="str">
        <f>IF(F28="NA","-",IF(M28=0,"-",ABS(F28-M28)))</f>
        <v>-</v>
      </c>
      <c r="K28" s="60">
        <v>142.88849999999999</v>
      </c>
      <c r="L28" s="72">
        <v>187.97</v>
      </c>
      <c r="M28" s="55">
        <v>0</v>
      </c>
    </row>
    <row r="29" spans="2:13" ht="12" customHeight="1">
      <c r="B29" s="41"/>
      <c r="C29" s="23" t="s">
        <v>8</v>
      </c>
      <c r="D29" s="31">
        <v>231.72</v>
      </c>
      <c r="E29" s="32">
        <v>238.14</v>
      </c>
      <c r="F29" s="123">
        <v>266.45999999999998</v>
      </c>
      <c r="G29" s="94" t="str">
        <f>IF((F29/E29)-1&lt;0,"▲","")</f>
        <v/>
      </c>
      <c r="H29" s="95">
        <f t="shared" si="0"/>
        <v>0.11892164273116657</v>
      </c>
      <c r="I29" s="33" t="str">
        <f>IF(F29="NA","",IF(M29=0,"",IF((F29-M29)&lt;0,"▲","")))</f>
        <v/>
      </c>
      <c r="J29" s="63" t="str">
        <f>IF(F29="NA","-",IF(M29=0,"-",ABS(F29-M29)))</f>
        <v>-</v>
      </c>
      <c r="K29" s="60">
        <v>119.678</v>
      </c>
      <c r="L29" s="72">
        <v>160.55199999999999</v>
      </c>
      <c r="M29" s="55">
        <v>0</v>
      </c>
    </row>
    <row r="30" spans="2:13" ht="12" customHeight="1">
      <c r="B30" s="41"/>
      <c r="C30" s="23" t="s">
        <v>79</v>
      </c>
      <c r="D30" s="31">
        <v>54.55</v>
      </c>
      <c r="E30" s="32">
        <v>55.88</v>
      </c>
      <c r="F30" s="123">
        <v>50.17</v>
      </c>
      <c r="G30" s="94" t="str">
        <f>IF((F30/E30)-1&lt;0,"▲","")</f>
        <v>▲</v>
      </c>
      <c r="H30" s="95">
        <f t="shared" si="0"/>
        <v>0.1021832498210451</v>
      </c>
      <c r="I30" s="33" t="str">
        <f>IF(F30="NA","",IF(M30=0,"",IF((F30-M30)&lt;0,"▲","")))</f>
        <v/>
      </c>
      <c r="J30" s="63" t="str">
        <f>IF(F30="NA","-",IF(M30=0,"-",ABS(F30-M30)))</f>
        <v>-</v>
      </c>
      <c r="K30" s="60">
        <v>31.388999999999999</v>
      </c>
      <c r="L30" s="72">
        <v>56.588999999999999</v>
      </c>
      <c r="M30" s="55">
        <v>0</v>
      </c>
    </row>
    <row r="31" spans="2:13" ht="12" customHeight="1">
      <c r="B31" s="41"/>
      <c r="C31" s="23" t="s">
        <v>9</v>
      </c>
      <c r="D31" s="31">
        <v>49.97</v>
      </c>
      <c r="E31" s="32">
        <v>23.8</v>
      </c>
      <c r="F31" s="123">
        <v>24.06</v>
      </c>
      <c r="G31" s="94" t="str">
        <f>IF((F31/E31)-1&lt;0,"▲","")</f>
        <v/>
      </c>
      <c r="H31" s="95">
        <f t="shared" si="0"/>
        <v>1.0924369747899121E-2</v>
      </c>
      <c r="I31" s="33" t="str">
        <f>IF(F31="NA","",IF(M31=0,"",IF((F31-M31)&lt;0,"▲","")))</f>
        <v/>
      </c>
      <c r="J31" s="63" t="str">
        <f>IF(F31="NA","-",IF(M31=0,"-",ABS(F31-M31)))</f>
        <v>-</v>
      </c>
      <c r="K31" s="60">
        <v>15.137</v>
      </c>
      <c r="L31" s="72">
        <v>10.819000000000001</v>
      </c>
      <c r="M31" s="55">
        <v>0</v>
      </c>
    </row>
    <row r="32" spans="2:13" ht="12" customHeight="1">
      <c r="B32" s="41"/>
      <c r="C32" s="23" t="s">
        <v>10</v>
      </c>
      <c r="D32" s="96">
        <f>ROUND(D31/(D29+D30),3)</f>
        <v>0.17499999999999999</v>
      </c>
      <c r="E32" s="97">
        <f>ROUND(E31/(E29+E30),3)</f>
        <v>8.1000000000000003E-2</v>
      </c>
      <c r="F32" s="69">
        <f>ROUND(F31/(F29+F30),3)</f>
        <v>7.5999999999999998E-2</v>
      </c>
      <c r="G32" s="104" t="str">
        <f>IF((F32/E32)-1&lt;0,"▲","")</f>
        <v>▲</v>
      </c>
      <c r="H32" s="98">
        <f>ABS(+F32-E32)*100</f>
        <v>0.50000000000000044</v>
      </c>
      <c r="I32" s="105" t="str">
        <f>IF(F32="NA","",IF(M32=0,"",IF((F32-M32)&lt;0,"▲","")))</f>
        <v/>
      </c>
      <c r="J32" s="63" t="s">
        <v>184</v>
      </c>
      <c r="K32" s="99">
        <f>K31/(K29+K30)</f>
        <v>0.10020057325557534</v>
      </c>
      <c r="L32" s="126">
        <f>L31/(L29+L30)</f>
        <v>4.9824768238149408E-2</v>
      </c>
      <c r="M32" s="119" t="s">
        <v>184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7.11</v>
      </c>
      <c r="E34" s="32">
        <v>6.24</v>
      </c>
      <c r="F34" s="123">
        <v>5.85</v>
      </c>
      <c r="G34" s="94" t="str">
        <f>IF((F34/E34)-1&lt;0,"▲","")</f>
        <v>▲</v>
      </c>
      <c r="H34" s="95">
        <f>ABS((+F34/E34)-1)</f>
        <v>6.2500000000000111E-2</v>
      </c>
      <c r="I34" s="33" t="str">
        <f>IF(F34="NA","",IF(M34=0,"",IF((F34-M34)&lt;0,"▲","")))</f>
        <v/>
      </c>
      <c r="J34" s="63" t="str">
        <f>IF(F34="NA","-",IF(M34=0,"-",ABS(F34-M34)))</f>
        <v>-</v>
      </c>
      <c r="K34" s="60">
        <v>2.931</v>
      </c>
      <c r="L34" s="72">
        <v>5.6280000000000001</v>
      </c>
      <c r="M34" s="55">
        <v>0</v>
      </c>
    </row>
    <row r="35" spans="2:13" ht="12" customHeight="1">
      <c r="B35" s="30"/>
      <c r="C35" s="23" t="s">
        <v>8</v>
      </c>
      <c r="D35" s="31">
        <v>3.81</v>
      </c>
      <c r="E35" s="32">
        <v>3.93</v>
      </c>
      <c r="F35" s="123">
        <v>3.99</v>
      </c>
      <c r="G35" s="94" t="str">
        <f>IF((F35/E35)-1&lt;0,"▲","")</f>
        <v/>
      </c>
      <c r="H35" s="95">
        <f t="shared" si="0"/>
        <v>1.5267175572519109E-2</v>
      </c>
      <c r="I35" s="33" t="str">
        <f>IF(F35="NA","",IF(M35=0,"",IF((F35-M35)&lt;0,"▲","")))</f>
        <v/>
      </c>
      <c r="J35" s="63" t="str">
        <f>IF(F35="NA","-",IF(M35=0,"-",ABS(F35-M35)))</f>
        <v>-</v>
      </c>
      <c r="K35" s="60">
        <v>1.3365</v>
      </c>
      <c r="L35" s="72">
        <v>3.42</v>
      </c>
      <c r="M35" s="55">
        <v>0</v>
      </c>
    </row>
    <row r="36" spans="2:13" ht="12" customHeight="1">
      <c r="B36" s="30"/>
      <c r="C36" s="23" t="s">
        <v>79</v>
      </c>
      <c r="D36" s="31">
        <v>3.69</v>
      </c>
      <c r="E36" s="32">
        <v>3.12</v>
      </c>
      <c r="F36" s="123">
        <v>2.97</v>
      </c>
      <c r="G36" s="94" t="str">
        <f>IF((F36/E36)-1&lt;0,"▲","")</f>
        <v>▲</v>
      </c>
      <c r="H36" s="95">
        <f t="shared" si="0"/>
        <v>4.8076923076923017E-2</v>
      </c>
      <c r="I36" s="33" t="str">
        <f>IF(F36="NA","",IF(M36=0,"",IF((F36-M36)&lt;0,"▲","")))</f>
        <v/>
      </c>
      <c r="J36" s="63" t="str">
        <f>IF(F36="NA","-",IF(M36=0,"-",ABS(F36-M36)))</f>
        <v>-</v>
      </c>
      <c r="K36" s="60">
        <v>1.665</v>
      </c>
      <c r="L36" s="72">
        <v>2.694</v>
      </c>
      <c r="M36" s="55">
        <v>0</v>
      </c>
    </row>
    <row r="37" spans="2:13" ht="12" customHeight="1">
      <c r="B37" s="30"/>
      <c r="C37" s="23" t="s">
        <v>9</v>
      </c>
      <c r="D37" s="31">
        <v>1.37</v>
      </c>
      <c r="E37" s="32">
        <v>1.21</v>
      </c>
      <c r="F37" s="123">
        <v>0.76</v>
      </c>
      <c r="G37" s="94" t="str">
        <f>IF((F37/E37)-1&lt;0,"▲","")</f>
        <v>▲</v>
      </c>
      <c r="H37" s="95">
        <f t="shared" si="0"/>
        <v>0.37190082644628097</v>
      </c>
      <c r="I37" s="33" t="str">
        <f>IF(F37="NA","",IF(M37=0,"",IF((F37-M37)&lt;0,"▲","")))</f>
        <v/>
      </c>
      <c r="J37" s="63" t="str">
        <f>IF(F37="NA","-",IF(M37=0,"-",ABS(F37-M37)))</f>
        <v>-</v>
      </c>
      <c r="K37" s="60">
        <v>0.21099999999999999</v>
      </c>
      <c r="L37" s="72">
        <v>0.81</v>
      </c>
      <c r="M37" s="55">
        <v>0</v>
      </c>
    </row>
    <row r="38" spans="2:13" ht="12" customHeight="1">
      <c r="B38" s="22"/>
      <c r="C38" s="42" t="s">
        <v>10</v>
      </c>
      <c r="D38" s="43">
        <f>ROUND(D37/(D35+D36),3)</f>
        <v>0.183</v>
      </c>
      <c r="E38" s="44">
        <f>ROUND(E37/(E35+E36),3)</f>
        <v>0.17199999999999999</v>
      </c>
      <c r="F38" s="74">
        <f>ROUND(F37/(F35+F36),3)</f>
        <v>0.109</v>
      </c>
      <c r="G38" s="107" t="str">
        <f>IF((F38/E38)-1&lt;0,"▲","")</f>
        <v>▲</v>
      </c>
      <c r="H38" s="108">
        <f>ABS(+F38-E38)*100</f>
        <v>6.2999999999999989</v>
      </c>
      <c r="I38" s="109" t="str">
        <f>IF(F38="NA","",IF(M38=0,"",IF((F38-M38)&lt;0,"▲","")))</f>
        <v/>
      </c>
      <c r="J38" s="64" t="s">
        <v>184</v>
      </c>
      <c r="K38" s="110">
        <f>K37/(K35+K36)</f>
        <v>7.029818424121273E-2</v>
      </c>
      <c r="L38" s="127">
        <f>L37/(L35+L36)</f>
        <v>0.13248282630029443</v>
      </c>
      <c r="M38" s="120" t="s">
        <v>184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86.77</v>
      </c>
      <c r="G44" s="113" t="str">
        <f>IF((F44/E44)-1&lt;0,"▲","")</f>
        <v/>
      </c>
      <c r="H44" s="95">
        <f>ABS((+F44/E44)-1)</f>
        <v>4.0782055895405955E-2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86.77</v>
      </c>
    </row>
    <row r="45" spans="2:13" ht="12" customHeight="1">
      <c r="B45" s="30"/>
      <c r="C45" s="23" t="s">
        <v>8</v>
      </c>
      <c r="D45" s="111">
        <v>51.4</v>
      </c>
      <c r="E45" s="112">
        <v>52.41</v>
      </c>
      <c r="F45" s="125">
        <v>53.12</v>
      </c>
      <c r="G45" s="114" t="str">
        <f>IF((F45/E45)-1&lt;0,"▲","")</f>
        <v/>
      </c>
      <c r="H45" s="95">
        <f>ABS((+F45/E45)-1)</f>
        <v>1.3547033008967757E-2</v>
      </c>
      <c r="I45" s="33" t="str">
        <f>IF(F45="NA","",IF(M45=0,"",IF((F45-M45)&lt;0,"▲","")))</f>
        <v/>
      </c>
      <c r="J45" s="63">
        <f>IF(F45="NA","-",IF(M45=0,"-",ABS(F45-M45)))</f>
        <v>0.12999999999999545</v>
      </c>
      <c r="K45" s="60">
        <v>13.8605</v>
      </c>
      <c r="L45" s="79">
        <v>40.305999999999997</v>
      </c>
      <c r="M45" s="55">
        <v>52.99</v>
      </c>
    </row>
    <row r="46" spans="2:13" ht="12" customHeight="1">
      <c r="B46" s="30"/>
      <c r="C46" s="23" t="s">
        <v>79</v>
      </c>
      <c r="D46" s="111">
        <v>29.86</v>
      </c>
      <c r="E46" s="112">
        <v>25.78</v>
      </c>
      <c r="F46" s="125">
        <v>29.39</v>
      </c>
      <c r="G46" s="114" t="str">
        <f>IF((F46/E46)-1&lt;0,"▲","")</f>
        <v/>
      </c>
      <c r="H46" s="95">
        <f>ABS((+F46/E46)-1)</f>
        <v>0.14003103180760279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29.39</v>
      </c>
    </row>
    <row r="47" spans="2:13" ht="12" customHeight="1">
      <c r="B47" s="30"/>
      <c r="C47" s="23" t="s">
        <v>9</v>
      </c>
      <c r="D47" s="111">
        <v>6.96</v>
      </c>
      <c r="E47" s="112">
        <v>12.23</v>
      </c>
      <c r="F47" s="125">
        <v>16.59</v>
      </c>
      <c r="G47" s="114" t="str">
        <f>IF((F47/E47)-1&lt;0,"▲","")</f>
        <v/>
      </c>
      <c r="H47" s="95">
        <f>ABS((+F47/E47)-1)</f>
        <v>0.35650040883074396</v>
      </c>
      <c r="I47" s="33" t="str">
        <f>IF(F47="NA","",IF(M47=0,"",IF((F47-M47)&lt;0,"▲","")))</f>
        <v>▲</v>
      </c>
      <c r="J47" s="63">
        <f>IF(F47="NA","-",IF(M47=0,"-",ABS(F47-M47)))</f>
        <v>0.14000000000000057</v>
      </c>
      <c r="K47" s="60">
        <v>3.1349999999999998</v>
      </c>
      <c r="L47" s="79">
        <v>4.9930000000000003</v>
      </c>
      <c r="M47" s="55">
        <v>16.73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0.20100000000000001</v>
      </c>
      <c r="G48" s="117" t="str">
        <f>IF(F48-D48&lt;0,"▲","")</f>
        <v/>
      </c>
      <c r="H48" s="108">
        <f>ABS(+F48-E48)*100</f>
        <v>4.5000000000000009</v>
      </c>
      <c r="I48" s="45" t="str">
        <f>IF(F48="NA","",IF(M48=0,"",IF((F48-M48)&lt;0,"▲","")))</f>
        <v>▲</v>
      </c>
      <c r="J48" s="64">
        <f>ABS(+F48-M48)*100</f>
        <v>0.20000000000000018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0.20300000000000001</v>
      </c>
    </row>
    <row r="49" spans="1:13" ht="12" customHeight="1">
      <c r="B49" s="1" t="s">
        <v>187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6">
    <tabColor theme="1"/>
    <pageSetUpPr fitToPage="1"/>
  </sheetPr>
  <dimension ref="A1:M74"/>
  <sheetViews>
    <sheetView showGridLines="0" defaultGridColor="0" topLeftCell="A37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181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60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156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363.16</v>
      </c>
      <c r="F10" s="123">
        <v>335.62</v>
      </c>
      <c r="G10" s="94" t="str">
        <f>IF((F10/E10)-1&lt;0,"▲","")</f>
        <v>▲</v>
      </c>
      <c r="H10" s="95">
        <f>ABS((+F10/E10)-1)</f>
        <v>7.5834342989316017E-2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335.62</v>
      </c>
    </row>
    <row r="11" spans="2:13" ht="12" customHeight="1">
      <c r="B11" s="30"/>
      <c r="C11" s="23" t="s">
        <v>8</v>
      </c>
      <c r="D11" s="31">
        <v>275.97000000000003</v>
      </c>
      <c r="E11" s="32">
        <v>279.73</v>
      </c>
      <c r="F11" s="123">
        <v>286.33999999999997</v>
      </c>
      <c r="G11" s="94" t="str">
        <f>IF((F11/E11)-1&lt;0,"▲","")</f>
        <v/>
      </c>
      <c r="H11" s="95">
        <f>ABS((+F11/E11)-1)</f>
        <v>2.3629928859971949E-2</v>
      </c>
      <c r="I11" s="33" t="str">
        <f>IF(F11="NA","",IF(M11=0,"",IF((F11-M11)&lt;0,"▲","")))</f>
        <v>▲</v>
      </c>
      <c r="J11" s="63">
        <f>IF(F11="NA","-",IF(M11=0,"-",ABS(F11-M11)))</f>
        <v>2.3700000000000045</v>
      </c>
      <c r="K11" s="60">
        <v>180.13</v>
      </c>
      <c r="L11" s="72">
        <v>215.17099999999999</v>
      </c>
      <c r="M11" s="55">
        <v>288.70999999999998</v>
      </c>
    </row>
    <row r="12" spans="2:13" ht="12" customHeight="1">
      <c r="B12" s="30"/>
      <c r="C12" s="23" t="s">
        <v>79</v>
      </c>
      <c r="D12" s="31">
        <v>83.91</v>
      </c>
      <c r="E12" s="32">
        <v>91.28</v>
      </c>
      <c r="F12" s="123">
        <v>89.04</v>
      </c>
      <c r="G12" s="94" t="str">
        <f>IF((F12/E12)-1&lt;0,"▲","")</f>
        <v>▲</v>
      </c>
      <c r="H12" s="95">
        <f>ABS((+F12/E12)-1)</f>
        <v>2.4539877300613466E-2</v>
      </c>
      <c r="I12" s="33" t="str">
        <f>IF(F12="NA","",IF(M12=0,"",IF((F12-M12)&lt;0,"▲","")))</f>
        <v/>
      </c>
      <c r="J12" s="63">
        <f>IF(F12="NA","-",IF(M12=0,"-",ABS(F12-M12)))</f>
        <v>0.43000000000000682</v>
      </c>
      <c r="K12" s="60">
        <v>73.123999999999995</v>
      </c>
      <c r="L12" s="72">
        <v>99.475999999999999</v>
      </c>
      <c r="M12" s="55">
        <v>88.61</v>
      </c>
    </row>
    <row r="13" spans="2:13" ht="12" customHeight="1">
      <c r="B13" s="30"/>
      <c r="C13" s="23" t="s">
        <v>9</v>
      </c>
      <c r="D13" s="31">
        <v>74.709999999999994</v>
      </c>
      <c r="E13" s="32">
        <v>71.680000000000007</v>
      </c>
      <c r="F13" s="123">
        <v>38.21</v>
      </c>
      <c r="G13" s="94" t="str">
        <f>IF((F13/E13)-1&lt;0,"▲","")</f>
        <v>▲</v>
      </c>
      <c r="H13" s="95">
        <f>ABS((+F13/E13)-1)</f>
        <v>0.46693638392857151</v>
      </c>
      <c r="I13" s="33" t="str">
        <f>IF(F13="NA","",IF(M13=0,"",IF((F13-M13)&lt;0,"▲","")))</f>
        <v/>
      </c>
      <c r="J13" s="63">
        <f>IF(F13="NA","-",IF(M13=0,"-",ABS(F13-M13)))</f>
        <v>1.9699999999999989</v>
      </c>
      <c r="K13" s="60">
        <v>39.75</v>
      </c>
      <c r="L13" s="72">
        <v>25.483000000000001</v>
      </c>
      <c r="M13" s="55">
        <v>36.24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0.193</v>
      </c>
      <c r="F14" s="69">
        <f>ROUND(F13/(F11+F12),3)</f>
        <v>0.10199999999999999</v>
      </c>
      <c r="G14" s="94" t="str">
        <f>IF((F14/E14)-1&lt;0,"▲","")</f>
        <v>▲</v>
      </c>
      <c r="H14" s="98">
        <f>ABS(+F14-E14)*100</f>
        <v>9.1000000000000014</v>
      </c>
      <c r="I14" s="33" t="str">
        <f>IF(F14="NA","",IF(M14=0,"",IF((F14-M14)&lt;0,"▲","")))</f>
        <v/>
      </c>
      <c r="J14" s="63">
        <f>IF(F14="NA","-",IF(M14=0,"-",ABS(F14-M14)*100))</f>
        <v>0.5999999999999992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9.6000000000000002E-2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49.32</v>
      </c>
      <c r="G16" s="94" t="str">
        <f>IF((F16/E16)-1&lt;0,"▲","")</f>
        <v>▲</v>
      </c>
      <c r="H16" s="95">
        <f t="shared" ref="H16:H37" si="0">ABS((+F16/E16)-1)</f>
        <v>0.13896648044692739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49.32</v>
      </c>
    </row>
    <row r="17" spans="2:13" ht="12" customHeight="1">
      <c r="B17" s="30"/>
      <c r="C17" s="23" t="s">
        <v>8</v>
      </c>
      <c r="D17" s="31">
        <v>31.82</v>
      </c>
      <c r="E17" s="32">
        <v>31.19</v>
      </c>
      <c r="F17" s="123">
        <v>32.03</v>
      </c>
      <c r="G17" s="94" t="str">
        <f>IF((F17/E17)-1&lt;0,"▲","")</f>
        <v/>
      </c>
      <c r="H17" s="95">
        <f t="shared" si="0"/>
        <v>2.6931708881051675E-2</v>
      </c>
      <c r="I17" s="33" t="str">
        <f>IF(F17="NA","",IF(M17=0,"",IF((F17-M17)&lt;0,"▲","")))</f>
        <v/>
      </c>
      <c r="J17" s="63">
        <f>IF(F17="NA","-",IF(M17=0,"-",ABS(F17-M17)))</f>
        <v>0.70000000000000284</v>
      </c>
      <c r="K17" s="60">
        <v>21.401</v>
      </c>
      <c r="L17" s="72">
        <v>31.027999999999999</v>
      </c>
      <c r="M17" s="55">
        <v>31.33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24.49</v>
      </c>
      <c r="G18" s="94" t="str">
        <f>IF((F18/E18)-1&lt;0,"▲","")</f>
        <v>▲</v>
      </c>
      <c r="H18" s="95">
        <f t="shared" si="0"/>
        <v>0.10848198034219148</v>
      </c>
      <c r="I18" s="33" t="str">
        <f>IF(F18="NA","",IF(M18=0,"",IF((F18-M18)&lt;0,"▲","")))</f>
        <v/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23.81</v>
      </c>
    </row>
    <row r="19" spans="2:13" ht="12" customHeight="1">
      <c r="B19" s="30"/>
      <c r="C19" s="23" t="s">
        <v>9</v>
      </c>
      <c r="D19" s="31">
        <v>14.7</v>
      </c>
      <c r="E19" s="32">
        <v>15.55</v>
      </c>
      <c r="F19" s="123">
        <v>11.47</v>
      </c>
      <c r="G19" s="94" t="str">
        <f>IF((F19/E19)-1&lt;0,"▲","")</f>
        <v>▲</v>
      </c>
      <c r="H19" s="95">
        <f t="shared" si="0"/>
        <v>0.26237942122186497</v>
      </c>
      <c r="I19" s="33" t="str">
        <f>IF(F19="NA","",IF(M19=0,"",IF((F19-M19)&lt;0,"▲","")))</f>
        <v>▲</v>
      </c>
      <c r="J19" s="63">
        <f>IF(F19="NA","-",IF(M19=0,"-",ABS(F19-M19)))</f>
        <v>1.379999999999999</v>
      </c>
      <c r="K19" s="60">
        <v>12.750500000000001</v>
      </c>
      <c r="L19" s="72">
        <v>10.234</v>
      </c>
      <c r="M19" s="55">
        <v>12.85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0.26500000000000001</v>
      </c>
      <c r="F20" s="69">
        <f>ROUND(F19/(F17+F18),3)</f>
        <v>0.20300000000000001</v>
      </c>
      <c r="G20" s="104" t="str">
        <f>IF((F20/E20)-1&lt;0,"▲","")</f>
        <v>▲</v>
      </c>
      <c r="H20" s="98">
        <f>ABS(+F20-E20)*100</f>
        <v>6.2</v>
      </c>
      <c r="I20" s="105" t="str">
        <f>IF(F20="NA","",IF(M20=0,"",IF((F20-M20)&lt;0,"▲","")))</f>
        <v>▲</v>
      </c>
      <c r="J20" s="63">
        <f>IF(F20="NA","-",IF(M20=0,"-",ABS(F20-M20)*100))</f>
        <v>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0.23300000000000001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298.76</v>
      </c>
      <c r="F22" s="123">
        <v>280.11</v>
      </c>
      <c r="G22" s="94" t="str">
        <f>IF((F22/E22)-1&lt;0,"▲","")</f>
        <v>▲</v>
      </c>
      <c r="H22" s="95">
        <f>ABS((+F22/E22)-1)</f>
        <v>6.2424688713348386E-2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280.11</v>
      </c>
    </row>
    <row r="23" spans="2:13" ht="12" customHeight="1">
      <c r="B23" s="30"/>
      <c r="C23" s="23" t="s">
        <v>8</v>
      </c>
      <c r="D23" s="31">
        <v>240.22</v>
      </c>
      <c r="E23" s="32">
        <v>244.73</v>
      </c>
      <c r="F23" s="123">
        <v>250.4</v>
      </c>
      <c r="G23" s="94" t="str">
        <f>IF((F23/E23)-1&lt;0,"▲","")</f>
        <v/>
      </c>
      <c r="H23" s="95">
        <f t="shared" si="0"/>
        <v>2.3168389653904331E-2</v>
      </c>
      <c r="I23" s="33" t="str">
        <f>IF(F23="NA","",IF(M23=0,"",IF((F23-M23)&lt;0,"▲","")))</f>
        <v>▲</v>
      </c>
      <c r="J23" s="63">
        <f>IF(F23="NA","-",IF(M23=0,"-",ABS(F23-M23)))</f>
        <v>3.0600000000000023</v>
      </c>
      <c r="K23" s="60">
        <v>157.39250000000001</v>
      </c>
      <c r="L23" s="72">
        <v>180.72300000000001</v>
      </c>
      <c r="M23" s="55">
        <v>253.46</v>
      </c>
    </row>
    <row r="24" spans="2:13" ht="12" customHeight="1">
      <c r="B24" s="30"/>
      <c r="C24" s="23" t="s">
        <v>79</v>
      </c>
      <c r="D24" s="31">
        <v>51.41</v>
      </c>
      <c r="E24" s="32">
        <v>60.13</v>
      </c>
      <c r="F24" s="123">
        <v>61.29</v>
      </c>
      <c r="G24" s="94" t="str">
        <f>IF((F24/E24)-1&lt;0,"▲","")</f>
        <v/>
      </c>
      <c r="H24" s="95">
        <f t="shared" si="0"/>
        <v>1.9291535007483818E-2</v>
      </c>
      <c r="I24" s="33" t="str">
        <f>IF(F24="NA","",IF(M24=0,"",IF((F24-M24)&lt;0,"▲","")))</f>
        <v>▲</v>
      </c>
      <c r="J24" s="63">
        <f>IF(F24="NA","-",IF(M24=0,"-",ABS(F24-M24)))</f>
        <v>0.25</v>
      </c>
      <c r="K24" s="60">
        <v>39.707999999999998</v>
      </c>
      <c r="L24" s="72">
        <v>63.003999999999998</v>
      </c>
      <c r="M24" s="55">
        <v>61.54</v>
      </c>
    </row>
    <row r="25" spans="2:13" ht="12" customHeight="1">
      <c r="B25" s="30"/>
      <c r="C25" s="23" t="s">
        <v>9</v>
      </c>
      <c r="D25" s="31">
        <v>58.8</v>
      </c>
      <c r="E25" s="32">
        <v>54.77</v>
      </c>
      <c r="F25" s="123">
        <v>25.72</v>
      </c>
      <c r="G25" s="94" t="str">
        <f>IF((F25/E25)-1&lt;0,"▲","")</f>
        <v>▲</v>
      </c>
      <c r="H25" s="95">
        <f t="shared" si="0"/>
        <v>0.53039985393463573</v>
      </c>
      <c r="I25" s="33" t="str">
        <f>IF(F25="NA","",IF(M25=0,"",IF((F25-M25)&lt;0,"▲","")))</f>
        <v/>
      </c>
      <c r="J25" s="63">
        <f>IF(F25="NA","-",IF(M25=0,"-",ABS(F25-M25)))</f>
        <v>3.3200000000000003</v>
      </c>
      <c r="K25" s="60">
        <v>26.788499999999999</v>
      </c>
      <c r="L25" s="72">
        <v>14.439</v>
      </c>
      <c r="M25" s="55">
        <v>22.4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</v>
      </c>
      <c r="F26" s="69">
        <f>ROUND(F25/(F23+F24),3)</f>
        <v>8.3000000000000004E-2</v>
      </c>
      <c r="G26" s="104" t="str">
        <f>IF((F26/E26)-1&lt;0,"▲","")</f>
        <v>▲</v>
      </c>
      <c r="H26" s="98">
        <f>ABS(+F26-E26)*100</f>
        <v>9.6999999999999993</v>
      </c>
      <c r="I26" s="105" t="str">
        <f>IF(F26="NA","",IF(M26=0,"",IF((F26-M26)&lt;0,"▲","")))</f>
        <v/>
      </c>
      <c r="J26" s="63">
        <f>IF(F26="NA","-",IF(M26=0,"-",ABS(F26-M26)*100))</f>
        <v>1.2000000000000011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7.0999999999999994E-2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282.31</v>
      </c>
      <c r="F28" s="123">
        <v>267.60000000000002</v>
      </c>
      <c r="G28" s="94" t="str">
        <f>IF((F28/E28)-1&lt;0,"▲","")</f>
        <v>▲</v>
      </c>
      <c r="H28" s="95">
        <f>ABS((+F28/E28)-1)</f>
        <v>5.2105841096666716E-2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267.60000000000002</v>
      </c>
    </row>
    <row r="29" spans="2:13" ht="12" customHeight="1">
      <c r="B29" s="41"/>
      <c r="C29" s="23" t="s">
        <v>8</v>
      </c>
      <c r="D29" s="31">
        <v>224.65</v>
      </c>
      <c r="E29" s="32">
        <v>231.72</v>
      </c>
      <c r="F29" s="123">
        <v>238.39</v>
      </c>
      <c r="G29" s="94" t="str">
        <f>IF((F29/E29)-1&lt;0,"▲","")</f>
        <v/>
      </c>
      <c r="H29" s="95">
        <f t="shared" si="0"/>
        <v>2.8784740203694037E-2</v>
      </c>
      <c r="I29" s="33" t="str">
        <f>IF(F29="NA","",IF(M29=0,"",IF((F29-M29)&lt;0,"▲","")))</f>
        <v>▲</v>
      </c>
      <c r="J29" s="63">
        <f>IF(F29="NA","-",IF(M29=0,"-",ABS(F29-M29)))</f>
        <v>3.1700000000000159</v>
      </c>
      <c r="K29" s="60">
        <v>119.678</v>
      </c>
      <c r="L29" s="72">
        <v>160.55199999999999</v>
      </c>
      <c r="M29" s="55">
        <v>241.56</v>
      </c>
    </row>
    <row r="30" spans="2:13" ht="12" customHeight="1">
      <c r="B30" s="41"/>
      <c r="C30" s="23" t="s">
        <v>79</v>
      </c>
      <c r="D30" s="31">
        <v>46.18</v>
      </c>
      <c r="E30" s="32">
        <v>54.55</v>
      </c>
      <c r="F30" s="123">
        <v>57.15</v>
      </c>
      <c r="G30" s="94" t="str">
        <f>IF((F30/E30)-1&lt;0,"▲","")</f>
        <v/>
      </c>
      <c r="H30" s="95">
        <f t="shared" si="0"/>
        <v>4.7662694775435499E-2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57.15</v>
      </c>
    </row>
    <row r="31" spans="2:13" ht="12" customHeight="1">
      <c r="B31" s="41"/>
      <c r="C31" s="23" t="s">
        <v>9</v>
      </c>
      <c r="D31" s="31">
        <v>53.7</v>
      </c>
      <c r="E31" s="32">
        <v>49.97</v>
      </c>
      <c r="F31" s="123">
        <v>22.28</v>
      </c>
      <c r="G31" s="94" t="str">
        <f>IF((F31/E31)-1&lt;0,"▲","")</f>
        <v>▲</v>
      </c>
      <c r="H31" s="95">
        <f t="shared" si="0"/>
        <v>0.55413247948769251</v>
      </c>
      <c r="I31" s="33" t="str">
        <f>IF(F31="NA","",IF(M31=0,"",IF((F31-M31)&lt;0,"▲","")))</f>
        <v/>
      </c>
      <c r="J31" s="63">
        <f>IF(F31="NA","-",IF(M31=0,"-",ABS(F31-M31)))</f>
        <v>3.1799999999999997</v>
      </c>
      <c r="K31" s="60">
        <v>15.137</v>
      </c>
      <c r="L31" s="72">
        <v>10.819000000000001</v>
      </c>
      <c r="M31" s="55">
        <v>19.100000000000001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0.17499999999999999</v>
      </c>
      <c r="F32" s="69">
        <f>ROUND(F31/(F29+F30),3)</f>
        <v>7.4999999999999997E-2</v>
      </c>
      <c r="G32" s="104" t="str">
        <f>IF((F32/E32)-1&lt;0,"▲","")</f>
        <v>▲</v>
      </c>
      <c r="H32" s="98">
        <f>ABS(+F32-E32)*100</f>
        <v>10</v>
      </c>
      <c r="I32" s="105" t="str">
        <f>IF(F32="NA","",IF(M32=0,"",IF((F32-M32)&lt;0,"▲","")))</f>
        <v/>
      </c>
      <c r="J32" s="63">
        <f>IF(F32="NA","-",IF(M32=0,"-",ABS(F32-M32)*100))</f>
        <v>1.0999999999999996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6.4000000000000001E-2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6.2</v>
      </c>
      <c r="G34" s="94" t="str">
        <f>IF((F34/E34)-1&lt;0,"▲","")</f>
        <v>▲</v>
      </c>
      <c r="H34" s="95">
        <f>ABS((+F34/E34)-1)</f>
        <v>0.12798874824191286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6.2</v>
      </c>
    </row>
    <row r="35" spans="2:13" ht="12" customHeight="1">
      <c r="B35" s="30"/>
      <c r="C35" s="23" t="s">
        <v>8</v>
      </c>
      <c r="D35" s="31">
        <v>3.94</v>
      </c>
      <c r="E35" s="32">
        <v>3.81</v>
      </c>
      <c r="F35" s="123">
        <v>3.92</v>
      </c>
      <c r="G35" s="94" t="str">
        <f>IF((F35/E35)-1&lt;0,"▲","")</f>
        <v/>
      </c>
      <c r="H35" s="95">
        <f t="shared" si="0"/>
        <v>2.887139107611536E-2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3.92</v>
      </c>
    </row>
    <row r="36" spans="2:13" ht="12" customHeight="1">
      <c r="B36" s="30"/>
      <c r="C36" s="23" t="s">
        <v>79</v>
      </c>
      <c r="D36" s="31">
        <v>3.5</v>
      </c>
      <c r="E36" s="32">
        <v>3.69</v>
      </c>
      <c r="F36" s="123">
        <v>3.26</v>
      </c>
      <c r="G36" s="94" t="str">
        <f>IF((F36/E36)-1&lt;0,"▲","")</f>
        <v>▲</v>
      </c>
      <c r="H36" s="95">
        <f t="shared" si="0"/>
        <v>0.1165311653116532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3.26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1.02</v>
      </c>
      <c r="G37" s="94" t="str">
        <f>IF((F37/E37)-1&lt;0,"▲","")</f>
        <v>▲</v>
      </c>
      <c r="H37" s="95">
        <f t="shared" si="0"/>
        <v>0.25547445255474455</v>
      </c>
      <c r="I37" s="33" t="str">
        <f>IF(F37="NA","",IF(M37=0,"",IF((F37-M37)&lt;0,"▲","")))</f>
        <v/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0.99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0.14199999999999999</v>
      </c>
      <c r="G38" s="107" t="str">
        <f>IF((F38/E38)-1&lt;0,"▲","")</f>
        <v>▲</v>
      </c>
      <c r="H38" s="108">
        <f>ABS(+F38-E38)*100</f>
        <v>4.1000000000000005</v>
      </c>
      <c r="I38" s="109" t="str">
        <f>IF(F38="NA","",IF(M38=0,"",IF((F38-M38)&lt;0,"▲","")))</f>
        <v/>
      </c>
      <c r="J38" s="64">
        <f>IF(F38="NA","-",IF(M38=0,"-",ABS(F38-M38)*100))</f>
        <v>0.39999999999999758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0.13800000000000001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86.77</v>
      </c>
      <c r="G44" s="113" t="str">
        <f>IF((F44/E44)-1&lt;0,"▲","")</f>
        <v/>
      </c>
      <c r="H44" s="95">
        <f>ABS((+F44/E44)-1)</f>
        <v>4.0782055895405955E-2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86.77</v>
      </c>
    </row>
    <row r="45" spans="2:13" ht="12" customHeight="1">
      <c r="B45" s="30"/>
      <c r="C45" s="23" t="s">
        <v>8</v>
      </c>
      <c r="D45" s="111">
        <v>51.4</v>
      </c>
      <c r="E45" s="112">
        <v>52.41</v>
      </c>
      <c r="F45" s="125">
        <v>52.99</v>
      </c>
      <c r="G45" s="114" t="str">
        <f>IF((F45/E45)-1&lt;0,"▲","")</f>
        <v/>
      </c>
      <c r="H45" s="95">
        <f>ABS((+F45/E45)-1)</f>
        <v>1.1066590345353955E-2</v>
      </c>
      <c r="I45" s="33" t="str">
        <f>IF(F45="NA","",IF(M45=0,"",IF((F45-M45)&lt;0,"▲","")))</f>
        <v/>
      </c>
      <c r="J45" s="63">
        <f>IF(F45="NA","-",IF(M45=0,"-",ABS(F45-M45)))</f>
        <v>2.0000000000003126E-2</v>
      </c>
      <c r="K45" s="60">
        <v>13.8605</v>
      </c>
      <c r="L45" s="79">
        <v>40.305999999999997</v>
      </c>
      <c r="M45" s="55">
        <v>52.97</v>
      </c>
    </row>
    <row r="46" spans="2:13" ht="12" customHeight="1">
      <c r="B46" s="30"/>
      <c r="C46" s="23" t="s">
        <v>79</v>
      </c>
      <c r="D46" s="111">
        <v>29.86</v>
      </c>
      <c r="E46" s="112">
        <v>25.78</v>
      </c>
      <c r="F46" s="125">
        <v>29.39</v>
      </c>
      <c r="G46" s="114" t="str">
        <f>IF((F46/E46)-1&lt;0,"▲","")</f>
        <v/>
      </c>
      <c r="H46" s="95">
        <f>ABS((+F46/E46)-1)</f>
        <v>0.14003103180760279</v>
      </c>
      <c r="I46" s="33" t="str">
        <f>IF(F46="NA","",IF(M46=0,"",IF((F46-M46)&lt;0,"▲","")))</f>
        <v>▲</v>
      </c>
      <c r="J46" s="63">
        <f>IF(F46="NA","-",IF(M46=0,"-",ABS(F46-M46)))</f>
        <v>0.55000000000000071</v>
      </c>
      <c r="K46" s="60">
        <v>23.144500000000001</v>
      </c>
      <c r="L46" s="79">
        <v>23.108000000000001</v>
      </c>
      <c r="M46" s="55">
        <v>29.94</v>
      </c>
    </row>
    <row r="47" spans="2:13" ht="12" customHeight="1">
      <c r="B47" s="30"/>
      <c r="C47" s="23" t="s">
        <v>9</v>
      </c>
      <c r="D47" s="111">
        <v>6.96</v>
      </c>
      <c r="E47" s="112">
        <v>12.23</v>
      </c>
      <c r="F47" s="125">
        <v>16.73</v>
      </c>
      <c r="G47" s="114" t="str">
        <f>IF((F47/E47)-1&lt;0,"▲","")</f>
        <v/>
      </c>
      <c r="H47" s="95">
        <f>ABS((+F47/E47)-1)</f>
        <v>0.36794766966475878</v>
      </c>
      <c r="I47" s="33" t="str">
        <f>IF(F47="NA","",IF(M47=0,"",IF((F47-M47)&lt;0,"▲","")))</f>
        <v/>
      </c>
      <c r="J47" s="63">
        <f>IF(F47="NA","-",IF(M47=0,"-",ABS(F47-M47)))</f>
        <v>0.53000000000000114</v>
      </c>
      <c r="K47" s="60">
        <v>3.1349999999999998</v>
      </c>
      <c r="L47" s="79">
        <v>4.9930000000000003</v>
      </c>
      <c r="M47" s="55">
        <v>16.2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0.20300000000000001</v>
      </c>
      <c r="G48" s="117" t="str">
        <f>IF(F48-D48&lt;0,"▲","")</f>
        <v/>
      </c>
      <c r="H48" s="108">
        <f>ABS(+F48-E48)*100</f>
        <v>4.7000000000000011</v>
      </c>
      <c r="I48" s="45" t="str">
        <f>IF(F48="NA","",IF(M48=0,"",IF((F48-M48)&lt;0,"▲","")))</f>
        <v/>
      </c>
      <c r="J48" s="64">
        <f>ABS(+F48-M48)*100</f>
        <v>0.80000000000000071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0.19500000000000001</v>
      </c>
    </row>
    <row r="49" spans="1:13" ht="12" customHeight="1">
      <c r="B49" s="1" t="s">
        <v>182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7">
    <tabColor theme="1"/>
    <pageSetUpPr fitToPage="1"/>
  </sheetPr>
  <dimension ref="A1:M74"/>
  <sheetViews>
    <sheetView showGridLines="0" defaultGridColor="0" topLeftCell="A37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179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117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363.16</v>
      </c>
      <c r="F10" s="123">
        <v>335.62</v>
      </c>
      <c r="G10" s="94" t="str">
        <f>IF((F10/E10)-1&lt;0,"▲","")</f>
        <v>▲</v>
      </c>
      <c r="H10" s="95">
        <f>ABS((+F10/E10)-1)</f>
        <v>7.5834342989316017E-2</v>
      </c>
      <c r="I10" s="33" t="str">
        <f>IF(F10="NA","",IF(M10=0,"",IF((F10-M10)&lt;0,"▲","")))</f>
        <v/>
      </c>
      <c r="J10" s="63">
        <f>IF(F10="NA","-",IF(M10=0,"-",ABS(F10-M10)))</f>
        <v>4.0000000000020464E-2</v>
      </c>
      <c r="K10" s="60">
        <v>231.6465</v>
      </c>
      <c r="L10" s="72">
        <v>275.07</v>
      </c>
      <c r="M10" s="55">
        <v>335.58</v>
      </c>
    </row>
    <row r="11" spans="2:13" ht="12" customHeight="1">
      <c r="B11" s="30"/>
      <c r="C11" s="23" t="s">
        <v>8</v>
      </c>
      <c r="D11" s="31">
        <v>275.97000000000003</v>
      </c>
      <c r="E11" s="32">
        <v>279.73</v>
      </c>
      <c r="F11" s="123">
        <v>288.70999999999998</v>
      </c>
      <c r="G11" s="94" t="str">
        <f>IF((F11/E11)-1&lt;0,"▲","")</f>
        <v/>
      </c>
      <c r="H11" s="95">
        <f>ABS((+F11/E11)-1)</f>
        <v>3.2102384442140419E-2</v>
      </c>
      <c r="I11" s="33" t="str">
        <f>IF(F11="NA","",IF(M11=0,"",IF((F11-M11)&lt;0,"▲","")))</f>
        <v/>
      </c>
      <c r="J11" s="63">
        <f>IF(F11="NA","-",IF(M11=0,"-",ABS(F11-M11)))</f>
        <v>1.999999999998181E-2</v>
      </c>
      <c r="K11" s="60">
        <v>180.13</v>
      </c>
      <c r="L11" s="72">
        <v>215.17099999999999</v>
      </c>
      <c r="M11" s="55">
        <v>288.69</v>
      </c>
    </row>
    <row r="12" spans="2:13" ht="12" customHeight="1">
      <c r="B12" s="30"/>
      <c r="C12" s="23" t="s">
        <v>79</v>
      </c>
      <c r="D12" s="31">
        <v>83.91</v>
      </c>
      <c r="E12" s="32">
        <v>91.28</v>
      </c>
      <c r="F12" s="123">
        <v>88.61</v>
      </c>
      <c r="G12" s="94" t="str">
        <f>IF((F12/E12)-1&lt;0,"▲","")</f>
        <v>▲</v>
      </c>
      <c r="H12" s="95">
        <f>ABS((+F12/E12)-1)</f>
        <v>2.9250657318142026E-2</v>
      </c>
      <c r="I12" s="33" t="str">
        <f>IF(F12="NA","",IF(M12=0,"",IF((F12-M12)&lt;0,"▲","")))</f>
        <v/>
      </c>
      <c r="J12" s="63">
        <f>IF(F12="NA","-",IF(M12=0,"-",ABS(F12-M12)))</f>
        <v>1.9999999999996021E-2</v>
      </c>
      <c r="K12" s="60">
        <v>73.123999999999995</v>
      </c>
      <c r="L12" s="72">
        <v>99.475999999999999</v>
      </c>
      <c r="M12" s="55">
        <v>88.59</v>
      </c>
    </row>
    <row r="13" spans="2:13" ht="12" customHeight="1">
      <c r="B13" s="30"/>
      <c r="C13" s="23" t="s">
        <v>9</v>
      </c>
      <c r="D13" s="31">
        <v>74.709999999999994</v>
      </c>
      <c r="E13" s="32">
        <v>71.680000000000007</v>
      </c>
      <c r="F13" s="123">
        <v>36.24</v>
      </c>
      <c r="G13" s="94" t="str">
        <f>IF((F13/E13)-1&lt;0,"▲","")</f>
        <v>▲</v>
      </c>
      <c r="H13" s="95">
        <f>ABS((+F13/E13)-1)</f>
        <v>0.4944196428571429</v>
      </c>
      <c r="I13" s="33" t="str">
        <f>IF(F13="NA","",IF(M13=0,"",IF((F13-M13)&lt;0,"▲","")))</f>
        <v/>
      </c>
      <c r="J13" s="63">
        <f>IF(F13="NA","-",IF(M13=0,"-",ABS(F13-M13)))</f>
        <v>3.0000000000001137E-2</v>
      </c>
      <c r="K13" s="60">
        <v>39.75</v>
      </c>
      <c r="L13" s="72">
        <v>25.483000000000001</v>
      </c>
      <c r="M13" s="55">
        <v>36.21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0.193</v>
      </c>
      <c r="F14" s="69">
        <f>ROUND(F13/(F11+F12),3)</f>
        <v>9.6000000000000002E-2</v>
      </c>
      <c r="G14" s="94" t="str">
        <f>IF((F14/E14)-1&lt;0,"▲","")</f>
        <v>▲</v>
      </c>
      <c r="H14" s="98">
        <f>ABS(+F14-E14)*100</f>
        <v>9.7000000000000011</v>
      </c>
      <c r="I14" s="33" t="str">
        <f>IF(F14="NA","",IF(M14=0,"",IF((F14-M14)&lt;0,"▲","")))</f>
        <v/>
      </c>
      <c r="J14" s="63">
        <f>IF(F14="NA","-",IF(M14=0,"-",ABS(F14-M14)*100))</f>
        <v>0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9.6000000000000002E-2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49.32</v>
      </c>
      <c r="G16" s="94" t="str">
        <f>IF((F16/E16)-1&lt;0,"▲","")</f>
        <v>▲</v>
      </c>
      <c r="H16" s="95">
        <f t="shared" ref="H16:H37" si="0">ABS((+F16/E16)-1)</f>
        <v>0.13896648044692739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49.32</v>
      </c>
    </row>
    <row r="17" spans="2:13" ht="12" customHeight="1">
      <c r="B17" s="30"/>
      <c r="C17" s="23" t="s">
        <v>8</v>
      </c>
      <c r="D17" s="31">
        <v>31.82</v>
      </c>
      <c r="E17" s="32">
        <v>31.19</v>
      </c>
      <c r="F17" s="123">
        <v>31.33</v>
      </c>
      <c r="G17" s="94" t="str">
        <f>IF((F17/E17)-1&lt;0,"▲","")</f>
        <v/>
      </c>
      <c r="H17" s="95">
        <f t="shared" si="0"/>
        <v>4.4886181468417607E-3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31.33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23.81</v>
      </c>
      <c r="G18" s="94" t="str">
        <f>IF((F18/E18)-1&lt;0,"▲","")</f>
        <v>▲</v>
      </c>
      <c r="H18" s="95">
        <f t="shared" si="0"/>
        <v>0.13323625773571168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23.81</v>
      </c>
    </row>
    <row r="19" spans="2:13" ht="12" customHeight="1">
      <c r="B19" s="30"/>
      <c r="C19" s="23" t="s">
        <v>9</v>
      </c>
      <c r="D19" s="31">
        <v>14.7</v>
      </c>
      <c r="E19" s="32">
        <v>15.55</v>
      </c>
      <c r="F19" s="123">
        <v>12.85</v>
      </c>
      <c r="G19" s="94" t="str">
        <f>IF((F19/E19)-1&lt;0,"▲","")</f>
        <v>▲</v>
      </c>
      <c r="H19" s="95">
        <f t="shared" si="0"/>
        <v>0.17363344051446949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12.85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0.26500000000000001</v>
      </c>
      <c r="F20" s="69">
        <f>ROUND(F19/(F17+F18),3)</f>
        <v>0.23300000000000001</v>
      </c>
      <c r="G20" s="104" t="str">
        <f>IF((F20/E20)-1&lt;0,"▲","")</f>
        <v>▲</v>
      </c>
      <c r="H20" s="98">
        <f>ABS(+F20-E20)*100</f>
        <v>3.2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0.23300000000000001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298.76</v>
      </c>
      <c r="F22" s="123">
        <v>280.11</v>
      </c>
      <c r="G22" s="94" t="str">
        <f>IF((F22/E22)-1&lt;0,"▲","")</f>
        <v>▲</v>
      </c>
      <c r="H22" s="95">
        <f>ABS((+F22/E22)-1)</f>
        <v>6.2424688713348386E-2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280.11</v>
      </c>
    </row>
    <row r="23" spans="2:13" ht="12" customHeight="1">
      <c r="B23" s="30"/>
      <c r="C23" s="23" t="s">
        <v>8</v>
      </c>
      <c r="D23" s="31">
        <v>240.22</v>
      </c>
      <c r="E23" s="32">
        <v>244.73</v>
      </c>
      <c r="F23" s="123">
        <v>253.46</v>
      </c>
      <c r="G23" s="94" t="str">
        <f>IF((F23/E23)-1&lt;0,"▲","")</f>
        <v/>
      </c>
      <c r="H23" s="95">
        <f t="shared" si="0"/>
        <v>3.567196502267822E-2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253.46</v>
      </c>
    </row>
    <row r="24" spans="2:13" ht="12" customHeight="1">
      <c r="B24" s="30"/>
      <c r="C24" s="23" t="s">
        <v>79</v>
      </c>
      <c r="D24" s="31">
        <v>51.41</v>
      </c>
      <c r="E24" s="32">
        <v>60.13</v>
      </c>
      <c r="F24" s="123">
        <v>61.54</v>
      </c>
      <c r="G24" s="94" t="str">
        <f>IF((F24/E24)-1&lt;0,"▲","")</f>
        <v/>
      </c>
      <c r="H24" s="95">
        <f t="shared" si="0"/>
        <v>2.3449193414269098E-2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61.54</v>
      </c>
    </row>
    <row r="25" spans="2:13" ht="12" customHeight="1">
      <c r="B25" s="30"/>
      <c r="C25" s="23" t="s">
        <v>9</v>
      </c>
      <c r="D25" s="31">
        <v>58.8</v>
      </c>
      <c r="E25" s="32">
        <v>54.77</v>
      </c>
      <c r="F25" s="123">
        <v>22.4</v>
      </c>
      <c r="G25" s="94" t="str">
        <f>IF((F25/E25)-1&lt;0,"▲","")</f>
        <v>▲</v>
      </c>
      <c r="H25" s="95">
        <f t="shared" si="0"/>
        <v>0.59101698009859416</v>
      </c>
      <c r="I25" s="33" t="str">
        <f>IF(F25="NA","",IF(M25=0,"",IF((F25-M25)&lt;0,"▲","")))</f>
        <v/>
      </c>
      <c r="J25" s="63">
        <f>IF(F25="NA","-",IF(M25=0,"-",ABS(F25-M25)))</f>
        <v>0</v>
      </c>
      <c r="K25" s="60">
        <v>26.788499999999999</v>
      </c>
      <c r="L25" s="72">
        <v>14.439</v>
      </c>
      <c r="M25" s="55">
        <v>22.4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</v>
      </c>
      <c r="F26" s="69">
        <f>ROUND(F25/(F23+F24),3)</f>
        <v>7.0999999999999994E-2</v>
      </c>
      <c r="G26" s="104" t="str">
        <f>IF((F26/E26)-1&lt;0,"▲","")</f>
        <v>▲</v>
      </c>
      <c r="H26" s="98">
        <f>ABS(+F26-E26)*100</f>
        <v>10.9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7.0999999999999994E-2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282.31</v>
      </c>
      <c r="F28" s="123">
        <v>267.60000000000002</v>
      </c>
      <c r="G28" s="94" t="str">
        <f>IF((F28/E28)-1&lt;0,"▲","")</f>
        <v>▲</v>
      </c>
      <c r="H28" s="95">
        <f>ABS((+F28/E28)-1)</f>
        <v>5.2105841096666716E-2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267.60000000000002</v>
      </c>
    </row>
    <row r="29" spans="2:13" ht="12" customHeight="1">
      <c r="B29" s="41"/>
      <c r="C29" s="23" t="s">
        <v>8</v>
      </c>
      <c r="D29" s="31">
        <v>224.65</v>
      </c>
      <c r="E29" s="32">
        <v>231.72</v>
      </c>
      <c r="F29" s="123">
        <v>241.56</v>
      </c>
      <c r="G29" s="94" t="str">
        <f>IF((F29/E29)-1&lt;0,"▲","")</f>
        <v/>
      </c>
      <c r="H29" s="95">
        <f t="shared" si="0"/>
        <v>4.246504401864315E-2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241.56</v>
      </c>
    </row>
    <row r="30" spans="2:13" ht="12" customHeight="1">
      <c r="B30" s="41"/>
      <c r="C30" s="23" t="s">
        <v>79</v>
      </c>
      <c r="D30" s="31">
        <v>46.18</v>
      </c>
      <c r="E30" s="32">
        <v>54.55</v>
      </c>
      <c r="F30" s="123">
        <v>57.15</v>
      </c>
      <c r="G30" s="94" t="str">
        <f>IF((F30/E30)-1&lt;0,"▲","")</f>
        <v/>
      </c>
      <c r="H30" s="95">
        <f t="shared" si="0"/>
        <v>4.7662694775435499E-2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57.15</v>
      </c>
    </row>
    <row r="31" spans="2:13" ht="12" customHeight="1">
      <c r="B31" s="41"/>
      <c r="C31" s="23" t="s">
        <v>9</v>
      </c>
      <c r="D31" s="31">
        <v>53.7</v>
      </c>
      <c r="E31" s="32">
        <v>49.97</v>
      </c>
      <c r="F31" s="123">
        <v>19.100000000000001</v>
      </c>
      <c r="G31" s="94" t="str">
        <f>IF((F31/E31)-1&lt;0,"▲","")</f>
        <v>▲</v>
      </c>
      <c r="H31" s="95">
        <f t="shared" si="0"/>
        <v>0.61777066239743839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19.100000000000001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0.17499999999999999</v>
      </c>
      <c r="F32" s="69">
        <f>ROUND(F31/(F29+F30),3)</f>
        <v>6.4000000000000001E-2</v>
      </c>
      <c r="G32" s="104" t="str">
        <f>IF((F32/E32)-1&lt;0,"▲","")</f>
        <v>▲</v>
      </c>
      <c r="H32" s="98">
        <f>ABS(+F32-E32)*100</f>
        <v>11.099999999999998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6.4000000000000001E-2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6.2</v>
      </c>
      <c r="G34" s="94" t="str">
        <f>IF((F34/E34)-1&lt;0,"▲","")</f>
        <v>▲</v>
      </c>
      <c r="H34" s="95">
        <f>ABS((+F34/E34)-1)</f>
        <v>0.12798874824191286</v>
      </c>
      <c r="I34" s="33" t="str">
        <f>IF(F34="NA","",IF(M34=0,"",IF((F34-M34)&lt;0,"▲","")))</f>
        <v/>
      </c>
      <c r="J34" s="63">
        <f>IF(F34="NA","-",IF(M34=0,"-",ABS(F34-M34)))</f>
        <v>4.9999999999999822E-2</v>
      </c>
      <c r="K34" s="60">
        <v>2.931</v>
      </c>
      <c r="L34" s="72">
        <v>5.6280000000000001</v>
      </c>
      <c r="M34" s="55">
        <v>6.15</v>
      </c>
    </row>
    <row r="35" spans="2:13" ht="12" customHeight="1">
      <c r="B35" s="30"/>
      <c r="C35" s="23" t="s">
        <v>8</v>
      </c>
      <c r="D35" s="31">
        <v>3.94</v>
      </c>
      <c r="E35" s="32">
        <v>3.81</v>
      </c>
      <c r="F35" s="123">
        <v>3.92</v>
      </c>
      <c r="G35" s="94" t="str">
        <f>IF((F35/E35)-1&lt;0,"▲","")</f>
        <v/>
      </c>
      <c r="H35" s="95">
        <f t="shared" si="0"/>
        <v>2.887139107611536E-2</v>
      </c>
      <c r="I35" s="33" t="str">
        <f>IF(F35="NA","",IF(M35=0,"",IF((F35-M35)&lt;0,"▲","")))</f>
        <v/>
      </c>
      <c r="J35" s="63">
        <f>IF(F35="NA","-",IF(M35=0,"-",ABS(F35-M35)))</f>
        <v>2.0000000000000018E-2</v>
      </c>
      <c r="K35" s="60">
        <v>1.3365</v>
      </c>
      <c r="L35" s="72">
        <v>3.42</v>
      </c>
      <c r="M35" s="55">
        <v>3.9</v>
      </c>
    </row>
    <row r="36" spans="2:13" ht="12" customHeight="1">
      <c r="B36" s="30"/>
      <c r="C36" s="23" t="s">
        <v>79</v>
      </c>
      <c r="D36" s="31">
        <v>3.5</v>
      </c>
      <c r="E36" s="32">
        <v>3.69</v>
      </c>
      <c r="F36" s="123">
        <v>3.26</v>
      </c>
      <c r="G36" s="94" t="str">
        <f>IF((F36/E36)-1&lt;0,"▲","")</f>
        <v>▲</v>
      </c>
      <c r="H36" s="95">
        <f t="shared" si="0"/>
        <v>0.1165311653116532</v>
      </c>
      <c r="I36" s="33" t="str">
        <f>IF(F36="NA","",IF(M36=0,"",IF((F36-M36)&lt;0,"▲","")))</f>
        <v/>
      </c>
      <c r="J36" s="63">
        <f>IF(F36="NA","-",IF(M36=0,"-",ABS(F36-M36)))</f>
        <v>1.9999999999999574E-2</v>
      </c>
      <c r="K36" s="60">
        <v>1.665</v>
      </c>
      <c r="L36" s="72">
        <v>2.694</v>
      </c>
      <c r="M36" s="55">
        <v>3.24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0.99</v>
      </c>
      <c r="G37" s="94" t="str">
        <f>IF((F37/E37)-1&lt;0,"▲","")</f>
        <v>▲</v>
      </c>
      <c r="H37" s="95">
        <f t="shared" si="0"/>
        <v>0.27737226277372273</v>
      </c>
      <c r="I37" s="33" t="str">
        <f>IF(F37="NA","",IF(M37=0,"",IF((F37-M37)&lt;0,"▲","")))</f>
        <v/>
      </c>
      <c r="J37" s="63">
        <f>IF(F37="NA","-",IF(M37=0,"-",ABS(F37-M37)))</f>
        <v>2.0000000000000018E-2</v>
      </c>
      <c r="K37" s="60">
        <v>0.21099999999999999</v>
      </c>
      <c r="L37" s="72">
        <v>0.81</v>
      </c>
      <c r="M37" s="55">
        <v>0.97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0.13800000000000001</v>
      </c>
      <c r="G38" s="107" t="str">
        <f>IF((F38/E38)-1&lt;0,"▲","")</f>
        <v>▲</v>
      </c>
      <c r="H38" s="108">
        <f>ABS(+F38-E38)*100</f>
        <v>4.4999999999999982</v>
      </c>
      <c r="I38" s="109" t="str">
        <f>IF(F38="NA","",IF(M38=0,"",IF((F38-M38)&lt;0,"▲","")))</f>
        <v/>
      </c>
      <c r="J38" s="64">
        <f>IF(F38="NA","-",IF(M38=0,"-",ABS(F38-M38)*100))</f>
        <v>0.20000000000000018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0.13600000000000001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86.77</v>
      </c>
      <c r="G44" s="113" t="str">
        <f>IF((F44/E44)-1&lt;0,"▲","")</f>
        <v/>
      </c>
      <c r="H44" s="95">
        <f>ABS((+F44/E44)-1)</f>
        <v>4.0782055895405955E-2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86.77</v>
      </c>
    </row>
    <row r="45" spans="2:13" ht="12" customHeight="1">
      <c r="B45" s="30"/>
      <c r="C45" s="23" t="s">
        <v>8</v>
      </c>
      <c r="D45" s="111">
        <v>51.4</v>
      </c>
      <c r="E45" s="112">
        <v>52.41</v>
      </c>
      <c r="F45" s="125">
        <v>52.97</v>
      </c>
      <c r="G45" s="114" t="str">
        <f>IF((F45/E45)-1&lt;0,"▲","")</f>
        <v/>
      </c>
      <c r="H45" s="95">
        <f>ABS((+F45/E45)-1)</f>
        <v>1.0684983781721114E-2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52.97</v>
      </c>
    </row>
    <row r="46" spans="2:13" ht="12" customHeight="1">
      <c r="B46" s="30"/>
      <c r="C46" s="23" t="s">
        <v>79</v>
      </c>
      <c r="D46" s="111">
        <v>29.86</v>
      </c>
      <c r="E46" s="112">
        <v>25.78</v>
      </c>
      <c r="F46" s="125">
        <v>29.94</v>
      </c>
      <c r="G46" s="114" t="str">
        <f>IF((F46/E46)-1&lt;0,"▲","")</f>
        <v/>
      </c>
      <c r="H46" s="95">
        <f>ABS((+F46/E46)-1)</f>
        <v>0.16136539953452278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29.94</v>
      </c>
    </row>
    <row r="47" spans="2:13" ht="12" customHeight="1">
      <c r="B47" s="30"/>
      <c r="C47" s="23" t="s">
        <v>9</v>
      </c>
      <c r="D47" s="111">
        <v>6.96</v>
      </c>
      <c r="E47" s="112">
        <v>12.23</v>
      </c>
      <c r="F47" s="125">
        <v>16.2</v>
      </c>
      <c r="G47" s="114" t="str">
        <f>IF((F47/E47)-1&lt;0,"▲","")</f>
        <v/>
      </c>
      <c r="H47" s="95">
        <f>ABS((+F47/E47)-1)</f>
        <v>0.32461161079313161</v>
      </c>
      <c r="I47" s="33" t="str">
        <f>IF(F47="NA","",IF(M47=0,"",IF((F47-M47)&lt;0,"▲","")))</f>
        <v>▲</v>
      </c>
      <c r="J47" s="63">
        <f>IF(F47="NA","-",IF(M47=0,"-",ABS(F47-M47)))</f>
        <v>1.0000000000001563E-2</v>
      </c>
      <c r="K47" s="60">
        <v>3.1349999999999998</v>
      </c>
      <c r="L47" s="79">
        <v>4.9930000000000003</v>
      </c>
      <c r="M47" s="55">
        <v>16.21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0.19500000000000001</v>
      </c>
      <c r="G48" s="117" t="str">
        <f>IF(F48-D48&lt;0,"▲","")</f>
        <v/>
      </c>
      <c r="H48" s="108">
        <f>ABS(+F48-E48)*100</f>
        <v>3.9000000000000008</v>
      </c>
      <c r="I48" s="45" t="str">
        <f>IF(F48="NA","",IF(M48=0,"",IF((F48-M48)&lt;0,"▲","")))</f>
        <v>▲</v>
      </c>
      <c r="J48" s="64">
        <f>ABS(+F48-M48)*100</f>
        <v>0.10000000000000009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0.19600000000000001</v>
      </c>
    </row>
    <row r="49" spans="1:13" ht="12" customHeight="1">
      <c r="B49" s="1" t="s">
        <v>180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173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174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175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176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177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178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8">
    <tabColor theme="1"/>
    <pageSetUpPr fitToPage="1"/>
  </sheetPr>
  <dimension ref="A1:M74"/>
  <sheetViews>
    <sheetView showGridLines="0" defaultGridColor="0" topLeftCell="A37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171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117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363.16</v>
      </c>
      <c r="F10" s="123">
        <v>335.58</v>
      </c>
      <c r="G10" s="94" t="str">
        <f>IF((F10/E10)-1&lt;0,"▲","")</f>
        <v>▲</v>
      </c>
      <c r="H10" s="95">
        <f>ABS((+F10/E10)-1)</f>
        <v>7.5944487278334694E-2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335.58</v>
      </c>
    </row>
    <row r="11" spans="2:13" ht="12" customHeight="1">
      <c r="B11" s="30"/>
      <c r="C11" s="23" t="s">
        <v>8</v>
      </c>
      <c r="D11" s="31">
        <v>275.97000000000003</v>
      </c>
      <c r="E11" s="32">
        <v>279.73</v>
      </c>
      <c r="F11" s="123">
        <v>288.69</v>
      </c>
      <c r="G11" s="94" t="str">
        <f>IF((F11/E11)-1&lt;0,"▲","")</f>
        <v/>
      </c>
      <c r="H11" s="95">
        <f>ABS((+F11/E11)-1)</f>
        <v>3.2030886926679214E-2</v>
      </c>
      <c r="I11" s="33" t="str">
        <f>IF(F11="NA","",IF(M11=0,"",IF((F11-M11)&lt;0,"▲","")))</f>
        <v/>
      </c>
      <c r="J11" s="63">
        <f>IF(F11="NA","-",IF(M11=0,"-",ABS(F11-M11)))</f>
        <v>0</v>
      </c>
      <c r="K11" s="60">
        <v>180.13</v>
      </c>
      <c r="L11" s="72">
        <v>215.17099999999999</v>
      </c>
      <c r="M11" s="55">
        <v>288.69</v>
      </c>
    </row>
    <row r="12" spans="2:13" ht="12" customHeight="1">
      <c r="B12" s="30"/>
      <c r="C12" s="23" t="s">
        <v>79</v>
      </c>
      <c r="D12" s="31">
        <v>83.91</v>
      </c>
      <c r="E12" s="32">
        <v>91.28</v>
      </c>
      <c r="F12" s="123">
        <v>88.59</v>
      </c>
      <c r="G12" s="94" t="str">
        <f>IF((F12/E12)-1&lt;0,"▲","")</f>
        <v>▲</v>
      </c>
      <c r="H12" s="95">
        <f>ABS((+F12/E12)-1)</f>
        <v>2.9469763365468915E-2</v>
      </c>
      <c r="I12" s="33" t="str">
        <f>IF(F12="NA","",IF(M12=0,"",IF((F12-M12)&lt;0,"▲","")))</f>
        <v>▲</v>
      </c>
      <c r="J12" s="63">
        <f>IF(F12="NA","-",IF(M12=0,"-",ABS(F12-M12)))</f>
        <v>0.12999999999999545</v>
      </c>
      <c r="K12" s="60">
        <v>73.123999999999995</v>
      </c>
      <c r="L12" s="72">
        <v>99.475999999999999</v>
      </c>
      <c r="M12" s="55">
        <v>88.72</v>
      </c>
    </row>
    <row r="13" spans="2:13" ht="12" customHeight="1">
      <c r="B13" s="30"/>
      <c r="C13" s="23" t="s">
        <v>9</v>
      </c>
      <c r="D13" s="31">
        <v>74.709999999999994</v>
      </c>
      <c r="E13" s="32">
        <v>71.680000000000007</v>
      </c>
      <c r="F13" s="123">
        <v>36.21</v>
      </c>
      <c r="G13" s="94" t="str">
        <f>IF((F13/E13)-1&lt;0,"▲","")</f>
        <v>▲</v>
      </c>
      <c r="H13" s="95">
        <f>ABS((+F13/E13)-1)</f>
        <v>0.49483816964285721</v>
      </c>
      <c r="I13" s="33" t="str">
        <f>IF(F13="NA","",IF(M13=0,"",IF((F13-M13)&lt;0,"▲","")))</f>
        <v/>
      </c>
      <c r="J13" s="63">
        <f>IF(F13="NA","-",IF(M13=0,"-",ABS(F13-M13)))</f>
        <v>0.14000000000000057</v>
      </c>
      <c r="K13" s="60">
        <v>39.75</v>
      </c>
      <c r="L13" s="72">
        <v>25.483000000000001</v>
      </c>
      <c r="M13" s="55">
        <v>36.07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0.193</v>
      </c>
      <c r="F14" s="69">
        <f>ROUND(F13/(F11+F12),3)</f>
        <v>9.6000000000000002E-2</v>
      </c>
      <c r="G14" s="94" t="str">
        <f>IF((F14/E14)-1&lt;0,"▲","")</f>
        <v>▲</v>
      </c>
      <c r="H14" s="98">
        <f>ABS(+F14-E14)*100</f>
        <v>9.7000000000000011</v>
      </c>
      <c r="I14" s="33" t="str">
        <f>IF(F14="NA","",IF(M14=0,"",IF((F14-M14)&lt;0,"▲","")))</f>
        <v/>
      </c>
      <c r="J14" s="63">
        <f>IF(F14="NA","-",IF(M14=0,"-",ABS(F14-M14)*100))</f>
        <v>0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9.6000000000000002E-2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49.32</v>
      </c>
      <c r="G16" s="94" t="str">
        <f>IF((F16/E16)-1&lt;0,"▲","")</f>
        <v>▲</v>
      </c>
      <c r="H16" s="95">
        <f t="shared" ref="H16:H37" si="0">ABS((+F16/E16)-1)</f>
        <v>0.13896648044692739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49.32</v>
      </c>
    </row>
    <row r="17" spans="2:13" ht="12" customHeight="1">
      <c r="B17" s="30"/>
      <c r="C17" s="23" t="s">
        <v>8</v>
      </c>
      <c r="D17" s="31">
        <v>31.82</v>
      </c>
      <c r="E17" s="32">
        <v>31.19</v>
      </c>
      <c r="F17" s="123">
        <v>31.33</v>
      </c>
      <c r="G17" s="94" t="str">
        <f>IF((F17/E17)-1&lt;0,"▲","")</f>
        <v/>
      </c>
      <c r="H17" s="95">
        <f t="shared" si="0"/>
        <v>4.4886181468417607E-3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31.33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23.81</v>
      </c>
      <c r="G18" s="94" t="str">
        <f>IF((F18/E18)-1&lt;0,"▲","")</f>
        <v>▲</v>
      </c>
      <c r="H18" s="95">
        <f t="shared" si="0"/>
        <v>0.13323625773571168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23.81</v>
      </c>
    </row>
    <row r="19" spans="2:13" ht="12" customHeight="1">
      <c r="B19" s="30"/>
      <c r="C19" s="23" t="s">
        <v>9</v>
      </c>
      <c r="D19" s="31">
        <v>14.7</v>
      </c>
      <c r="E19" s="32">
        <v>15.55</v>
      </c>
      <c r="F19" s="123">
        <v>12.85</v>
      </c>
      <c r="G19" s="94" t="str">
        <f>IF((F19/E19)-1&lt;0,"▲","")</f>
        <v>▲</v>
      </c>
      <c r="H19" s="95">
        <f t="shared" si="0"/>
        <v>0.17363344051446949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12.85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0.26500000000000001</v>
      </c>
      <c r="F20" s="69">
        <f>ROUND(F19/(F17+F18),3)</f>
        <v>0.23300000000000001</v>
      </c>
      <c r="G20" s="104" t="str">
        <f>IF((F20/E20)-1&lt;0,"▲","")</f>
        <v>▲</v>
      </c>
      <c r="H20" s="98">
        <f>ABS(+F20-E20)*100</f>
        <v>3.2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0.23300000000000001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298.76</v>
      </c>
      <c r="F22" s="123">
        <v>280.11</v>
      </c>
      <c r="G22" s="94" t="str">
        <f>IF((F22/E22)-1&lt;0,"▲","")</f>
        <v>▲</v>
      </c>
      <c r="H22" s="95">
        <f>ABS((+F22/E22)-1)</f>
        <v>6.2424688713348386E-2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280.11</v>
      </c>
    </row>
    <row r="23" spans="2:13" ht="12" customHeight="1">
      <c r="B23" s="30"/>
      <c r="C23" s="23" t="s">
        <v>8</v>
      </c>
      <c r="D23" s="31">
        <v>240.22</v>
      </c>
      <c r="E23" s="32">
        <v>244.73</v>
      </c>
      <c r="F23" s="123">
        <v>253.46</v>
      </c>
      <c r="G23" s="94" t="str">
        <f>IF((F23/E23)-1&lt;0,"▲","")</f>
        <v/>
      </c>
      <c r="H23" s="95">
        <f t="shared" si="0"/>
        <v>3.567196502267822E-2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253.46</v>
      </c>
    </row>
    <row r="24" spans="2:13" ht="12" customHeight="1">
      <c r="B24" s="30"/>
      <c r="C24" s="23" t="s">
        <v>79</v>
      </c>
      <c r="D24" s="31">
        <v>51.41</v>
      </c>
      <c r="E24" s="32">
        <v>60.13</v>
      </c>
      <c r="F24" s="123">
        <v>61.54</v>
      </c>
      <c r="G24" s="94" t="str">
        <f>IF((F24/E24)-1&lt;0,"▲","")</f>
        <v/>
      </c>
      <c r="H24" s="95">
        <f t="shared" si="0"/>
        <v>2.3449193414269098E-2</v>
      </c>
      <c r="I24" s="33" t="str">
        <f>IF(F24="NA","",IF(M24=0,"",IF((F24-M24)&lt;0,"▲","")))</f>
        <v>▲</v>
      </c>
      <c r="J24" s="63">
        <f>IF(F24="NA","-",IF(M24=0,"-",ABS(F24-M24)))</f>
        <v>0.13000000000000256</v>
      </c>
      <c r="K24" s="60">
        <v>39.707999999999998</v>
      </c>
      <c r="L24" s="72">
        <v>63.003999999999998</v>
      </c>
      <c r="M24" s="55">
        <v>61.67</v>
      </c>
    </row>
    <row r="25" spans="2:13" ht="12" customHeight="1">
      <c r="B25" s="30"/>
      <c r="C25" s="23" t="s">
        <v>9</v>
      </c>
      <c r="D25" s="31">
        <v>58.8</v>
      </c>
      <c r="E25" s="32">
        <v>54.77</v>
      </c>
      <c r="F25" s="123">
        <v>22.4</v>
      </c>
      <c r="G25" s="94" t="str">
        <f>IF((F25/E25)-1&lt;0,"▲","")</f>
        <v>▲</v>
      </c>
      <c r="H25" s="95">
        <f t="shared" si="0"/>
        <v>0.59101698009859416</v>
      </c>
      <c r="I25" s="33" t="str">
        <f>IF(F25="NA","",IF(M25=0,"",IF((F25-M25)&lt;0,"▲","")))</f>
        <v/>
      </c>
      <c r="J25" s="63">
        <f>IF(F25="NA","-",IF(M25=0,"-",ABS(F25-M25)))</f>
        <v>0.12999999999999901</v>
      </c>
      <c r="K25" s="60">
        <v>26.788499999999999</v>
      </c>
      <c r="L25" s="72">
        <v>14.439</v>
      </c>
      <c r="M25" s="55">
        <v>22.27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</v>
      </c>
      <c r="F26" s="69">
        <f>ROUND(F25/(F23+F24),3)</f>
        <v>7.0999999999999994E-2</v>
      </c>
      <c r="G26" s="104" t="str">
        <f>IF((F26/E26)-1&lt;0,"▲","")</f>
        <v>▲</v>
      </c>
      <c r="H26" s="98">
        <f>ABS(+F26-E26)*100</f>
        <v>10.9</v>
      </c>
      <c r="I26" s="105" t="str">
        <f>IF(F26="NA","",IF(M26=0,"",IF((F26-M26)&lt;0,"▲","")))</f>
        <v/>
      </c>
      <c r="J26" s="63">
        <f>IF(F26="NA","-",IF(M26=0,"-",ABS(F26-M26)*100))</f>
        <v>0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7.0999999999999994E-2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282.31</v>
      </c>
      <c r="F28" s="123">
        <v>267.60000000000002</v>
      </c>
      <c r="G28" s="94" t="str">
        <f>IF((F28/E28)-1&lt;0,"▲","")</f>
        <v>▲</v>
      </c>
      <c r="H28" s="95">
        <f>ABS((+F28/E28)-1)</f>
        <v>5.2105841096666716E-2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267.60000000000002</v>
      </c>
    </row>
    <row r="29" spans="2:13" ht="12" customHeight="1">
      <c r="B29" s="41"/>
      <c r="C29" s="23" t="s">
        <v>8</v>
      </c>
      <c r="D29" s="31">
        <v>224.65</v>
      </c>
      <c r="E29" s="32">
        <v>231.72</v>
      </c>
      <c r="F29" s="123">
        <v>241.56</v>
      </c>
      <c r="G29" s="94" t="str">
        <f>IF((F29/E29)-1&lt;0,"▲","")</f>
        <v/>
      </c>
      <c r="H29" s="95">
        <f t="shared" si="0"/>
        <v>4.246504401864315E-2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241.56</v>
      </c>
    </row>
    <row r="30" spans="2:13" ht="12" customHeight="1">
      <c r="B30" s="41"/>
      <c r="C30" s="23" t="s">
        <v>79</v>
      </c>
      <c r="D30" s="31">
        <v>46.18</v>
      </c>
      <c r="E30" s="32">
        <v>54.55</v>
      </c>
      <c r="F30" s="123">
        <v>57.15</v>
      </c>
      <c r="G30" s="94" t="str">
        <f>IF((F30/E30)-1&lt;0,"▲","")</f>
        <v/>
      </c>
      <c r="H30" s="95">
        <f t="shared" si="0"/>
        <v>4.7662694775435499E-2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57.15</v>
      </c>
    </row>
    <row r="31" spans="2:13" ht="12" customHeight="1">
      <c r="B31" s="41"/>
      <c r="C31" s="23" t="s">
        <v>9</v>
      </c>
      <c r="D31" s="31">
        <v>53.7</v>
      </c>
      <c r="E31" s="32">
        <v>49.97</v>
      </c>
      <c r="F31" s="123">
        <v>19.100000000000001</v>
      </c>
      <c r="G31" s="94" t="str">
        <f>IF((F31/E31)-1&lt;0,"▲","")</f>
        <v>▲</v>
      </c>
      <c r="H31" s="95">
        <f t="shared" si="0"/>
        <v>0.61777066239743839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19.100000000000001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0.17499999999999999</v>
      </c>
      <c r="F32" s="69">
        <f>ROUND(F31/(F29+F30),3)</f>
        <v>6.4000000000000001E-2</v>
      </c>
      <c r="G32" s="104" t="str">
        <f>IF((F32/E32)-1&lt;0,"▲","")</f>
        <v>▲</v>
      </c>
      <c r="H32" s="98">
        <f>ABS(+F32-E32)*100</f>
        <v>11.099999999999998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6.4000000000000001E-2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6.15</v>
      </c>
      <c r="G34" s="94" t="str">
        <f>IF((F34/E34)-1&lt;0,"▲","")</f>
        <v>▲</v>
      </c>
      <c r="H34" s="95">
        <f>ABS((+F34/E34)-1)</f>
        <v>0.13502109704641352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6.15</v>
      </c>
    </row>
    <row r="35" spans="2:13" ht="12" customHeight="1">
      <c r="B35" s="30"/>
      <c r="C35" s="23" t="s">
        <v>8</v>
      </c>
      <c r="D35" s="31">
        <v>3.94</v>
      </c>
      <c r="E35" s="32">
        <v>3.81</v>
      </c>
      <c r="F35" s="123">
        <v>3.9</v>
      </c>
      <c r="G35" s="94" t="str">
        <f>IF((F35/E35)-1&lt;0,"▲","")</f>
        <v/>
      </c>
      <c r="H35" s="95">
        <f t="shared" si="0"/>
        <v>2.3622047244094446E-2</v>
      </c>
      <c r="I35" s="33" t="str">
        <f>IF(F35="NA","",IF(M35=0,"",IF((F35-M35)&lt;0,"▲","")))</f>
        <v>▲</v>
      </c>
      <c r="J35" s="63">
        <f>IF(F35="NA","-",IF(M35=0,"-",ABS(F35-M35)))</f>
        <v>1.0000000000000231E-2</v>
      </c>
      <c r="K35" s="60">
        <v>1.3365</v>
      </c>
      <c r="L35" s="72">
        <v>3.42</v>
      </c>
      <c r="M35" s="55">
        <v>3.91</v>
      </c>
    </row>
    <row r="36" spans="2:13" ht="12" customHeight="1">
      <c r="B36" s="30"/>
      <c r="C36" s="23" t="s">
        <v>79</v>
      </c>
      <c r="D36" s="31">
        <v>3.5</v>
      </c>
      <c r="E36" s="32">
        <v>3.69</v>
      </c>
      <c r="F36" s="123">
        <v>3.24</v>
      </c>
      <c r="G36" s="94" t="str">
        <f>IF((F36/E36)-1&lt;0,"▲","")</f>
        <v>▲</v>
      </c>
      <c r="H36" s="95">
        <f t="shared" si="0"/>
        <v>0.12195121951219501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3.24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0.97</v>
      </c>
      <c r="G37" s="94" t="str">
        <f>IF((F37/E37)-1&lt;0,"▲","")</f>
        <v>▲</v>
      </c>
      <c r="H37" s="95">
        <f t="shared" si="0"/>
        <v>0.29197080291970812</v>
      </c>
      <c r="I37" s="33" t="str">
        <f>IF(F37="NA","",IF(M37=0,"",IF((F37-M37)&lt;0,"▲","")))</f>
        <v/>
      </c>
      <c r="J37" s="63">
        <f>IF(F37="NA","-",IF(M37=0,"-",ABS(F37-M37)))</f>
        <v>2.0000000000000018E-2</v>
      </c>
      <c r="K37" s="60">
        <v>0.21099999999999999</v>
      </c>
      <c r="L37" s="72">
        <v>0.81</v>
      </c>
      <c r="M37" s="55">
        <v>0.95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0.13600000000000001</v>
      </c>
      <c r="G38" s="107" t="str">
        <f>IF((F38/E38)-1&lt;0,"▲","")</f>
        <v>▲</v>
      </c>
      <c r="H38" s="108">
        <f>ABS(+F38-E38)*100</f>
        <v>4.6999999999999984</v>
      </c>
      <c r="I38" s="109" t="str">
        <f>IF(F38="NA","",IF(M38=0,"",IF((F38-M38)&lt;0,"▲","")))</f>
        <v/>
      </c>
      <c r="J38" s="64">
        <f>IF(F38="NA","-",IF(M38=0,"-",ABS(F38-M38)*100))</f>
        <v>0.30000000000000027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0.13300000000000001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86.77</v>
      </c>
      <c r="G44" s="113" t="str">
        <f>IF((F44/E44)-1&lt;0,"▲","")</f>
        <v/>
      </c>
      <c r="H44" s="95">
        <f>ABS((+F44/E44)-1)</f>
        <v>4.0782055895405955E-2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86.77</v>
      </c>
    </row>
    <row r="45" spans="2:13" ht="12" customHeight="1">
      <c r="B45" s="30"/>
      <c r="C45" s="23" t="s">
        <v>8</v>
      </c>
      <c r="D45" s="111">
        <v>51.4</v>
      </c>
      <c r="E45" s="112">
        <v>52.41</v>
      </c>
      <c r="F45" s="125">
        <v>52.97</v>
      </c>
      <c r="G45" s="114" t="str">
        <f>IF((F45/E45)-1&lt;0,"▲","")</f>
        <v/>
      </c>
      <c r="H45" s="95">
        <f>ABS((+F45/E45)-1)</f>
        <v>1.0684983781721114E-2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52.97</v>
      </c>
    </row>
    <row r="46" spans="2:13" ht="12" customHeight="1">
      <c r="B46" s="30"/>
      <c r="C46" s="23" t="s">
        <v>79</v>
      </c>
      <c r="D46" s="111">
        <v>29.86</v>
      </c>
      <c r="E46" s="112">
        <v>25.78</v>
      </c>
      <c r="F46" s="125">
        <v>29.94</v>
      </c>
      <c r="G46" s="114" t="str">
        <f>IF((F46/E46)-1&lt;0,"▲","")</f>
        <v/>
      </c>
      <c r="H46" s="95">
        <f>ABS((+F46/E46)-1)</f>
        <v>0.16136539953452278</v>
      </c>
      <c r="I46" s="33" t="str">
        <f>IF(F46="NA","",IF(M46=0,"",IF((F46-M46)&lt;0,"▲","")))</f>
        <v>▲</v>
      </c>
      <c r="J46" s="63">
        <f>IF(F46="NA","-",IF(M46=0,"-",ABS(F46-M46)))</f>
        <v>0.53999999999999915</v>
      </c>
      <c r="K46" s="60">
        <v>23.144500000000001</v>
      </c>
      <c r="L46" s="79">
        <v>23.108000000000001</v>
      </c>
      <c r="M46" s="55">
        <v>30.48</v>
      </c>
    </row>
    <row r="47" spans="2:13" ht="12" customHeight="1">
      <c r="B47" s="30"/>
      <c r="C47" s="23" t="s">
        <v>9</v>
      </c>
      <c r="D47" s="111">
        <v>6.96</v>
      </c>
      <c r="E47" s="112">
        <v>12.23</v>
      </c>
      <c r="F47" s="125">
        <v>16.21</v>
      </c>
      <c r="G47" s="114" t="str">
        <f>IF((F47/E47)-1&lt;0,"▲","")</f>
        <v/>
      </c>
      <c r="H47" s="95">
        <f>ABS((+F47/E47)-1)</f>
        <v>0.32542927228127549</v>
      </c>
      <c r="I47" s="33" t="str">
        <f>IF(F47="NA","",IF(M47=0,"",IF((F47-M47)&lt;0,"▲","")))</f>
        <v/>
      </c>
      <c r="J47" s="63">
        <f>IF(F47="NA","-",IF(M47=0,"-",ABS(F47-M47)))</f>
        <v>0.55000000000000071</v>
      </c>
      <c r="K47" s="60">
        <v>3.1349999999999998</v>
      </c>
      <c r="L47" s="79">
        <v>4.9930000000000003</v>
      </c>
      <c r="M47" s="55">
        <v>15.66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0.19600000000000001</v>
      </c>
      <c r="G48" s="117" t="str">
        <f>IF(F48-D48&lt;0,"▲","")</f>
        <v/>
      </c>
      <c r="H48" s="108">
        <f>ABS(+F48-E48)*100</f>
        <v>4.0000000000000009</v>
      </c>
      <c r="I48" s="45" t="str">
        <f>IF(F48="NA","",IF(M48=0,"",IF((F48-M48)&lt;0,"▲","")))</f>
        <v/>
      </c>
      <c r="J48" s="64">
        <f>ABS(+F48-M48)*100</f>
        <v>0.80000000000000071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0.188</v>
      </c>
    </row>
    <row r="49" spans="1:13" ht="12" customHeight="1">
      <c r="B49" s="1" t="s">
        <v>172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9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169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168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138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139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363.16</v>
      </c>
      <c r="F10" s="123">
        <v>335.58</v>
      </c>
      <c r="G10" s="94" t="str">
        <f>IF((F10/E10)-1&lt;0,"▲","")</f>
        <v>▲</v>
      </c>
      <c r="H10" s="95">
        <f>ABS((+F10/E10)-1)</f>
        <v>7.5944487278334694E-2</v>
      </c>
      <c r="I10" s="33" t="str">
        <f>IF(F10="NA","",IF(M10=0,"",IF((F10-M10)&lt;0,"▲","")))</f>
        <v>▲</v>
      </c>
      <c r="J10" s="63">
        <f>IF(F10="NA","-",IF(M10=0,"-",ABS(F10-M10)))</f>
        <v>5.5900000000000318</v>
      </c>
      <c r="K10" s="60">
        <v>231.6465</v>
      </c>
      <c r="L10" s="72">
        <v>275.07</v>
      </c>
      <c r="M10" s="55">
        <v>341.17</v>
      </c>
    </row>
    <row r="11" spans="2:13" ht="12" customHeight="1">
      <c r="B11" s="30"/>
      <c r="C11" s="23" t="s">
        <v>8</v>
      </c>
      <c r="D11" s="31">
        <v>275.97000000000003</v>
      </c>
      <c r="E11" s="32">
        <v>279.73</v>
      </c>
      <c r="F11" s="123">
        <v>288.69</v>
      </c>
      <c r="G11" s="94" t="str">
        <f>IF((F11/E11)-1&lt;0,"▲","")</f>
        <v/>
      </c>
      <c r="H11" s="95">
        <f>ABS((+F11/E11)-1)</f>
        <v>3.2030886926679214E-2</v>
      </c>
      <c r="I11" s="33" t="str">
        <f>IF(F11="NA","",IF(M11=0,"",IF((F11-M11)&lt;0,"▲","")))</f>
        <v>▲</v>
      </c>
      <c r="J11" s="63">
        <f>IF(F11="NA","-",IF(M11=0,"-",ABS(F11-M11)))</f>
        <v>1.660000000000025</v>
      </c>
      <c r="K11" s="60">
        <v>180.13</v>
      </c>
      <c r="L11" s="72">
        <v>215.17099999999999</v>
      </c>
      <c r="M11" s="55">
        <v>290.35000000000002</v>
      </c>
    </row>
    <row r="12" spans="2:13" ht="12" customHeight="1">
      <c r="B12" s="30"/>
      <c r="C12" s="23" t="s">
        <v>79</v>
      </c>
      <c r="D12" s="31">
        <v>83.91</v>
      </c>
      <c r="E12" s="32">
        <v>91.28</v>
      </c>
      <c r="F12" s="123">
        <v>88.72</v>
      </c>
      <c r="G12" s="94" t="str">
        <f>IF((F12/E12)-1&lt;0,"▲","")</f>
        <v>▲</v>
      </c>
      <c r="H12" s="95">
        <f>ABS((+F12/E12)-1)</f>
        <v>2.8045574057844025E-2</v>
      </c>
      <c r="I12" s="33" t="str">
        <f>IF(F12="NA","",IF(M12=0,"",IF((F12-M12)&lt;0,"▲","")))</f>
        <v/>
      </c>
      <c r="J12" s="63">
        <f>IF(F12="NA","-",IF(M12=0,"-",ABS(F12-M12)))</f>
        <v>0.34000000000000341</v>
      </c>
      <c r="K12" s="60">
        <v>73.123999999999995</v>
      </c>
      <c r="L12" s="72">
        <v>99.475999999999999</v>
      </c>
      <c r="M12" s="55">
        <v>88.38</v>
      </c>
    </row>
    <row r="13" spans="2:13" ht="12" customHeight="1">
      <c r="B13" s="30"/>
      <c r="C13" s="23" t="s">
        <v>9</v>
      </c>
      <c r="D13" s="31">
        <v>74.709999999999994</v>
      </c>
      <c r="E13" s="32">
        <v>71.680000000000007</v>
      </c>
      <c r="F13" s="123">
        <v>36.07</v>
      </c>
      <c r="G13" s="94" t="str">
        <f>IF((F13/E13)-1&lt;0,"▲","")</f>
        <v>▲</v>
      </c>
      <c r="H13" s="95">
        <f>ABS((+F13/E13)-1)</f>
        <v>0.49679129464285721</v>
      </c>
      <c r="I13" s="33" t="str">
        <f>IF(F13="NA","",IF(M13=0,"",IF((F13-M13)&lt;0,"▲","")))</f>
        <v>▲</v>
      </c>
      <c r="J13" s="63">
        <f>IF(F13="NA","-",IF(M13=0,"-",ABS(F13-M13)))</f>
        <v>4.07</v>
      </c>
      <c r="K13" s="60">
        <v>39.75</v>
      </c>
      <c r="L13" s="72">
        <v>25.483000000000001</v>
      </c>
      <c r="M13" s="55">
        <v>40.14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0.193</v>
      </c>
      <c r="F14" s="69">
        <f>ROUND(F13/(F11+F12),3)</f>
        <v>9.6000000000000002E-2</v>
      </c>
      <c r="G14" s="94" t="str">
        <f>IF((F14/E14)-1&lt;0,"▲","")</f>
        <v>▲</v>
      </c>
      <c r="H14" s="98">
        <f>ABS(+F14-E14)*100</f>
        <v>9.7000000000000011</v>
      </c>
      <c r="I14" s="33" t="str">
        <f>IF(F14="NA","",IF(M14=0,"",IF((F14-M14)&lt;0,"▲","")))</f>
        <v>▲</v>
      </c>
      <c r="J14" s="63">
        <f>IF(F14="NA","-",IF(M14=0,"-",ABS(F14-M14)*100))</f>
        <v>0.99999999999999956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0.106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49.32</v>
      </c>
      <c r="G16" s="94" t="str">
        <f>IF((F16/E16)-1&lt;0,"▲","")</f>
        <v>▲</v>
      </c>
      <c r="H16" s="95">
        <f t="shared" ref="H16:H37" si="0">ABS((+F16/E16)-1)</f>
        <v>0.13896648044692739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49.32</v>
      </c>
    </row>
    <row r="17" spans="2:13" ht="12" customHeight="1">
      <c r="B17" s="30"/>
      <c r="C17" s="23" t="s">
        <v>8</v>
      </c>
      <c r="D17" s="31">
        <v>31.82</v>
      </c>
      <c r="E17" s="32">
        <v>31.19</v>
      </c>
      <c r="F17" s="123">
        <v>31.33</v>
      </c>
      <c r="G17" s="94" t="str">
        <f>IF((F17/E17)-1&lt;0,"▲","")</f>
        <v/>
      </c>
      <c r="H17" s="95">
        <f t="shared" si="0"/>
        <v>4.4886181468417607E-3</v>
      </c>
      <c r="I17" s="33" t="str">
        <f>IF(F17="NA","",IF(M17=0,"",IF((F17-M17)&lt;0,"▲","")))</f>
        <v/>
      </c>
      <c r="J17" s="63">
        <f>IF(F17="NA","-",IF(M17=0,"-",ABS(F17-M17)))</f>
        <v>2.9999999999997584E-2</v>
      </c>
      <c r="K17" s="60">
        <v>21.401</v>
      </c>
      <c r="L17" s="72">
        <v>31.027999999999999</v>
      </c>
      <c r="M17" s="55">
        <v>31.3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23.81</v>
      </c>
      <c r="G18" s="94" t="str">
        <f>IF((F18/E18)-1&lt;0,"▲","")</f>
        <v>▲</v>
      </c>
      <c r="H18" s="95">
        <f t="shared" si="0"/>
        <v>0.13323625773571168</v>
      </c>
      <c r="I18" s="33" t="str">
        <f>IF(F18="NA","",IF(M18=0,"",IF((F18-M18)&lt;0,"▲","")))</f>
        <v>▲</v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14.7</v>
      </c>
      <c r="E19" s="32">
        <v>15.55</v>
      </c>
      <c r="F19" s="123">
        <v>12.85</v>
      </c>
      <c r="G19" s="94" t="str">
        <f>IF((F19/E19)-1&lt;0,"▲","")</f>
        <v>▲</v>
      </c>
      <c r="H19" s="95">
        <f t="shared" si="0"/>
        <v>0.17363344051446949</v>
      </c>
      <c r="I19" s="33" t="str">
        <f>IF(F19="NA","",IF(M19=0,"",IF((F19-M19)&lt;0,"▲","")))</f>
        <v/>
      </c>
      <c r="J19" s="63">
        <f>IF(F19="NA","-",IF(M19=0,"-",ABS(F19-M19)))</f>
        <v>0.91999999999999993</v>
      </c>
      <c r="K19" s="60">
        <v>12.750500000000001</v>
      </c>
      <c r="L19" s="72">
        <v>10.234</v>
      </c>
      <c r="M19" s="55">
        <v>11.93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0.26500000000000001</v>
      </c>
      <c r="F20" s="69">
        <f>ROUND(F19/(F17+F18),3)</f>
        <v>0.23300000000000001</v>
      </c>
      <c r="G20" s="104" t="str">
        <f>IF((F20/E20)-1&lt;0,"▲","")</f>
        <v>▲</v>
      </c>
      <c r="H20" s="98">
        <f>ABS(+F20-E20)*100</f>
        <v>3.2</v>
      </c>
      <c r="I20" s="105" t="str">
        <f>IF(F20="NA","",IF(M20=0,"",IF((F20-M20)&lt;0,"▲","")))</f>
        <v/>
      </c>
      <c r="J20" s="63">
        <f>IF(F20="NA","-",IF(M20=0,"-",ABS(F20-M20)*100))</f>
        <v>1.9000000000000017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0.214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298.76</v>
      </c>
      <c r="F22" s="123">
        <v>280.11</v>
      </c>
      <c r="G22" s="94" t="str">
        <f>IF((F22/E22)-1&lt;0,"▲","")</f>
        <v>▲</v>
      </c>
      <c r="H22" s="95">
        <f>ABS((+F22/E22)-1)</f>
        <v>6.2424688713348386E-2</v>
      </c>
      <c r="I22" s="33" t="str">
        <f>IF(F22="NA","",IF(M22=0,"",IF((F22-M22)&lt;0,"▲","")))</f>
        <v>▲</v>
      </c>
      <c r="J22" s="63">
        <f>IF(F22="NA","-",IF(M22=0,"-",ABS(F22-M22)))</f>
        <v>5.6100000000000136</v>
      </c>
      <c r="K22" s="60">
        <v>184.39500000000001</v>
      </c>
      <c r="L22" s="72">
        <v>210.03800000000001</v>
      </c>
      <c r="M22" s="55">
        <v>285.72000000000003</v>
      </c>
    </row>
    <row r="23" spans="2:13" ht="12" customHeight="1">
      <c r="B23" s="30"/>
      <c r="C23" s="23" t="s">
        <v>8</v>
      </c>
      <c r="D23" s="31">
        <v>240.22</v>
      </c>
      <c r="E23" s="32">
        <v>244.73</v>
      </c>
      <c r="F23" s="123">
        <v>253.46</v>
      </c>
      <c r="G23" s="94" t="str">
        <f>IF((F23/E23)-1&lt;0,"▲","")</f>
        <v/>
      </c>
      <c r="H23" s="95">
        <f t="shared" si="0"/>
        <v>3.567196502267822E-2</v>
      </c>
      <c r="I23" s="33" t="str">
        <f>IF(F23="NA","",IF(M23=0,"",IF((F23-M23)&lt;0,"▲","")))</f>
        <v>▲</v>
      </c>
      <c r="J23" s="63">
        <f>IF(F23="NA","-",IF(M23=0,"-",ABS(F23-M23)))</f>
        <v>1.6899999999999977</v>
      </c>
      <c r="K23" s="60">
        <v>157.39250000000001</v>
      </c>
      <c r="L23" s="72">
        <v>180.72300000000001</v>
      </c>
      <c r="M23" s="55">
        <v>255.15</v>
      </c>
    </row>
    <row r="24" spans="2:13" ht="12" customHeight="1">
      <c r="B24" s="30"/>
      <c r="C24" s="23" t="s">
        <v>79</v>
      </c>
      <c r="D24" s="31">
        <v>51.41</v>
      </c>
      <c r="E24" s="32">
        <v>60.13</v>
      </c>
      <c r="F24" s="123">
        <v>61.67</v>
      </c>
      <c r="G24" s="94" t="str">
        <f>IF((F24/E24)-1&lt;0,"▲","")</f>
        <v/>
      </c>
      <c r="H24" s="95">
        <f t="shared" si="0"/>
        <v>2.5611175785797524E-2</v>
      </c>
      <c r="I24" s="33" t="str">
        <f>IF(F24="NA","",IF(M24=0,"",IF((F24-M24)&lt;0,"▲","")))</f>
        <v/>
      </c>
      <c r="J24" s="63">
        <f>IF(F24="NA","-",IF(M24=0,"-",ABS(F24-M24)))</f>
        <v>1.0200000000000031</v>
      </c>
      <c r="K24" s="60">
        <v>39.707999999999998</v>
      </c>
      <c r="L24" s="72">
        <v>63.003999999999998</v>
      </c>
      <c r="M24" s="55">
        <v>60.65</v>
      </c>
    </row>
    <row r="25" spans="2:13" ht="12" customHeight="1">
      <c r="B25" s="30"/>
      <c r="C25" s="23" t="s">
        <v>9</v>
      </c>
      <c r="D25" s="31">
        <v>58.8</v>
      </c>
      <c r="E25" s="32">
        <v>54.77</v>
      </c>
      <c r="F25" s="123">
        <v>22.27</v>
      </c>
      <c r="G25" s="94" t="str">
        <f>IF((F25/E25)-1&lt;0,"▲","")</f>
        <v>▲</v>
      </c>
      <c r="H25" s="95">
        <f t="shared" si="0"/>
        <v>0.59339054226766486</v>
      </c>
      <c r="I25" s="33" t="str">
        <f>IF(F25="NA","",IF(M25=0,"",IF((F25-M25)&lt;0,"▲","")))</f>
        <v>▲</v>
      </c>
      <c r="J25" s="63">
        <f>IF(F25="NA","-",IF(M25=0,"-",ABS(F25-M25)))</f>
        <v>5.0100000000000016</v>
      </c>
      <c r="K25" s="60">
        <v>26.788499999999999</v>
      </c>
      <c r="L25" s="72">
        <v>14.439</v>
      </c>
      <c r="M25" s="55">
        <v>27.28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</v>
      </c>
      <c r="F26" s="69">
        <f>ROUND(F25/(F23+F24),3)</f>
        <v>7.0999999999999994E-2</v>
      </c>
      <c r="G26" s="104" t="str">
        <f>IF((F26/E26)-1&lt;0,"▲","")</f>
        <v>▲</v>
      </c>
      <c r="H26" s="98">
        <f>ABS(+F26-E26)*100</f>
        <v>10.9</v>
      </c>
      <c r="I26" s="105" t="str">
        <f>IF(F26="NA","",IF(M26=0,"",IF((F26-M26)&lt;0,"▲","")))</f>
        <v>▲</v>
      </c>
      <c r="J26" s="63">
        <f>IF(F26="NA","-",IF(M26=0,"-",ABS(F26-M26)*100))</f>
        <v>1.5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8.5999999999999993E-2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282.31</v>
      </c>
      <c r="F28" s="123">
        <v>267.60000000000002</v>
      </c>
      <c r="G28" s="94" t="str">
        <f>IF((F28/E28)-1&lt;0,"▲","")</f>
        <v>▲</v>
      </c>
      <c r="H28" s="95">
        <f>ABS((+F28/E28)-1)</f>
        <v>5.2105841096666716E-2</v>
      </c>
      <c r="I28" s="33" t="str">
        <f>IF(F28="NA","",IF(M28=0,"",IF((F28-M28)&lt;0,"▲","")))</f>
        <v>▲</v>
      </c>
      <c r="J28" s="63">
        <f>IF(F28="NA","-",IF(M28=0,"-",ABS(F28-M28)))</f>
        <v>5.3299999999999841</v>
      </c>
      <c r="K28" s="60">
        <v>142.88849999999999</v>
      </c>
      <c r="L28" s="72">
        <v>187.97</v>
      </c>
      <c r="M28" s="55">
        <v>272.93</v>
      </c>
    </row>
    <row r="29" spans="2:13" ht="12" customHeight="1">
      <c r="B29" s="41"/>
      <c r="C29" s="23" t="s">
        <v>8</v>
      </c>
      <c r="D29" s="31">
        <v>224.65</v>
      </c>
      <c r="E29" s="32">
        <v>231.72</v>
      </c>
      <c r="F29" s="123">
        <v>241.56</v>
      </c>
      <c r="G29" s="94" t="str">
        <f>IF((F29/E29)-1&lt;0,"▲","")</f>
        <v/>
      </c>
      <c r="H29" s="95">
        <f t="shared" si="0"/>
        <v>4.246504401864315E-2</v>
      </c>
      <c r="I29" s="33" t="str">
        <f>IF(F29="NA","",IF(M29=0,"",IF((F29-M29)&lt;0,"▲","")))</f>
        <v>▲</v>
      </c>
      <c r="J29" s="63">
        <f>IF(F29="NA","-",IF(M29=0,"-",ABS(F29-M29)))</f>
        <v>2.039999999999992</v>
      </c>
      <c r="K29" s="60">
        <v>119.678</v>
      </c>
      <c r="L29" s="72">
        <v>160.55199999999999</v>
      </c>
      <c r="M29" s="55">
        <v>243.6</v>
      </c>
    </row>
    <row r="30" spans="2:13" ht="12" customHeight="1">
      <c r="B30" s="41"/>
      <c r="C30" s="23" t="s">
        <v>79</v>
      </c>
      <c r="D30" s="31">
        <v>46.18</v>
      </c>
      <c r="E30" s="32">
        <v>54.55</v>
      </c>
      <c r="F30" s="123">
        <v>57.15</v>
      </c>
      <c r="G30" s="94" t="str">
        <f>IF((F30/E30)-1&lt;0,"▲","")</f>
        <v/>
      </c>
      <c r="H30" s="95">
        <f t="shared" si="0"/>
        <v>4.7662694775435499E-2</v>
      </c>
      <c r="I30" s="33" t="str">
        <f>IF(F30="NA","",IF(M30=0,"",IF((F30-M30)&lt;0,"▲","")))</f>
        <v/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55.88</v>
      </c>
    </row>
    <row r="31" spans="2:13" ht="12" customHeight="1">
      <c r="B31" s="41"/>
      <c r="C31" s="23" t="s">
        <v>9</v>
      </c>
      <c r="D31" s="31">
        <v>53.7</v>
      </c>
      <c r="E31" s="32">
        <v>49.97</v>
      </c>
      <c r="F31" s="123">
        <v>19.100000000000001</v>
      </c>
      <c r="G31" s="94" t="str">
        <f>IF((F31/E31)-1&lt;0,"▲","")</f>
        <v>▲</v>
      </c>
      <c r="H31" s="95">
        <f t="shared" si="0"/>
        <v>0.61777066239743839</v>
      </c>
      <c r="I31" s="33" t="str">
        <f>IF(F31="NA","",IF(M31=0,"",IF((F31-M31)&lt;0,"▲","")))</f>
        <v>▲</v>
      </c>
      <c r="J31" s="63">
        <f>IF(F31="NA","-",IF(M31=0,"-",ABS(F31-M31)))</f>
        <v>4.66</v>
      </c>
      <c r="K31" s="60">
        <v>15.137</v>
      </c>
      <c r="L31" s="72">
        <v>10.819000000000001</v>
      </c>
      <c r="M31" s="55">
        <v>23.76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0.17499999999999999</v>
      </c>
      <c r="F32" s="69">
        <f>ROUND(F31/(F29+F30),3)</f>
        <v>6.4000000000000001E-2</v>
      </c>
      <c r="G32" s="104" t="str">
        <f>IF((F32/E32)-1&lt;0,"▲","")</f>
        <v>▲</v>
      </c>
      <c r="H32" s="98">
        <f>ABS(+F32-E32)*100</f>
        <v>11.099999999999998</v>
      </c>
      <c r="I32" s="105" t="str">
        <f>IF(F32="NA","",IF(M32=0,"",IF((F32-M32)&lt;0,"▲","")))</f>
        <v>▲</v>
      </c>
      <c r="J32" s="63">
        <f>IF(F32="NA","-",IF(M32=0,"-",ABS(F32-M32)*100))</f>
        <v>1.5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7.9000000000000001E-2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6.15</v>
      </c>
      <c r="G34" s="94" t="str">
        <f>IF((F34/E34)-1&lt;0,"▲","")</f>
        <v>▲</v>
      </c>
      <c r="H34" s="95">
        <f>ABS((+F34/E34)-1)</f>
        <v>0.13502109704641352</v>
      </c>
      <c r="I34" s="33" t="str">
        <f>IF(F34="NA","",IF(M34=0,"",IF((F34-M34)&lt;0,"▲","")))</f>
        <v/>
      </c>
      <c r="J34" s="63">
        <f>IF(F34="NA","-",IF(M34=0,"-",ABS(F34-M34)))</f>
        <v>1.0000000000000675E-2</v>
      </c>
      <c r="K34" s="60">
        <v>2.931</v>
      </c>
      <c r="L34" s="72">
        <v>5.6280000000000001</v>
      </c>
      <c r="M34" s="55">
        <v>6.14</v>
      </c>
    </row>
    <row r="35" spans="2:13" ht="12" customHeight="1">
      <c r="B35" s="30"/>
      <c r="C35" s="23" t="s">
        <v>8</v>
      </c>
      <c r="D35" s="31">
        <v>3.94</v>
      </c>
      <c r="E35" s="32">
        <v>3.81</v>
      </c>
      <c r="F35" s="123">
        <v>3.91</v>
      </c>
      <c r="G35" s="94" t="str">
        <f>IF((F35/E35)-1&lt;0,"▲","")</f>
        <v/>
      </c>
      <c r="H35" s="95">
        <f t="shared" si="0"/>
        <v>2.6246719160105014E-2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3.91</v>
      </c>
    </row>
    <row r="36" spans="2:13" ht="12" customHeight="1">
      <c r="B36" s="30"/>
      <c r="C36" s="23" t="s">
        <v>79</v>
      </c>
      <c r="D36" s="31">
        <v>3.5</v>
      </c>
      <c r="E36" s="32">
        <v>3.69</v>
      </c>
      <c r="F36" s="123">
        <v>3.24</v>
      </c>
      <c r="G36" s="94" t="str">
        <f>IF((F36/E36)-1&lt;0,"▲","")</f>
        <v>▲</v>
      </c>
      <c r="H36" s="95">
        <f t="shared" si="0"/>
        <v>0.12195121951219501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3.24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0.95</v>
      </c>
      <c r="G37" s="94" t="str">
        <f>IF((F37/E37)-1&lt;0,"▲","")</f>
        <v>▲</v>
      </c>
      <c r="H37" s="95">
        <f t="shared" si="0"/>
        <v>0.3065693430656935</v>
      </c>
      <c r="I37" s="33" t="str">
        <f>IF(F37="NA","",IF(M37=0,"",IF((F37-M37)&lt;0,"▲","")))</f>
        <v/>
      </c>
      <c r="J37" s="63">
        <f>IF(F37="NA","-",IF(M37=0,"-",ABS(F37-M37)))</f>
        <v>1.0000000000000009E-2</v>
      </c>
      <c r="K37" s="60">
        <v>0.21099999999999999</v>
      </c>
      <c r="L37" s="72">
        <v>0.81</v>
      </c>
      <c r="M37" s="55">
        <v>0.94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0.13300000000000001</v>
      </c>
      <c r="G38" s="107" t="str">
        <f>IF((F38/E38)-1&lt;0,"▲","")</f>
        <v>▲</v>
      </c>
      <c r="H38" s="108">
        <f>ABS(+F38-E38)*100</f>
        <v>4.9999999999999991</v>
      </c>
      <c r="I38" s="109" t="str">
        <f>IF(F38="NA","",IF(M38=0,"",IF((F38-M38)&lt;0,"▲","")))</f>
        <v/>
      </c>
      <c r="J38" s="64">
        <f>IF(F38="NA","-",IF(M38=0,"-",ABS(F38-M38)*100))</f>
        <v>0.20000000000000018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0.13100000000000001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86.77</v>
      </c>
      <c r="G44" s="113" t="str">
        <f>IF((F44/E44)-1&lt;0,"▲","")</f>
        <v/>
      </c>
      <c r="H44" s="95">
        <f>ABS((+F44/E44)-1)</f>
        <v>4.0782055895405955E-2</v>
      </c>
      <c r="I44" s="54" t="str">
        <f>IF(F44="NA","",IF(M44=0,"",IF((F44-M44)&lt;0,"▲","")))</f>
        <v>▲</v>
      </c>
      <c r="J44" s="63">
        <f>IF(F44="NA","-",IF(M44=0,"-",ABS(F44-M44)))</f>
        <v>0.43000000000000682</v>
      </c>
      <c r="K44" s="60">
        <v>38.349499999999999</v>
      </c>
      <c r="L44" s="77">
        <v>59.173999999999999</v>
      </c>
      <c r="M44" s="78">
        <v>87.2</v>
      </c>
    </row>
    <row r="45" spans="2:13" ht="12" customHeight="1">
      <c r="B45" s="30"/>
      <c r="C45" s="23" t="s">
        <v>8</v>
      </c>
      <c r="D45" s="111">
        <v>51.4</v>
      </c>
      <c r="E45" s="112">
        <v>52.41</v>
      </c>
      <c r="F45" s="125">
        <v>52.97</v>
      </c>
      <c r="G45" s="114" t="str">
        <f>IF((F45/E45)-1&lt;0,"▲","")</f>
        <v/>
      </c>
      <c r="H45" s="95">
        <f>ABS((+F45/E45)-1)</f>
        <v>1.0684983781721114E-2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52.97</v>
      </c>
    </row>
    <row r="46" spans="2:13" ht="12" customHeight="1">
      <c r="B46" s="30"/>
      <c r="C46" s="23" t="s">
        <v>79</v>
      </c>
      <c r="D46" s="111">
        <v>29.86</v>
      </c>
      <c r="E46" s="112">
        <v>25.78</v>
      </c>
      <c r="F46" s="125">
        <v>30.48</v>
      </c>
      <c r="G46" s="114" t="str">
        <f>IF((F46/E46)-1&lt;0,"▲","")</f>
        <v/>
      </c>
      <c r="H46" s="95">
        <f>ABS((+F46/E46)-1)</f>
        <v>0.18231186966640811</v>
      </c>
      <c r="I46" s="33" t="str">
        <f>IF(F46="NA","",IF(M46=0,"",IF((F46-M46)&lt;0,"▲","")))</f>
        <v>▲</v>
      </c>
      <c r="J46" s="63">
        <f>IF(F46="NA","-",IF(M46=0,"-",ABS(F46-M46)))</f>
        <v>0.67999999999999972</v>
      </c>
      <c r="K46" s="60">
        <v>23.144500000000001</v>
      </c>
      <c r="L46" s="79">
        <v>23.108000000000001</v>
      </c>
      <c r="M46" s="55">
        <v>31.16</v>
      </c>
    </row>
    <row r="47" spans="2:13" ht="12" customHeight="1">
      <c r="B47" s="30"/>
      <c r="C47" s="23" t="s">
        <v>9</v>
      </c>
      <c r="D47" s="111">
        <v>6.96</v>
      </c>
      <c r="E47" s="112">
        <v>12.23</v>
      </c>
      <c r="F47" s="125">
        <v>15.66</v>
      </c>
      <c r="G47" s="114" t="str">
        <f>IF((F47/E47)-1&lt;0,"▲","")</f>
        <v/>
      </c>
      <c r="H47" s="95">
        <f>ABS((+F47/E47)-1)</f>
        <v>0.28045789043336056</v>
      </c>
      <c r="I47" s="33" t="str">
        <f>IF(F47="NA","",IF(M47=0,"",IF((F47-M47)&lt;0,"▲","")))</f>
        <v/>
      </c>
      <c r="J47" s="63">
        <f>IF(F47="NA","-",IF(M47=0,"-",ABS(F47-M47)))</f>
        <v>0.27999999999999936</v>
      </c>
      <c r="K47" s="60">
        <v>3.1349999999999998</v>
      </c>
      <c r="L47" s="79">
        <v>4.9930000000000003</v>
      </c>
      <c r="M47" s="55">
        <v>15.38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0.188</v>
      </c>
      <c r="G48" s="117" t="str">
        <f>IF(F48-D48&lt;0,"▲","")</f>
        <v/>
      </c>
      <c r="H48" s="108">
        <f>ABS(+F48-E48)*100</f>
        <v>3.2</v>
      </c>
      <c r="I48" s="45" t="str">
        <f>IF(F48="NA","",IF(M48=0,"",IF((F48-M48)&lt;0,"▲","")))</f>
        <v/>
      </c>
      <c r="J48" s="64">
        <f>ABS(+F48-M48)*100</f>
        <v>0.50000000000000044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0.183</v>
      </c>
    </row>
    <row r="49" spans="1:13" ht="12" customHeight="1">
      <c r="B49" s="1" t="s">
        <v>170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0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166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138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139</v>
      </c>
      <c r="G7" s="457" t="s">
        <v>140</v>
      </c>
      <c r="H7" s="437"/>
      <c r="I7" s="440" t="s">
        <v>141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363.13</v>
      </c>
      <c r="F10" s="123">
        <v>341.17</v>
      </c>
      <c r="G10" s="94" t="str">
        <f>IF((F10/E10)-1&lt;0,"▲","")</f>
        <v>▲</v>
      </c>
      <c r="H10" s="95">
        <f>ABS((+F10/E10)-1)</f>
        <v>6.0474210337895462E-2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341.17</v>
      </c>
    </row>
    <row r="11" spans="2:13" ht="12" customHeight="1">
      <c r="B11" s="30"/>
      <c r="C11" s="23" t="s">
        <v>8</v>
      </c>
      <c r="D11" s="31">
        <v>275.97000000000003</v>
      </c>
      <c r="E11" s="32">
        <v>279.62</v>
      </c>
      <c r="F11" s="123">
        <v>290.35000000000002</v>
      </c>
      <c r="G11" s="94" t="str">
        <f>IF((F11/E11)-1&lt;0,"▲","")</f>
        <v/>
      </c>
      <c r="H11" s="95">
        <f>ABS((+F11/E11)-1)</f>
        <v>3.8373506902224408E-2</v>
      </c>
      <c r="I11" s="33" t="str">
        <f>IF(F11="NA","",IF(M11=0,"",IF((F11-M11)&lt;0,"▲","")))</f>
        <v/>
      </c>
      <c r="J11" s="63">
        <f>IF(F11="NA","-",IF(M11=0,"-",ABS(F11-M11)))</f>
        <v>0.12999999999999545</v>
      </c>
      <c r="K11" s="60">
        <v>180.13</v>
      </c>
      <c r="L11" s="72">
        <v>215.17099999999999</v>
      </c>
      <c r="M11" s="55">
        <v>290.22000000000003</v>
      </c>
    </row>
    <row r="12" spans="2:13" ht="12" customHeight="1">
      <c r="B12" s="30"/>
      <c r="C12" s="23" t="s">
        <v>79</v>
      </c>
      <c r="D12" s="31">
        <v>83.91</v>
      </c>
      <c r="E12" s="32">
        <v>91.28</v>
      </c>
      <c r="F12" s="123">
        <v>88.38</v>
      </c>
      <c r="G12" s="94" t="str">
        <f>IF((F12/E12)-1&lt;0,"▲","")</f>
        <v>▲</v>
      </c>
      <c r="H12" s="95">
        <f>ABS((+F12/E12)-1)</f>
        <v>3.1770376862401473E-2</v>
      </c>
      <c r="I12" s="33" t="str">
        <f>IF(F12="NA","",IF(M12=0,"",IF((F12-M12)&lt;0,"▲","")))</f>
        <v>▲</v>
      </c>
      <c r="J12" s="63">
        <f>IF(F12="NA","-",IF(M12=0,"-",ABS(F12-M12)))</f>
        <v>0.42000000000000171</v>
      </c>
      <c r="K12" s="60">
        <v>73.123999999999995</v>
      </c>
      <c r="L12" s="72">
        <v>99.475999999999999</v>
      </c>
      <c r="M12" s="55">
        <v>88.8</v>
      </c>
    </row>
    <row r="13" spans="2:13" ht="12" customHeight="1">
      <c r="B13" s="30"/>
      <c r="C13" s="23" t="s">
        <v>9</v>
      </c>
      <c r="D13" s="31">
        <v>74.709999999999994</v>
      </c>
      <c r="E13" s="32">
        <v>71.760000000000005</v>
      </c>
      <c r="F13" s="123">
        <v>40.14</v>
      </c>
      <c r="G13" s="94" t="str">
        <f>IF((F13/E13)-1&lt;0,"▲","")</f>
        <v>▲</v>
      </c>
      <c r="H13" s="95">
        <f>ABS((+F13/E13)-1)</f>
        <v>0.44063545150501671</v>
      </c>
      <c r="I13" s="33" t="str">
        <f>IF(F13="NA","",IF(M13=0,"",IF((F13-M13)&lt;0,"▲","")))</f>
        <v/>
      </c>
      <c r="J13" s="63">
        <f>IF(F13="NA","-",IF(M13=0,"-",ABS(F13-M13)))</f>
        <v>0.27000000000000313</v>
      </c>
      <c r="K13" s="60">
        <v>39.75</v>
      </c>
      <c r="L13" s="72">
        <v>25.483000000000001</v>
      </c>
      <c r="M13" s="55">
        <v>39.869999999999997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0.193</v>
      </c>
      <c r="F14" s="69">
        <f>ROUND(F13/(F11+F12),3)</f>
        <v>0.106</v>
      </c>
      <c r="G14" s="94" t="str">
        <f>IF((F14/E14)-1&lt;0,"▲","")</f>
        <v>▲</v>
      </c>
      <c r="H14" s="98">
        <f>ABS(+F14-E14)*100</f>
        <v>8.7000000000000011</v>
      </c>
      <c r="I14" s="33" t="str">
        <f>IF(F14="NA","",IF(M14=0,"",IF((F14-M14)&lt;0,"▲","")))</f>
        <v/>
      </c>
      <c r="J14" s="63">
        <f>IF(F14="NA","-",IF(M14=0,"-",ABS(F14-M14)*100))</f>
        <v>0.10000000000000009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0.105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49.32</v>
      </c>
      <c r="G16" s="94" t="str">
        <f>IF((F16/E16)-1&lt;0,"▲","")</f>
        <v>▲</v>
      </c>
      <c r="H16" s="95">
        <f t="shared" ref="H16:H37" si="0">ABS((+F16/E16)-1)</f>
        <v>0.13896648044692739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49.32</v>
      </c>
    </row>
    <row r="17" spans="2:13" ht="12" customHeight="1">
      <c r="B17" s="30"/>
      <c r="C17" s="23" t="s">
        <v>8</v>
      </c>
      <c r="D17" s="31">
        <v>31.82</v>
      </c>
      <c r="E17" s="32">
        <v>31.19</v>
      </c>
      <c r="F17" s="123">
        <v>31.3</v>
      </c>
      <c r="G17" s="94" t="str">
        <f>IF((F17/E17)-1&lt;0,"▲","")</f>
        <v/>
      </c>
      <c r="H17" s="95">
        <f t="shared" si="0"/>
        <v>3.5267714010900342E-3</v>
      </c>
      <c r="I17" s="33" t="str">
        <f>IF(F17="NA","",IF(M17=0,"",IF((F17-M17)&lt;0,"▲","")))</f>
        <v/>
      </c>
      <c r="J17" s="63">
        <f>IF(F17="NA","-",IF(M17=0,"-",ABS(F17-M17)))</f>
        <v>0.14000000000000057</v>
      </c>
      <c r="K17" s="60">
        <v>21.401</v>
      </c>
      <c r="L17" s="72">
        <v>31.027999999999999</v>
      </c>
      <c r="M17" s="55">
        <v>31.16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24.49</v>
      </c>
      <c r="G18" s="94" t="str">
        <f>IF((F18/E18)-1&lt;0,"▲","")</f>
        <v>▲</v>
      </c>
      <c r="H18" s="95">
        <f t="shared" si="0"/>
        <v>0.10848198034219148</v>
      </c>
      <c r="I18" s="33" t="str">
        <f>IF(F18="NA","",IF(M18=0,"",IF((F18-M18)&lt;0,"▲","")))</f>
        <v>▲</v>
      </c>
      <c r="J18" s="63">
        <f>IF(F18="NA","-",IF(M18=0,"-",ABS(F18-M18)))</f>
        <v>0.68000000000000327</v>
      </c>
      <c r="K18" s="60">
        <v>31.751000000000001</v>
      </c>
      <c r="L18" s="72">
        <v>33.777999999999999</v>
      </c>
      <c r="M18" s="55">
        <v>25.17</v>
      </c>
    </row>
    <row r="19" spans="2:13" ht="12" customHeight="1">
      <c r="B19" s="30"/>
      <c r="C19" s="23" t="s">
        <v>9</v>
      </c>
      <c r="D19" s="31">
        <v>14.7</v>
      </c>
      <c r="E19" s="32">
        <v>15.55</v>
      </c>
      <c r="F19" s="123">
        <v>11.93</v>
      </c>
      <c r="G19" s="94" t="str">
        <f>IF((F19/E19)-1&lt;0,"▲","")</f>
        <v>▲</v>
      </c>
      <c r="H19" s="95">
        <f t="shared" si="0"/>
        <v>0.23279742765273315</v>
      </c>
      <c r="I19" s="33" t="str">
        <f>IF(F19="NA","",IF(M19=0,"",IF((F19-M19)&lt;0,"▲","")))</f>
        <v/>
      </c>
      <c r="J19" s="63">
        <f>IF(F19="NA","-",IF(M19=0,"-",ABS(F19-M19)))</f>
        <v>0.54999999999999893</v>
      </c>
      <c r="K19" s="60">
        <v>12.750500000000001</v>
      </c>
      <c r="L19" s="72">
        <v>10.234</v>
      </c>
      <c r="M19" s="55">
        <v>11.38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0.26500000000000001</v>
      </c>
      <c r="F20" s="69">
        <f>ROUND(F19/(F17+F18),3)</f>
        <v>0.214</v>
      </c>
      <c r="G20" s="104" t="str">
        <f>IF((F20/E20)-1&lt;0,"▲","")</f>
        <v>▲</v>
      </c>
      <c r="H20" s="98">
        <f>ABS(+F20-E20)*100</f>
        <v>5.1000000000000014</v>
      </c>
      <c r="I20" s="105" t="str">
        <f>IF(F20="NA","",IF(M20=0,"",IF((F20-M20)&lt;0,"▲","")))</f>
        <v/>
      </c>
      <c r="J20" s="63">
        <f>IF(F20="NA","-",IF(M20=0,"-",ABS(F20-M20)*100))</f>
        <v>1.1999999999999984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0.20200000000000001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285.72000000000003</v>
      </c>
      <c r="G22" s="94" t="str">
        <f>IF((F22/E22)-1&lt;0,"▲","")</f>
        <v>▲</v>
      </c>
      <c r="H22" s="95">
        <f>ABS((+F22/E22)-1)</f>
        <v>4.3583048804980873E-2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285.72000000000003</v>
      </c>
    </row>
    <row r="23" spans="2:13" ht="12" customHeight="1">
      <c r="B23" s="30"/>
      <c r="C23" s="23" t="s">
        <v>8</v>
      </c>
      <c r="D23" s="31">
        <v>240.22</v>
      </c>
      <c r="E23" s="32">
        <v>244.62</v>
      </c>
      <c r="F23" s="123">
        <v>255.15</v>
      </c>
      <c r="G23" s="94" t="str">
        <f>IF((F23/E23)-1&lt;0,"▲","")</f>
        <v/>
      </c>
      <c r="H23" s="95">
        <f t="shared" si="0"/>
        <v>4.3046357615894149E-2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255.15</v>
      </c>
    </row>
    <row r="24" spans="2:13" ht="12" customHeight="1">
      <c r="B24" s="30"/>
      <c r="C24" s="23" t="s">
        <v>79</v>
      </c>
      <c r="D24" s="31">
        <v>51.41</v>
      </c>
      <c r="E24" s="32">
        <v>60.13</v>
      </c>
      <c r="F24" s="123">
        <v>60.65</v>
      </c>
      <c r="G24" s="94" t="str">
        <f>IF((F24/E24)-1&lt;0,"▲","")</f>
        <v/>
      </c>
      <c r="H24" s="95">
        <f t="shared" si="0"/>
        <v>8.6479294861132594E-3</v>
      </c>
      <c r="I24" s="33" t="str">
        <f>IF(F24="NA","",IF(M24=0,"",IF((F24-M24)&lt;0,"▲","")))</f>
        <v/>
      </c>
      <c r="J24" s="63">
        <f>IF(F24="NA","-",IF(M24=0,"-",ABS(F24-M24)))</f>
        <v>0.10999999999999943</v>
      </c>
      <c r="K24" s="60">
        <v>39.707999999999998</v>
      </c>
      <c r="L24" s="72">
        <v>63.003999999999998</v>
      </c>
      <c r="M24" s="55">
        <v>60.54</v>
      </c>
    </row>
    <row r="25" spans="2:13" ht="12" customHeight="1">
      <c r="B25" s="30"/>
      <c r="C25" s="23" t="s">
        <v>9</v>
      </c>
      <c r="D25" s="31">
        <v>58.8</v>
      </c>
      <c r="E25" s="32">
        <v>54.84</v>
      </c>
      <c r="F25" s="123">
        <v>27.28</v>
      </c>
      <c r="G25" s="94" t="str">
        <f>IF((F25/E25)-1&lt;0,"▲","")</f>
        <v>▲</v>
      </c>
      <c r="H25" s="95">
        <f t="shared" si="0"/>
        <v>0.50255288110867979</v>
      </c>
      <c r="I25" s="33" t="str">
        <f>IF(F25="NA","",IF(M25=0,"",IF((F25-M25)&lt;0,"▲","")))</f>
        <v>▲</v>
      </c>
      <c r="J25" s="63">
        <f>IF(F25="NA","-",IF(M25=0,"-",ABS(F25-M25)))</f>
        <v>0.10999999999999943</v>
      </c>
      <c r="K25" s="60">
        <v>26.788499999999999</v>
      </c>
      <c r="L25" s="72">
        <v>14.439</v>
      </c>
      <c r="M25" s="55">
        <v>27.39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</v>
      </c>
      <c r="F26" s="69">
        <f>ROUND(F25/(F23+F24),3)</f>
        <v>8.5999999999999993E-2</v>
      </c>
      <c r="G26" s="104" t="str">
        <f>IF((F26/E26)-1&lt;0,"▲","")</f>
        <v>▲</v>
      </c>
      <c r="H26" s="98">
        <f>ABS(+F26-E26)*100</f>
        <v>9.4</v>
      </c>
      <c r="I26" s="105" t="str">
        <f>IF(F26="NA","",IF(M26=0,"",IF((F26-M26)&lt;0,"▲","")))</f>
        <v>▲</v>
      </c>
      <c r="J26" s="63">
        <f>IF(F26="NA","-",IF(M26=0,"-",ABS(F26-M26)*100))</f>
        <v>0.10000000000000009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8.6999999999999994E-2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272.93</v>
      </c>
      <c r="G28" s="94" t="str">
        <f>IF((F28/E28)-1&lt;0,"▲","")</f>
        <v>▲</v>
      </c>
      <c r="H28" s="95">
        <f>ABS((+F28/E28)-1)</f>
        <v>3.3054630482533764E-2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272.93</v>
      </c>
    </row>
    <row r="29" spans="2:13" ht="12" customHeight="1">
      <c r="B29" s="41"/>
      <c r="C29" s="23" t="s">
        <v>8</v>
      </c>
      <c r="D29" s="31">
        <v>224.65</v>
      </c>
      <c r="E29" s="32">
        <v>231.58</v>
      </c>
      <c r="F29" s="123">
        <v>243.6</v>
      </c>
      <c r="G29" s="94" t="str">
        <f>IF((F29/E29)-1&lt;0,"▲","")</f>
        <v/>
      </c>
      <c r="H29" s="95">
        <f t="shared" si="0"/>
        <v>5.1904309525865777E-2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243.6</v>
      </c>
    </row>
    <row r="30" spans="2:13" ht="12" customHeight="1">
      <c r="B30" s="41"/>
      <c r="C30" s="23" t="s">
        <v>79</v>
      </c>
      <c r="D30" s="31">
        <v>46.18</v>
      </c>
      <c r="E30" s="32">
        <v>54.54</v>
      </c>
      <c r="F30" s="123">
        <v>55.88</v>
      </c>
      <c r="G30" s="94" t="str">
        <f>IF((F30/E30)-1&lt;0,"▲","")</f>
        <v/>
      </c>
      <c r="H30" s="95">
        <f t="shared" si="0"/>
        <v>2.4569123579024632E-2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55.88</v>
      </c>
    </row>
    <row r="31" spans="2:13" ht="12" customHeight="1">
      <c r="B31" s="41"/>
      <c r="C31" s="23" t="s">
        <v>9</v>
      </c>
      <c r="D31" s="31">
        <v>53.7</v>
      </c>
      <c r="E31" s="32">
        <v>50.06</v>
      </c>
      <c r="F31" s="123">
        <v>23.76</v>
      </c>
      <c r="G31" s="94" t="str">
        <f>IF((F31/E31)-1&lt;0,"▲","")</f>
        <v>▲</v>
      </c>
      <c r="H31" s="95">
        <f t="shared" si="0"/>
        <v>0.52536955653216144</v>
      </c>
      <c r="I31" s="33" t="str">
        <f>IF(F31="NA","",IF(M31=0,"",IF((F31-M31)&lt;0,"▲","")))</f>
        <v/>
      </c>
      <c r="J31" s="63">
        <f>IF(F31="NA","-",IF(M31=0,"-",ABS(F31-M31)))</f>
        <v>0</v>
      </c>
      <c r="K31" s="60">
        <v>15.137</v>
      </c>
      <c r="L31" s="72">
        <v>10.819000000000001</v>
      </c>
      <c r="M31" s="55">
        <v>23.76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0.17499999999999999</v>
      </c>
      <c r="F32" s="69">
        <f>ROUND(F31/(F29+F30),3)</f>
        <v>7.9000000000000001E-2</v>
      </c>
      <c r="G32" s="104" t="str">
        <f>IF((F32/E32)-1&lt;0,"▲","")</f>
        <v>▲</v>
      </c>
      <c r="H32" s="98">
        <f>ABS(+F32-E32)*100</f>
        <v>9.6</v>
      </c>
      <c r="I32" s="105" t="str">
        <f>IF(F32="NA","",IF(M32=0,"",IF((F32-M32)&lt;0,"▲","")))</f>
        <v/>
      </c>
      <c r="J32" s="63">
        <f>IF(F32="NA","-",IF(M32=0,"-",ABS(F32-M32)*100))</f>
        <v>0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7.9000000000000001E-2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6.14</v>
      </c>
      <c r="G34" s="94" t="str">
        <f>IF((F34/E34)-1&lt;0,"▲","")</f>
        <v>▲</v>
      </c>
      <c r="H34" s="95">
        <f>ABS((+F34/E34)-1)</f>
        <v>0.13642756680731372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6.14</v>
      </c>
    </row>
    <row r="35" spans="2:13" ht="12" customHeight="1">
      <c r="B35" s="30"/>
      <c r="C35" s="23" t="s">
        <v>8</v>
      </c>
      <c r="D35" s="31">
        <v>3.94</v>
      </c>
      <c r="E35" s="32">
        <v>3.81</v>
      </c>
      <c r="F35" s="123">
        <v>3.91</v>
      </c>
      <c r="G35" s="94" t="str">
        <f>IF((F35/E35)-1&lt;0,"▲","")</f>
        <v/>
      </c>
      <c r="H35" s="95">
        <f t="shared" si="0"/>
        <v>2.6246719160105014E-2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3.91</v>
      </c>
    </row>
    <row r="36" spans="2:13" ht="12" customHeight="1">
      <c r="B36" s="30"/>
      <c r="C36" s="23" t="s">
        <v>79</v>
      </c>
      <c r="D36" s="31">
        <v>3.5</v>
      </c>
      <c r="E36" s="32">
        <v>3.69</v>
      </c>
      <c r="F36" s="123">
        <v>3.24</v>
      </c>
      <c r="G36" s="94" t="str">
        <f>IF((F36/E36)-1&lt;0,"▲","")</f>
        <v>▲</v>
      </c>
      <c r="H36" s="95">
        <f t="shared" si="0"/>
        <v>0.12195121951219501</v>
      </c>
      <c r="I36" s="33" t="str">
        <f>IF(F36="NA","",IF(M36=0,"",IF((F36-M36)&lt;0,"▲","")))</f>
        <v/>
      </c>
      <c r="J36" s="63">
        <f>IF(F36="NA","-",IF(M36=0,"-",ABS(F36-M36)))</f>
        <v>0.16000000000000014</v>
      </c>
      <c r="K36" s="60">
        <v>1.665</v>
      </c>
      <c r="L36" s="72">
        <v>2.694</v>
      </c>
      <c r="M36" s="55">
        <v>3.08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0.94</v>
      </c>
      <c r="G37" s="94" t="str">
        <f>IF((F37/E37)-1&lt;0,"▲","")</f>
        <v>▲</v>
      </c>
      <c r="H37" s="95">
        <f t="shared" si="0"/>
        <v>0.31386861313868619</v>
      </c>
      <c r="I37" s="33" t="str">
        <f>IF(F37="NA","",IF(M37=0,"",IF((F37-M37)&lt;0,"▲","")))</f>
        <v>▲</v>
      </c>
      <c r="J37" s="63">
        <f>IF(F37="NA","-",IF(M37=0,"-",ABS(F37-M37)))</f>
        <v>0.15000000000000013</v>
      </c>
      <c r="K37" s="60">
        <v>0.21099999999999999</v>
      </c>
      <c r="L37" s="72">
        <v>0.81</v>
      </c>
      <c r="M37" s="55">
        <v>1.0900000000000001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0.13100000000000001</v>
      </c>
      <c r="G38" s="107" t="str">
        <f>IF((F38/E38)-1&lt;0,"▲","")</f>
        <v>▲</v>
      </c>
      <c r="H38" s="108">
        <f>ABS(+F38-E38)*100</f>
        <v>5.1999999999999993</v>
      </c>
      <c r="I38" s="109" t="str">
        <f>IF(F38="NA","",IF(M38=0,"",IF((F38-M38)&lt;0,"▲","")))</f>
        <v>▲</v>
      </c>
      <c r="J38" s="64">
        <f>IF(F38="NA","-",IF(M38=0,"-",ABS(F38-M38)*100))</f>
        <v>2.4999999999999996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0.156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87.2</v>
      </c>
      <c r="G44" s="113" t="str">
        <f>IF((F44/E44)-1&lt;0,"▲","")</f>
        <v/>
      </c>
      <c r="H44" s="95">
        <f>ABS((+F44/E44)-1)</f>
        <v>4.5939786493942592E-2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87.2</v>
      </c>
    </row>
    <row r="45" spans="2:13" ht="12" customHeight="1">
      <c r="B45" s="30"/>
      <c r="C45" s="23" t="s">
        <v>8</v>
      </c>
      <c r="D45" s="111">
        <v>51.4</v>
      </c>
      <c r="E45" s="112">
        <v>52.43</v>
      </c>
      <c r="F45" s="125">
        <v>52.97</v>
      </c>
      <c r="G45" s="114" t="str">
        <f>IF((F45/E45)-1&lt;0,"▲","")</f>
        <v/>
      </c>
      <c r="H45" s="95">
        <f>ABS((+F45/E45)-1)</f>
        <v>1.0299446881556262E-2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52.97</v>
      </c>
    </row>
    <row r="46" spans="2:13" ht="12" customHeight="1">
      <c r="B46" s="30"/>
      <c r="C46" s="23" t="s">
        <v>79</v>
      </c>
      <c r="D46" s="111">
        <v>29.86</v>
      </c>
      <c r="E46" s="112">
        <v>25.78</v>
      </c>
      <c r="F46" s="125">
        <v>31.16</v>
      </c>
      <c r="G46" s="114" t="str">
        <f>IF((F46/E46)-1&lt;0,"▲","")</f>
        <v/>
      </c>
      <c r="H46" s="95">
        <f>ABS((+F46/E46)-1)</f>
        <v>0.20868890612878199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31.16</v>
      </c>
    </row>
    <row r="47" spans="2:13" ht="12" customHeight="1">
      <c r="B47" s="30"/>
      <c r="C47" s="23" t="s">
        <v>9</v>
      </c>
      <c r="D47" s="111">
        <v>6.96</v>
      </c>
      <c r="E47" s="112">
        <v>12.21</v>
      </c>
      <c r="F47" s="125">
        <v>15.38</v>
      </c>
      <c r="G47" s="114" t="str">
        <f>IF((F47/E47)-1&lt;0,"▲","")</f>
        <v/>
      </c>
      <c r="H47" s="95">
        <f>ABS((+F47/E47)-1)</f>
        <v>0.25962325962325949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4.9930000000000003</v>
      </c>
      <c r="M47" s="55">
        <v>15.38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0.183</v>
      </c>
      <c r="G48" s="117" t="str">
        <f>IF(F48-D48&lt;0,"▲","")</f>
        <v/>
      </c>
      <c r="H48" s="108">
        <f>ABS(+F48-E48)*100</f>
        <v>2.6999999999999997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0.183</v>
      </c>
    </row>
    <row r="49" spans="1:13" ht="12" customHeight="1">
      <c r="B49" s="1" t="s">
        <v>167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6" colorId="22" zoomScaleNormal="100" workbookViewId="0">
      <selection activeCell="K52" sqref="K52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883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408.46</v>
      </c>
      <c r="F10" s="198">
        <v>458.24</v>
      </c>
      <c r="G10" s="271"/>
      <c r="H10" s="94" t="s">
        <v>52</v>
      </c>
      <c r="I10" s="234">
        <v>0.12187239876609723</v>
      </c>
      <c r="J10" s="267"/>
      <c r="K10" s="163"/>
      <c r="L10" s="312">
        <v>4.79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360.73</v>
      </c>
      <c r="E11" s="187">
        <v>352.23</v>
      </c>
      <c r="F11" s="198">
        <v>360.57</v>
      </c>
      <c r="G11" s="271"/>
      <c r="H11" s="94" t="s">
        <v>52</v>
      </c>
      <c r="I11" s="234">
        <v>2.3677710586832434E-2</v>
      </c>
      <c r="J11" s="267"/>
      <c r="K11" s="163"/>
      <c r="L11" s="312">
        <v>1.18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94.82</v>
      </c>
      <c r="E12" s="187">
        <v>66.92</v>
      </c>
      <c r="F12" s="198">
        <v>82.19</v>
      </c>
      <c r="G12" s="271"/>
      <c r="H12" s="94" t="s">
        <v>52</v>
      </c>
      <c r="I12" s="234">
        <v>0.22818290496114768</v>
      </c>
      <c r="J12" s="267"/>
      <c r="L12" s="312">
        <v>0.7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54.6</v>
      </c>
      <c r="F13" s="198">
        <v>77.42</v>
      </c>
      <c r="G13" s="271"/>
      <c r="H13" s="94" t="s">
        <v>52</v>
      </c>
      <c r="I13" s="234">
        <v>0.41794871794871802</v>
      </c>
      <c r="J13" s="267"/>
      <c r="K13" s="163"/>
      <c r="L13" s="312">
        <v>0.76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0.12698935352870158</v>
      </c>
      <c r="E14" s="191">
        <v>0.13026362877251579</v>
      </c>
      <c r="F14" s="199">
        <v>0.17485771072364262</v>
      </c>
      <c r="G14" s="272"/>
      <c r="H14" s="275" t="s">
        <v>52</v>
      </c>
      <c r="I14" s="240">
        <v>4.4594081951126823</v>
      </c>
      <c r="J14" s="268"/>
      <c r="K14" s="163"/>
      <c r="L14" s="313">
        <v>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47.33</v>
      </c>
      <c r="G16" s="271"/>
      <c r="H16" s="94" t="s">
        <v>52</v>
      </c>
      <c r="I16" s="234">
        <v>5.4120267260579169E-2</v>
      </c>
      <c r="J16" s="267"/>
      <c r="K16" s="163"/>
      <c r="L16" s="312">
        <v>2.0099999999999998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29.76</v>
      </c>
      <c r="E17" s="187">
        <v>30.79</v>
      </c>
      <c r="F17" s="198">
        <v>30.81</v>
      </c>
      <c r="G17" s="271"/>
      <c r="H17" s="94" t="s">
        <v>52</v>
      </c>
      <c r="I17" s="234">
        <v>6.4956154595652293E-4</v>
      </c>
      <c r="J17" s="267"/>
      <c r="K17" s="163"/>
      <c r="L17" s="312">
        <v>0.55000000000000004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21.66</v>
      </c>
      <c r="E18" s="187">
        <v>20.65</v>
      </c>
      <c r="F18" s="198">
        <v>19.73</v>
      </c>
      <c r="G18" s="271"/>
      <c r="H18" s="94" t="s">
        <v>548</v>
      </c>
      <c r="I18" s="234">
        <v>4.4552058111380077E-2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15.79</v>
      </c>
      <c r="F19" s="198">
        <v>16.12</v>
      </c>
      <c r="G19" s="271"/>
      <c r="H19" s="94" t="s">
        <v>52</v>
      </c>
      <c r="I19" s="234">
        <v>2.0899303356554988E-2</v>
      </c>
      <c r="J19" s="267"/>
      <c r="K19" s="163"/>
      <c r="L19" s="312">
        <v>0.84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0.36970050563982887</v>
      </c>
      <c r="E20" s="191">
        <v>0.30695956454121304</v>
      </c>
      <c r="F20" s="199">
        <v>0.31895528294420261</v>
      </c>
      <c r="G20" s="272"/>
      <c r="H20" s="275" t="s">
        <v>52</v>
      </c>
      <c r="I20" s="240">
        <v>1.1995718402989575</v>
      </c>
      <c r="J20" s="268"/>
      <c r="K20" s="163"/>
      <c r="L20" s="313">
        <v>1.33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358.47</v>
      </c>
      <c r="F22" s="198">
        <v>404.53</v>
      </c>
      <c r="G22" s="271"/>
      <c r="H22" s="94" t="s">
        <v>52</v>
      </c>
      <c r="I22" s="234">
        <v>0.12849052919351678</v>
      </c>
      <c r="J22" s="267"/>
      <c r="K22" s="163"/>
      <c r="L22" s="312">
        <v>2.52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326.22000000000003</v>
      </c>
      <c r="E23" s="187">
        <v>316.68</v>
      </c>
      <c r="F23" s="198">
        <v>324.83999999999997</v>
      </c>
      <c r="G23" s="271"/>
      <c r="H23" s="94" t="s">
        <v>52</v>
      </c>
      <c r="I23" s="234">
        <v>2.576733611216353E-2</v>
      </c>
      <c r="J23" s="267"/>
      <c r="K23" s="163"/>
      <c r="L23" s="312">
        <v>0.61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70.52</v>
      </c>
      <c r="E24" s="187">
        <v>44.27</v>
      </c>
      <c r="F24" s="198">
        <v>59.92</v>
      </c>
      <c r="G24" s="271"/>
      <c r="H24" s="94" t="s">
        <v>52</v>
      </c>
      <c r="I24" s="234">
        <v>0.35351253670657323</v>
      </c>
      <c r="J24" s="267"/>
      <c r="K24" s="163"/>
      <c r="L24" s="312">
        <v>0.51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38</v>
      </c>
      <c r="F25" s="198">
        <v>60.37</v>
      </c>
      <c r="G25" s="271"/>
      <c r="H25" s="94" t="s">
        <v>52</v>
      </c>
      <c r="I25" s="234">
        <v>0.5886842105263157</v>
      </c>
      <c r="J25" s="267"/>
      <c r="K25" s="163"/>
      <c r="L25" s="312">
        <v>-0.04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9.4721984170993589E-2</v>
      </c>
      <c r="E26" s="191">
        <v>0.1052777392990719</v>
      </c>
      <c r="F26" s="199">
        <v>0.15690300447031916</v>
      </c>
      <c r="G26" s="272"/>
      <c r="H26" s="275" t="s">
        <v>52</v>
      </c>
      <c r="I26" s="240">
        <v>5.1625265171247259</v>
      </c>
      <c r="J26" s="268"/>
      <c r="K26" s="94"/>
      <c r="L26" s="313">
        <v>-0.06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348.75</v>
      </c>
      <c r="F28" s="200">
        <v>389.15</v>
      </c>
      <c r="G28" s="273">
        <v>11.942458537150131</v>
      </c>
      <c r="H28" s="94" t="s">
        <v>52</v>
      </c>
      <c r="I28" s="234">
        <v>0.11584229390681</v>
      </c>
      <c r="J28" s="267"/>
      <c r="K28" s="163"/>
      <c r="L28" s="312">
        <v>1.4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317.08999999999997</v>
      </c>
      <c r="E29" s="188">
        <v>306.85000000000002</v>
      </c>
      <c r="F29" s="200">
        <v>314.58999999999997</v>
      </c>
      <c r="G29" s="273">
        <v>5.2739015493759069</v>
      </c>
      <c r="H29" s="94" t="s">
        <v>52</v>
      </c>
      <c r="I29" s="234">
        <v>2.5224050839172119E-2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62.8</v>
      </c>
      <c r="E30" s="188">
        <v>41.91</v>
      </c>
      <c r="F30" s="200">
        <v>53.34</v>
      </c>
      <c r="G30" s="273">
        <v>17.261410788381752</v>
      </c>
      <c r="H30" s="94" t="s">
        <v>52</v>
      </c>
      <c r="I30" s="234">
        <v>0.27272727272727293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35.6</v>
      </c>
      <c r="F31" s="200">
        <v>57.45</v>
      </c>
      <c r="G31" s="273">
        <v>38.309922972360653</v>
      </c>
      <c r="H31" s="94" t="s">
        <v>52</v>
      </c>
      <c r="I31" s="234">
        <v>0.6137640449438202</v>
      </c>
      <c r="J31" s="267"/>
      <c r="K31" s="163"/>
      <c r="L31" s="312">
        <v>0.13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9.2079286109136849E-2</v>
      </c>
      <c r="E32" s="191">
        <v>0.10207592613831862</v>
      </c>
      <c r="F32" s="199">
        <v>0.15614383170711824</v>
      </c>
      <c r="G32" s="272"/>
      <c r="H32" s="275" t="s">
        <v>52</v>
      </c>
      <c r="I32" s="240">
        <v>5.4067905568799617</v>
      </c>
      <c r="J32" s="268"/>
      <c r="K32" s="275"/>
      <c r="L32" s="313">
        <v>0.04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6.38</v>
      </c>
      <c r="G34" s="271">
        <v>21.931260229132562</v>
      </c>
      <c r="H34" s="277" t="s">
        <v>52</v>
      </c>
      <c r="I34" s="234">
        <v>0.25343811394891946</v>
      </c>
      <c r="J34" s="267"/>
      <c r="K34" s="163"/>
      <c r="L34" s="312">
        <v>0.26</v>
      </c>
      <c r="M34" s="215">
        <v>6.3479999999999999</v>
      </c>
    </row>
    <row r="35" spans="2:16" ht="12" customHeight="1">
      <c r="B35" s="174"/>
      <c r="C35" s="259" t="s">
        <v>8</v>
      </c>
      <c r="D35" s="252">
        <v>4.76</v>
      </c>
      <c r="E35" s="187">
        <v>4.76</v>
      </c>
      <c r="F35" s="198">
        <v>4.92</v>
      </c>
      <c r="G35" s="271">
        <v>19.546742209631731</v>
      </c>
      <c r="H35" s="277" t="s">
        <v>52</v>
      </c>
      <c r="I35" s="234">
        <v>3.3613445378151363E-2</v>
      </c>
      <c r="J35" s="267"/>
      <c r="K35" s="163"/>
      <c r="L35" s="312">
        <v>0.03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2.65</v>
      </c>
      <c r="E36" s="187">
        <v>2</v>
      </c>
      <c r="F36" s="198">
        <v>2.54</v>
      </c>
      <c r="G36" s="271">
        <v>4.093567251461991</v>
      </c>
      <c r="H36" s="277" t="s">
        <v>52</v>
      </c>
      <c r="I36" s="234">
        <v>0.27</v>
      </c>
      <c r="J36" s="267"/>
      <c r="K36" s="163"/>
      <c r="L36" s="312">
        <v>0.19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0.81</v>
      </c>
      <c r="F37" s="198">
        <v>0.94</v>
      </c>
      <c r="G37" s="271">
        <v>28.378378378378386</v>
      </c>
      <c r="H37" s="277" t="s">
        <v>52</v>
      </c>
      <c r="I37" s="234">
        <v>0.16049382716049365</v>
      </c>
      <c r="J37" s="267"/>
      <c r="K37" s="163"/>
      <c r="L37" s="312">
        <v>-0.02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0.11982248520710061</v>
      </c>
      <c r="F38" s="201">
        <v>0.12600536193029491</v>
      </c>
      <c r="G38" s="274"/>
      <c r="H38" s="278" t="s">
        <v>52</v>
      </c>
      <c r="I38" s="235">
        <v>0.61828767231942994</v>
      </c>
      <c r="J38" s="270"/>
      <c r="K38" s="323"/>
      <c r="L38" s="316">
        <v>-0.66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116.38</v>
      </c>
      <c r="F44" s="223">
        <v>117.03</v>
      </c>
      <c r="G44" s="279"/>
      <c r="H44" s="280" t="s">
        <v>52</v>
      </c>
      <c r="I44" s="233">
        <v>5.5851520879877103E-3</v>
      </c>
      <c r="J44" s="283"/>
      <c r="K44" s="280"/>
      <c r="L44" s="318">
        <v>-5.71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62.92</v>
      </c>
      <c r="E45" s="226">
        <v>63.69</v>
      </c>
      <c r="F45" s="198">
        <v>66.010000000000005</v>
      </c>
      <c r="G45" s="271"/>
      <c r="H45" s="281" t="s">
        <v>52</v>
      </c>
      <c r="I45" s="234">
        <v>3.6426440571518448E-2</v>
      </c>
      <c r="J45" s="286"/>
      <c r="K45" s="281"/>
      <c r="L45" s="312">
        <v>-0.28000000000000003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58.57</v>
      </c>
      <c r="E46" s="226">
        <v>53.89</v>
      </c>
      <c r="F46" s="198">
        <v>50.35</v>
      </c>
      <c r="G46" s="271"/>
      <c r="H46" s="281" t="s">
        <v>548</v>
      </c>
      <c r="I46" s="234">
        <v>6.5689367229541662E-2</v>
      </c>
      <c r="J46" s="286"/>
      <c r="K46" s="281"/>
      <c r="L46" s="312">
        <v>-3.4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6.95</v>
      </c>
      <c r="F47" s="198">
        <v>8.16</v>
      </c>
      <c r="G47" s="271"/>
      <c r="H47" s="281" t="s">
        <v>52</v>
      </c>
      <c r="I47" s="234">
        <v>0.17410071942446037</v>
      </c>
      <c r="J47" s="286"/>
      <c r="K47" s="281"/>
      <c r="L47" s="312">
        <v>-1.36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5.9108691954414018E-2</v>
      </c>
      <c r="F48" s="201">
        <v>7.0127191474733577E-2</v>
      </c>
      <c r="G48" s="274"/>
      <c r="H48" s="282" t="s">
        <v>52</v>
      </c>
      <c r="I48" s="235">
        <v>1.101849952031956</v>
      </c>
      <c r="J48" s="287"/>
      <c r="K48" s="342"/>
      <c r="L48" s="316">
        <v>-0.92</v>
      </c>
      <c r="M48" s="317">
        <v>4.5170585387168012E-2</v>
      </c>
    </row>
    <row r="49" spans="2:15" ht="12" customHeight="1">
      <c r="B49" s="296" t="s">
        <v>884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48"/>
    </row>
    <row r="56" spans="2:15" ht="12" customHeight="1">
      <c r="B56" s="347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1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164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146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117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55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363.13</v>
      </c>
      <c r="F10" s="123">
        <v>341.17</v>
      </c>
      <c r="G10" s="94" t="str">
        <f>IF((F10/E10)-1&lt;0,"▲","")</f>
        <v>▲</v>
      </c>
      <c r="H10" s="95">
        <f>ABS((+F10/E10)-1)</f>
        <v>6.0474210337895462E-2</v>
      </c>
      <c r="I10" s="33" t="str">
        <f>IF(F10="NA","",IF(M10=0,"",IF((F10-M10)&lt;0,"▲","")))</f>
        <v>▲</v>
      </c>
      <c r="J10" s="63">
        <f>IF(F10="NA","-",IF(M10=0,"-",ABS(F10-M10)))</f>
        <v>4.3700000000000045</v>
      </c>
      <c r="K10" s="60">
        <v>231.6465</v>
      </c>
      <c r="L10" s="72">
        <v>275.07</v>
      </c>
      <c r="M10" s="55">
        <v>345.54</v>
      </c>
    </row>
    <row r="11" spans="2:13" ht="12" customHeight="1">
      <c r="B11" s="30"/>
      <c r="C11" s="23" t="s">
        <v>8</v>
      </c>
      <c r="D11" s="31">
        <v>275.97000000000003</v>
      </c>
      <c r="E11" s="32">
        <v>279.60000000000002</v>
      </c>
      <c r="F11" s="123">
        <v>290.22000000000003</v>
      </c>
      <c r="G11" s="94" t="str">
        <f>IF((F11/E11)-1&lt;0,"▲","")</f>
        <v/>
      </c>
      <c r="H11" s="95">
        <f>ABS((+F11/E11)-1)</f>
        <v>3.7982832618025819E-2</v>
      </c>
      <c r="I11" s="33" t="str">
        <f>IF(F11="NA","",IF(M11=0,"",IF((F11-M11)&lt;0,"▲","")))</f>
        <v>▲</v>
      </c>
      <c r="J11" s="63">
        <f>IF(F11="NA","-",IF(M11=0,"-",ABS(F11-M11)))</f>
        <v>1.3899999999999864</v>
      </c>
      <c r="K11" s="60">
        <v>180.13</v>
      </c>
      <c r="L11" s="72">
        <v>215.17099999999999</v>
      </c>
      <c r="M11" s="55">
        <v>291.61</v>
      </c>
    </row>
    <row r="12" spans="2:13" ht="12" customHeight="1">
      <c r="B12" s="30"/>
      <c r="C12" s="23" t="s">
        <v>79</v>
      </c>
      <c r="D12" s="31">
        <v>83.91</v>
      </c>
      <c r="E12" s="32">
        <v>91.28</v>
      </c>
      <c r="F12" s="123">
        <v>88.8</v>
      </c>
      <c r="G12" s="94" t="str">
        <f>IF((F12/E12)-1&lt;0,"▲","")</f>
        <v>▲</v>
      </c>
      <c r="H12" s="95">
        <f>ABS((+F12/E12)-1)</f>
        <v>2.7169149868536469E-2</v>
      </c>
      <c r="I12" s="33" t="str">
        <f>IF(F12="NA","",IF(M12=0,"",IF((F12-M12)&lt;0,"▲","")))</f>
        <v>▲</v>
      </c>
      <c r="J12" s="63">
        <f>IF(F12="NA","-",IF(M12=0,"-",ABS(F12-M12)))</f>
        <v>1.269999999999996</v>
      </c>
      <c r="K12" s="60">
        <v>73.123999999999995</v>
      </c>
      <c r="L12" s="72">
        <v>99.475999999999999</v>
      </c>
      <c r="M12" s="55">
        <v>90.07</v>
      </c>
    </row>
    <row r="13" spans="2:13" ht="12" customHeight="1">
      <c r="B13" s="30"/>
      <c r="C13" s="23" t="s">
        <v>9</v>
      </c>
      <c r="D13" s="31">
        <v>74.709999999999994</v>
      </c>
      <c r="E13" s="32">
        <v>71.760000000000005</v>
      </c>
      <c r="F13" s="123">
        <v>39.869999999999997</v>
      </c>
      <c r="G13" s="94" t="str">
        <f>IF((F13/E13)-1&lt;0,"▲","")</f>
        <v>▲</v>
      </c>
      <c r="H13" s="95">
        <f>ABS((+F13/E13)-1)</f>
        <v>0.44439799331103691</v>
      </c>
      <c r="I13" s="33" t="str">
        <f>IF(F13="NA","",IF(M13=0,"",IF((F13-M13)&lt;0,"▲","")))</f>
        <v>▲</v>
      </c>
      <c r="J13" s="63">
        <f>IF(F13="NA","-",IF(M13=0,"-",ABS(F13-M13)))</f>
        <v>1.7000000000000028</v>
      </c>
      <c r="K13" s="60">
        <v>39.75</v>
      </c>
      <c r="L13" s="72">
        <v>25.483000000000001</v>
      </c>
      <c r="M13" s="55">
        <v>41.57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0.193</v>
      </c>
      <c r="F14" s="69">
        <f>ROUND(F13/(F11+F12),3)</f>
        <v>0.105</v>
      </c>
      <c r="G14" s="94" t="str">
        <f>IF((F14/E14)-1&lt;0,"▲","")</f>
        <v>▲</v>
      </c>
      <c r="H14" s="98">
        <f>ABS(+F14-E14)*100</f>
        <v>8.8000000000000007</v>
      </c>
      <c r="I14" s="33" t="str">
        <f>IF(F14="NA","",IF(M14=0,"",IF((F14-M14)&lt;0,"▲","")))</f>
        <v>▲</v>
      </c>
      <c r="J14" s="63">
        <f>IF(F14="NA","-",IF(M14=0,"-",ABS(F14-M14)*100))</f>
        <v>0.40000000000000036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0.109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49.32</v>
      </c>
      <c r="G16" s="94" t="str">
        <f>IF((F16/E16)-1&lt;0,"▲","")</f>
        <v>▲</v>
      </c>
      <c r="H16" s="95">
        <f t="shared" ref="H16:H37" si="0">ABS((+F16/E16)-1)</f>
        <v>0.13896648044692739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49.32</v>
      </c>
    </row>
    <row r="17" spans="2:13" ht="12" customHeight="1">
      <c r="B17" s="30"/>
      <c r="C17" s="23" t="s">
        <v>8</v>
      </c>
      <c r="D17" s="31">
        <v>31.82</v>
      </c>
      <c r="E17" s="32">
        <v>31.19</v>
      </c>
      <c r="F17" s="123">
        <v>31.16</v>
      </c>
      <c r="G17" s="94" t="str">
        <f>IF((F17/E17)-1&lt;0,"▲","")</f>
        <v>▲</v>
      </c>
      <c r="H17" s="95">
        <f t="shared" si="0"/>
        <v>9.618467457518376E-4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31.16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25.17</v>
      </c>
      <c r="G18" s="94" t="str">
        <f>IF((F18/E18)-1&lt;0,"▲","")</f>
        <v>▲</v>
      </c>
      <c r="H18" s="95">
        <f t="shared" si="0"/>
        <v>8.3727702948671157E-2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25.17</v>
      </c>
    </row>
    <row r="19" spans="2:13" ht="12" customHeight="1">
      <c r="B19" s="30"/>
      <c r="C19" s="23" t="s">
        <v>9</v>
      </c>
      <c r="D19" s="31">
        <v>14.7</v>
      </c>
      <c r="E19" s="32">
        <v>15.55</v>
      </c>
      <c r="F19" s="123">
        <v>11.38</v>
      </c>
      <c r="G19" s="94" t="str">
        <f>IF((F19/E19)-1&lt;0,"▲","")</f>
        <v>▲</v>
      </c>
      <c r="H19" s="95">
        <f t="shared" si="0"/>
        <v>0.26816720257234727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11.38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0.26500000000000001</v>
      </c>
      <c r="F20" s="69">
        <f>ROUND(F19/(F17+F18),3)</f>
        <v>0.20200000000000001</v>
      </c>
      <c r="G20" s="104" t="str">
        <f>IF((F20/E20)-1&lt;0,"▲","")</f>
        <v>▲</v>
      </c>
      <c r="H20" s="98">
        <f>ABS(+F20-E20)*100</f>
        <v>6.3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0.20200000000000001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285.72000000000003</v>
      </c>
      <c r="G22" s="94" t="str">
        <f>IF((F22/E22)-1&lt;0,"▲","")</f>
        <v>▲</v>
      </c>
      <c r="H22" s="95">
        <f>ABS((+F22/E22)-1)</f>
        <v>4.3583048804980873E-2</v>
      </c>
      <c r="I22" s="33" t="str">
        <f>IF(F22="NA","",IF(M22=0,"",IF((F22-M22)&lt;0,"▲","")))</f>
        <v>▲</v>
      </c>
      <c r="J22" s="63">
        <f>IF(F22="NA","-",IF(M22=0,"-",ABS(F22-M22)))</f>
        <v>4.3999999999999773</v>
      </c>
      <c r="K22" s="60">
        <v>184.39500000000001</v>
      </c>
      <c r="L22" s="72">
        <v>210.03800000000001</v>
      </c>
      <c r="M22" s="55">
        <v>290.12</v>
      </c>
    </row>
    <row r="23" spans="2:13" ht="12" customHeight="1">
      <c r="B23" s="30"/>
      <c r="C23" s="23" t="s">
        <v>8</v>
      </c>
      <c r="D23" s="31">
        <v>240.22</v>
      </c>
      <c r="E23" s="32">
        <v>244.6</v>
      </c>
      <c r="F23" s="123">
        <v>255.15</v>
      </c>
      <c r="G23" s="94" t="str">
        <f>IF((F23/E23)-1&lt;0,"▲","")</f>
        <v/>
      </c>
      <c r="H23" s="95">
        <f t="shared" si="0"/>
        <v>4.3131643499591199E-2</v>
      </c>
      <c r="I23" s="33" t="str">
        <f>IF(F23="NA","",IF(M23=0,"",IF((F23-M23)&lt;0,"▲","")))</f>
        <v>▲</v>
      </c>
      <c r="J23" s="63">
        <f>IF(F23="NA","-",IF(M23=0,"-",ABS(F23-M23)))</f>
        <v>1.4000000000000057</v>
      </c>
      <c r="K23" s="60">
        <v>157.39250000000001</v>
      </c>
      <c r="L23" s="72">
        <v>180.72300000000001</v>
      </c>
      <c r="M23" s="55">
        <v>256.55</v>
      </c>
    </row>
    <row r="24" spans="2:13" ht="12" customHeight="1">
      <c r="B24" s="30"/>
      <c r="C24" s="23" t="s">
        <v>79</v>
      </c>
      <c r="D24" s="31">
        <v>51.41</v>
      </c>
      <c r="E24" s="32">
        <v>60.13</v>
      </c>
      <c r="F24" s="123">
        <v>60.54</v>
      </c>
      <c r="G24" s="94" t="str">
        <f>IF((F24/E24)-1&lt;0,"▲","")</f>
        <v/>
      </c>
      <c r="H24" s="95">
        <f t="shared" si="0"/>
        <v>6.8185597871277537E-3</v>
      </c>
      <c r="I24" s="33" t="str">
        <f>IF(F24="NA","",IF(M24=0,"",IF((F24-M24)&lt;0,"▲","")))</f>
        <v>▲</v>
      </c>
      <c r="J24" s="63">
        <f>IF(F24="NA","-",IF(M24=0,"-",ABS(F24-M24)))</f>
        <v>1.2700000000000031</v>
      </c>
      <c r="K24" s="60">
        <v>39.707999999999998</v>
      </c>
      <c r="L24" s="72">
        <v>63.003999999999998</v>
      </c>
      <c r="M24" s="55">
        <v>61.81</v>
      </c>
    </row>
    <row r="25" spans="2:13" ht="12" customHeight="1">
      <c r="B25" s="30"/>
      <c r="C25" s="23" t="s">
        <v>9</v>
      </c>
      <c r="D25" s="31">
        <v>58.8</v>
      </c>
      <c r="E25" s="32">
        <v>54.84</v>
      </c>
      <c r="F25" s="123">
        <v>27.39</v>
      </c>
      <c r="G25" s="94" t="str">
        <f>IF((F25/E25)-1&lt;0,"▲","")</f>
        <v>▲</v>
      </c>
      <c r="H25" s="95">
        <f t="shared" si="0"/>
        <v>0.50054704595185995</v>
      </c>
      <c r="I25" s="33" t="str">
        <f>IF(F25="NA","",IF(M25=0,"",IF((F25-M25)&lt;0,"▲","")))</f>
        <v>▲</v>
      </c>
      <c r="J25" s="63">
        <f>IF(F25="NA","-",IF(M25=0,"-",ABS(F25-M25)))</f>
        <v>1.7300000000000004</v>
      </c>
      <c r="K25" s="60">
        <v>26.788499999999999</v>
      </c>
      <c r="L25" s="72">
        <v>14.439</v>
      </c>
      <c r="M25" s="55">
        <v>29.12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</v>
      </c>
      <c r="F26" s="69">
        <f>ROUND(F25/(F23+F24),3)</f>
        <v>8.6999999999999994E-2</v>
      </c>
      <c r="G26" s="104" t="str">
        <f>IF((F26/E26)-1&lt;0,"▲","")</f>
        <v>▲</v>
      </c>
      <c r="H26" s="98">
        <f>ABS(+F26-E26)*100</f>
        <v>9.3000000000000007</v>
      </c>
      <c r="I26" s="105" t="str">
        <f>IF(F26="NA","",IF(M26=0,"",IF((F26-M26)&lt;0,"▲","")))</f>
        <v>▲</v>
      </c>
      <c r="J26" s="63">
        <f>IF(F26="NA","-",IF(M26=0,"-",ABS(F26-M26)*100))</f>
        <v>0.40000000000000036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9.0999999999999998E-2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272.93</v>
      </c>
      <c r="G28" s="94" t="str">
        <f>IF((F28/E28)-1&lt;0,"▲","")</f>
        <v>▲</v>
      </c>
      <c r="H28" s="95">
        <f>ABS((+F28/E28)-1)</f>
        <v>3.3054630482533764E-2</v>
      </c>
      <c r="I28" s="33" t="str">
        <f>IF(F28="NA","",IF(M28=0,"",IF((F28-M28)&lt;0,"▲","")))</f>
        <v>▲</v>
      </c>
      <c r="J28" s="63">
        <f>IF(F28="NA","-",IF(M28=0,"-",ABS(F28-M28)))</f>
        <v>4.0699999999999932</v>
      </c>
      <c r="K28" s="60">
        <v>142.88849999999999</v>
      </c>
      <c r="L28" s="72">
        <v>187.97</v>
      </c>
      <c r="M28" s="55">
        <v>277</v>
      </c>
    </row>
    <row r="29" spans="2:13" ht="12" customHeight="1">
      <c r="B29" s="41"/>
      <c r="C29" s="23" t="s">
        <v>8</v>
      </c>
      <c r="D29" s="31">
        <v>224.65</v>
      </c>
      <c r="E29" s="32">
        <v>231.58</v>
      </c>
      <c r="F29" s="123">
        <v>243.6</v>
      </c>
      <c r="G29" s="94" t="str">
        <f>IF((F29/E29)-1&lt;0,"▲","")</f>
        <v/>
      </c>
      <c r="H29" s="95">
        <f t="shared" si="0"/>
        <v>5.1904309525865777E-2</v>
      </c>
      <c r="I29" s="33" t="str">
        <f>IF(F29="NA","",IF(M29=0,"",IF((F29-M29)&lt;0,"▲","")))</f>
        <v>▲</v>
      </c>
      <c r="J29" s="63">
        <f>IF(F29="NA","-",IF(M29=0,"-",ABS(F29-M29)))</f>
        <v>1.2700000000000102</v>
      </c>
      <c r="K29" s="60">
        <v>119.678</v>
      </c>
      <c r="L29" s="72">
        <v>160.55199999999999</v>
      </c>
      <c r="M29" s="55">
        <v>244.87</v>
      </c>
    </row>
    <row r="30" spans="2:13" ht="12" customHeight="1">
      <c r="B30" s="41"/>
      <c r="C30" s="23" t="s">
        <v>79</v>
      </c>
      <c r="D30" s="31">
        <v>46.18</v>
      </c>
      <c r="E30" s="32">
        <v>54.55</v>
      </c>
      <c r="F30" s="123">
        <v>55.88</v>
      </c>
      <c r="G30" s="94" t="str">
        <f>IF((F30/E30)-1&lt;0,"▲","")</f>
        <v/>
      </c>
      <c r="H30" s="95">
        <f t="shared" si="0"/>
        <v>2.4381301558203505E-2</v>
      </c>
      <c r="I30" s="33" t="str">
        <f>IF(F30="NA","",IF(M30=0,"",IF((F30-M30)&lt;0,"▲","")))</f>
        <v>▲</v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57.15</v>
      </c>
    </row>
    <row r="31" spans="2:13" ht="12" customHeight="1">
      <c r="B31" s="41"/>
      <c r="C31" s="23" t="s">
        <v>9</v>
      </c>
      <c r="D31" s="31">
        <v>53.7</v>
      </c>
      <c r="E31" s="32">
        <v>50.06</v>
      </c>
      <c r="F31" s="123">
        <v>23.76</v>
      </c>
      <c r="G31" s="94" t="str">
        <f>IF((F31/E31)-1&lt;0,"▲","")</f>
        <v>▲</v>
      </c>
      <c r="H31" s="95">
        <f t="shared" si="0"/>
        <v>0.52536955653216144</v>
      </c>
      <c r="I31" s="33" t="str">
        <f>IF(F31="NA","",IF(M31=0,"",IF((F31-M31)&lt;0,"▲","")))</f>
        <v>▲</v>
      </c>
      <c r="J31" s="63">
        <f>IF(F31="NA","-",IF(M31=0,"-",ABS(F31-M31)))</f>
        <v>1.5299999999999976</v>
      </c>
      <c r="K31" s="60">
        <v>15.137</v>
      </c>
      <c r="L31" s="72">
        <v>10.819000000000001</v>
      </c>
      <c r="M31" s="55">
        <v>25.29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0.17499999999999999</v>
      </c>
      <c r="F32" s="69">
        <f>ROUND(F31/(F29+F30),3)</f>
        <v>7.9000000000000001E-2</v>
      </c>
      <c r="G32" s="104" t="str">
        <f>IF((F32/E32)-1&lt;0,"▲","")</f>
        <v>▲</v>
      </c>
      <c r="H32" s="98">
        <f>ABS(+F32-E32)*100</f>
        <v>9.6</v>
      </c>
      <c r="I32" s="105" t="str">
        <f>IF(F32="NA","",IF(M32=0,"",IF((F32-M32)&lt;0,"▲","")))</f>
        <v>▲</v>
      </c>
      <c r="J32" s="63">
        <f>IF(F32="NA","-",IF(M32=0,"-",ABS(F32-M32)*100))</f>
        <v>0.50000000000000044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8.4000000000000005E-2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6.14</v>
      </c>
      <c r="G34" s="94" t="str">
        <f>IF((F34/E34)-1&lt;0,"▲","")</f>
        <v>▲</v>
      </c>
      <c r="H34" s="95">
        <f>ABS((+F34/E34)-1)</f>
        <v>0.13642756680731372</v>
      </c>
      <c r="I34" s="33" t="str">
        <f>IF(F34="NA","",IF(M34=0,"",IF((F34-M34)&lt;0,"▲","")))</f>
        <v/>
      </c>
      <c r="J34" s="63">
        <f>IF(F34="NA","-",IF(M34=0,"-",ABS(F34-M34)))</f>
        <v>2.9999999999999361E-2</v>
      </c>
      <c r="K34" s="60">
        <v>2.931</v>
      </c>
      <c r="L34" s="72">
        <v>5.6280000000000001</v>
      </c>
      <c r="M34" s="55">
        <v>6.11</v>
      </c>
    </row>
    <row r="35" spans="2:13" ht="12" customHeight="1">
      <c r="B35" s="30"/>
      <c r="C35" s="23" t="s">
        <v>8</v>
      </c>
      <c r="D35" s="31">
        <v>3.94</v>
      </c>
      <c r="E35" s="32">
        <v>3.81</v>
      </c>
      <c r="F35" s="123">
        <v>3.91</v>
      </c>
      <c r="G35" s="94" t="str">
        <f>IF((F35/E35)-1&lt;0,"▲","")</f>
        <v/>
      </c>
      <c r="H35" s="95">
        <f t="shared" si="0"/>
        <v>2.6246719160105014E-2</v>
      </c>
      <c r="I35" s="33" t="str">
        <f>IF(F35="NA","",IF(M35=0,"",IF((F35-M35)&lt;0,"▲","")))</f>
        <v/>
      </c>
      <c r="J35" s="63">
        <f>IF(F35="NA","-",IF(M35=0,"-",ABS(F35-M35)))</f>
        <v>1.0000000000000231E-2</v>
      </c>
      <c r="K35" s="60">
        <v>1.3365</v>
      </c>
      <c r="L35" s="72">
        <v>3.42</v>
      </c>
      <c r="M35" s="55">
        <v>3.9</v>
      </c>
    </row>
    <row r="36" spans="2:13" ht="12" customHeight="1">
      <c r="B36" s="30"/>
      <c r="C36" s="23" t="s">
        <v>79</v>
      </c>
      <c r="D36" s="31">
        <v>3.5</v>
      </c>
      <c r="E36" s="32">
        <v>3.69</v>
      </c>
      <c r="F36" s="123">
        <v>3.08</v>
      </c>
      <c r="G36" s="94" t="str">
        <f>IF((F36/E36)-1&lt;0,"▲","")</f>
        <v>▲</v>
      </c>
      <c r="H36" s="95">
        <f t="shared" si="0"/>
        <v>0.16531165311653118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3.08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1.0900000000000001</v>
      </c>
      <c r="G37" s="94" t="str">
        <f>IF((F37/E37)-1&lt;0,"▲","")</f>
        <v>▲</v>
      </c>
      <c r="H37" s="95">
        <f t="shared" si="0"/>
        <v>0.20437956204379559</v>
      </c>
      <c r="I37" s="33" t="str">
        <f>IF(F37="NA","",IF(M37=0,"",IF((F37-M37)&lt;0,"▲","")))</f>
        <v/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1.06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0.156</v>
      </c>
      <c r="G38" s="107" t="str">
        <f>IF((F38/E38)-1&lt;0,"▲","")</f>
        <v>▲</v>
      </c>
      <c r="H38" s="108">
        <f>ABS(+F38-E38)*100</f>
        <v>2.6999999999999997</v>
      </c>
      <c r="I38" s="109" t="str">
        <f>IF(F38="NA","",IF(M38=0,"",IF((F38-M38)&lt;0,"▲","")))</f>
        <v/>
      </c>
      <c r="J38" s="64">
        <f>IF(F38="NA","-",IF(M38=0,"-",ABS(F38-M38)*100))</f>
        <v>0.40000000000000036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0.152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87.2</v>
      </c>
      <c r="G44" s="113" t="str">
        <f>IF((F44/E44)-1&lt;0,"▲","")</f>
        <v/>
      </c>
      <c r="H44" s="95">
        <f>ABS((+F44/E44)-1)</f>
        <v>4.5939786493942592E-2</v>
      </c>
      <c r="I44" s="54" t="str">
        <f>IF(F44="NA","",IF(M44=0,"",IF((F44-M44)&lt;0,"▲","")))</f>
        <v/>
      </c>
      <c r="J44" s="63">
        <f>IF(F44="NA","-",IF(M44=0,"-",ABS(F44-M44)))</f>
        <v>0.42000000000000171</v>
      </c>
      <c r="K44" s="60">
        <v>38.349499999999999</v>
      </c>
      <c r="L44" s="77">
        <v>59.173999999999999</v>
      </c>
      <c r="M44" s="78">
        <v>86.78</v>
      </c>
    </row>
    <row r="45" spans="2:13" ht="12" customHeight="1">
      <c r="B45" s="30"/>
      <c r="C45" s="23" t="s">
        <v>8</v>
      </c>
      <c r="D45" s="111">
        <v>51.4</v>
      </c>
      <c r="E45" s="112">
        <v>52.43</v>
      </c>
      <c r="F45" s="125">
        <v>52.97</v>
      </c>
      <c r="G45" s="114" t="str">
        <f>IF((F45/E45)-1&lt;0,"▲","")</f>
        <v/>
      </c>
      <c r="H45" s="95">
        <f>ABS((+F45/E45)-1)</f>
        <v>1.0299446881556262E-2</v>
      </c>
      <c r="I45" s="33" t="str">
        <f>IF(F45="NA","",IF(M45=0,"",IF((F45-M45)&lt;0,"▲","")))</f>
        <v/>
      </c>
      <c r="J45" s="63">
        <f>IF(F45="NA","-",IF(M45=0,"-",ABS(F45-M45)))</f>
        <v>0.14000000000000057</v>
      </c>
      <c r="K45" s="60">
        <v>13.8605</v>
      </c>
      <c r="L45" s="79">
        <v>40.305999999999997</v>
      </c>
      <c r="M45" s="55">
        <v>52.83</v>
      </c>
    </row>
    <row r="46" spans="2:13" ht="12" customHeight="1">
      <c r="B46" s="30"/>
      <c r="C46" s="23" t="s">
        <v>79</v>
      </c>
      <c r="D46" s="111">
        <v>29.86</v>
      </c>
      <c r="E46" s="112">
        <v>25.78</v>
      </c>
      <c r="F46" s="125">
        <v>31.16</v>
      </c>
      <c r="G46" s="114" t="str">
        <f>IF((F46/E46)-1&lt;0,"▲","")</f>
        <v/>
      </c>
      <c r="H46" s="95">
        <f>ABS((+F46/E46)-1)</f>
        <v>0.20868890612878199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31.16</v>
      </c>
    </row>
    <row r="47" spans="2:13" ht="12" customHeight="1">
      <c r="B47" s="30"/>
      <c r="C47" s="23" t="s">
        <v>9</v>
      </c>
      <c r="D47" s="111">
        <v>6.96</v>
      </c>
      <c r="E47" s="112">
        <v>12.21</v>
      </c>
      <c r="F47" s="125">
        <v>15.38</v>
      </c>
      <c r="G47" s="114" t="str">
        <f>IF((F47/E47)-1&lt;0,"▲","")</f>
        <v/>
      </c>
      <c r="H47" s="95">
        <f>ABS((+F47/E47)-1)</f>
        <v>0.25962325962325949</v>
      </c>
      <c r="I47" s="33" t="str">
        <f>IF(F47="NA","",IF(M47=0,"",IF((F47-M47)&lt;0,"▲","")))</f>
        <v/>
      </c>
      <c r="J47" s="63">
        <f>IF(F47="NA","-",IF(M47=0,"-",ABS(F47-M47)))</f>
        <v>0.27000000000000135</v>
      </c>
      <c r="K47" s="60">
        <v>3.1349999999999998</v>
      </c>
      <c r="L47" s="79">
        <v>4.9930000000000003</v>
      </c>
      <c r="M47" s="55">
        <v>15.11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0.183</v>
      </c>
      <c r="G48" s="117" t="str">
        <f>IF(F48-D48&lt;0,"▲","")</f>
        <v/>
      </c>
      <c r="H48" s="108">
        <f>ABS(+F48-E48)*100</f>
        <v>2.6999999999999997</v>
      </c>
      <c r="I48" s="45" t="str">
        <f>IF(F48="NA","",IF(M48=0,"",IF((F48-M48)&lt;0,"▲","")))</f>
        <v/>
      </c>
      <c r="J48" s="64">
        <f>ABS(+F48-M48)*100</f>
        <v>0.30000000000000027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0.18</v>
      </c>
    </row>
    <row r="49" spans="1:13" ht="12" customHeight="1">
      <c r="B49" s="1" t="s">
        <v>165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2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162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60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156</v>
      </c>
      <c r="G7" s="457" t="s">
        <v>55</v>
      </c>
      <c r="H7" s="437"/>
      <c r="I7" s="440" t="s">
        <v>56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363.12</v>
      </c>
      <c r="F10" s="123">
        <v>345.54</v>
      </c>
      <c r="G10" s="94" t="str">
        <f>IF((F10/E10)-1&lt;0,"▲","")</f>
        <v>▲</v>
      </c>
      <c r="H10" s="95">
        <f>ABS((+F10/E10)-1)</f>
        <v>4.8413747521480421E-2</v>
      </c>
      <c r="I10" s="33" t="str">
        <f>IF(F10="NA","",IF(M10=0,"",IF((F10-M10)&lt;0,"▲","")))</f>
        <v>▲</v>
      </c>
      <c r="J10" s="63">
        <f>IF(F10="NA","-",IF(M10=0,"-",ABS(F10-M10)))</f>
        <v>5.3899999999999864</v>
      </c>
      <c r="K10" s="60">
        <v>231.6465</v>
      </c>
      <c r="L10" s="72">
        <v>275.07</v>
      </c>
      <c r="M10" s="55">
        <v>350.93</v>
      </c>
    </row>
    <row r="11" spans="2:13" ht="12" customHeight="1">
      <c r="B11" s="30"/>
      <c r="C11" s="23" t="s">
        <v>8</v>
      </c>
      <c r="D11" s="31">
        <v>275.97000000000003</v>
      </c>
      <c r="E11" s="32">
        <v>279.57</v>
      </c>
      <c r="F11" s="123">
        <v>291.61</v>
      </c>
      <c r="G11" s="94" t="str">
        <f>IF((F11/E11)-1&lt;0,"▲","")</f>
        <v/>
      </c>
      <c r="H11" s="95">
        <f>ABS((+F11/E11)-1)</f>
        <v>4.3066137282254946E-2</v>
      </c>
      <c r="I11" s="33" t="str">
        <f>IF(F11="NA","",IF(M11=0,"",IF((F11-M11)&lt;0,"▲","")))</f>
        <v>▲</v>
      </c>
      <c r="J11" s="63">
        <f>IF(F11="NA","-",IF(M11=0,"-",ABS(F11-M11)))</f>
        <v>0.50999999999999091</v>
      </c>
      <c r="K11" s="60">
        <v>180.13</v>
      </c>
      <c r="L11" s="72">
        <v>215.17099999999999</v>
      </c>
      <c r="M11" s="55">
        <v>292.12</v>
      </c>
    </row>
    <row r="12" spans="2:13" ht="12" customHeight="1">
      <c r="B12" s="30"/>
      <c r="C12" s="23" t="s">
        <v>79</v>
      </c>
      <c r="D12" s="31">
        <v>83.91</v>
      </c>
      <c r="E12" s="32">
        <v>91.36</v>
      </c>
      <c r="F12" s="123">
        <v>90.07</v>
      </c>
      <c r="G12" s="94" t="str">
        <f>IF((F12/E12)-1&lt;0,"▲","")</f>
        <v>▲</v>
      </c>
      <c r="H12" s="95">
        <f>ABS((+F12/E12)-1)</f>
        <v>1.4119964973730359E-2</v>
      </c>
      <c r="I12" s="33" t="str">
        <f>IF(F12="NA","",IF(M12=0,"",IF((F12-M12)&lt;0,"▲","")))</f>
        <v/>
      </c>
      <c r="J12" s="63">
        <f>IF(F12="NA","-",IF(M12=0,"-",ABS(F12-M12)))</f>
        <v>0.67999999999999261</v>
      </c>
      <c r="K12" s="60">
        <v>73.123999999999995</v>
      </c>
      <c r="L12" s="72">
        <v>99.475999999999999</v>
      </c>
      <c r="M12" s="55">
        <v>89.39</v>
      </c>
    </row>
    <row r="13" spans="2:13" ht="12" customHeight="1">
      <c r="B13" s="30"/>
      <c r="C13" s="23" t="s">
        <v>9</v>
      </c>
      <c r="D13" s="31">
        <v>74.709999999999994</v>
      </c>
      <c r="E13" s="32">
        <v>71.760000000000005</v>
      </c>
      <c r="F13" s="123">
        <v>41.57</v>
      </c>
      <c r="G13" s="94" t="str">
        <f>IF((F13/E13)-1&lt;0,"▲","")</f>
        <v>▲</v>
      </c>
      <c r="H13" s="95">
        <f>ABS((+F13/E13)-1)</f>
        <v>0.42070791527313267</v>
      </c>
      <c r="I13" s="33" t="str">
        <f>IF(F13="NA","",IF(M13=0,"",IF((F13-M13)&lt;0,"▲","")))</f>
        <v>▲</v>
      </c>
      <c r="J13" s="63">
        <f>IF(F13="NA","-",IF(M13=0,"-",ABS(F13-M13)))</f>
        <v>6.1499999999999986</v>
      </c>
      <c r="K13" s="60">
        <v>39.75</v>
      </c>
      <c r="L13" s="72">
        <v>25.483000000000001</v>
      </c>
      <c r="M13" s="55">
        <v>47.72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0.193</v>
      </c>
      <c r="F14" s="69">
        <f>ROUND(F13/(F11+F12),3)</f>
        <v>0.109</v>
      </c>
      <c r="G14" s="94" t="str">
        <f>IF((F14/E14)-1&lt;0,"▲","")</f>
        <v>▲</v>
      </c>
      <c r="H14" s="98">
        <f>ABS(+F14-E14)*100</f>
        <v>8.4</v>
      </c>
      <c r="I14" s="33" t="str">
        <f>IF(F14="NA","",IF(M14=0,"",IF((F14-M14)&lt;0,"▲","")))</f>
        <v>▲</v>
      </c>
      <c r="J14" s="63">
        <f>IF(F14="NA","-",IF(M14=0,"-",ABS(F14-M14)*100))</f>
        <v>1.6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0.125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49.32</v>
      </c>
      <c r="G16" s="94" t="str">
        <f>IF((F16/E16)-1&lt;0,"▲","")</f>
        <v>▲</v>
      </c>
      <c r="H16" s="95">
        <f t="shared" ref="H16:H37" si="0">ABS((+F16/E16)-1)</f>
        <v>0.13896648044692739</v>
      </c>
      <c r="I16" s="33" t="str">
        <f>IF(F16="NA","",IF(M16=0,"",IF((F16-M16)&lt;0,"▲","")))</f>
        <v/>
      </c>
      <c r="J16" s="63">
        <f>IF(F16="NA","-",IF(M16=0,"-",ABS(F16-M16)))</f>
        <v>0.28999999999999915</v>
      </c>
      <c r="K16" s="60">
        <v>44.320500000000003</v>
      </c>
      <c r="L16" s="72">
        <v>59.404000000000003</v>
      </c>
      <c r="M16" s="55">
        <v>49.03</v>
      </c>
    </row>
    <row r="17" spans="2:13" ht="12" customHeight="1">
      <c r="B17" s="30"/>
      <c r="C17" s="23" t="s">
        <v>8</v>
      </c>
      <c r="D17" s="31">
        <v>31.82</v>
      </c>
      <c r="E17" s="32">
        <v>31.19</v>
      </c>
      <c r="F17" s="123">
        <v>31.16</v>
      </c>
      <c r="G17" s="94" t="str">
        <f>IF((F17/E17)-1&lt;0,"▲","")</f>
        <v>▲</v>
      </c>
      <c r="H17" s="95">
        <f t="shared" si="0"/>
        <v>9.618467457518376E-4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31.16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25.17</v>
      </c>
      <c r="G18" s="94" t="str">
        <f>IF((F18/E18)-1&lt;0,"▲","")</f>
        <v>▲</v>
      </c>
      <c r="H18" s="95">
        <f t="shared" si="0"/>
        <v>8.3727702948671157E-2</v>
      </c>
      <c r="I18" s="33" t="str">
        <f>IF(F18="NA","",IF(M18=0,"",IF((F18-M18)&lt;0,"▲","")))</f>
        <v/>
      </c>
      <c r="J18" s="63">
        <f>IF(F18="NA","-",IF(M18=0,"-",ABS(F18-M18)))</f>
        <v>0.68000000000000327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14.7</v>
      </c>
      <c r="E19" s="32">
        <v>15.55</v>
      </c>
      <c r="F19" s="123">
        <v>11.38</v>
      </c>
      <c r="G19" s="94" t="str">
        <f>IF((F19/E19)-1&lt;0,"▲","")</f>
        <v>▲</v>
      </c>
      <c r="H19" s="95">
        <f t="shared" si="0"/>
        <v>0.26816720257234727</v>
      </c>
      <c r="I19" s="33" t="str">
        <f>IF(F19="NA","",IF(M19=0,"",IF((F19-M19)&lt;0,"▲","")))</f>
        <v>▲</v>
      </c>
      <c r="J19" s="63">
        <f>IF(F19="NA","-",IF(M19=0,"-",ABS(F19-M19)))</f>
        <v>0.29999999999999893</v>
      </c>
      <c r="K19" s="60">
        <v>12.750500000000001</v>
      </c>
      <c r="L19" s="72">
        <v>10.234</v>
      </c>
      <c r="M19" s="55">
        <v>11.68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0.26500000000000001</v>
      </c>
      <c r="F20" s="69">
        <f>ROUND(F19/(F17+F18),3)</f>
        <v>0.20200000000000001</v>
      </c>
      <c r="G20" s="104" t="str">
        <f>IF((F20/E20)-1&lt;0,"▲","")</f>
        <v>▲</v>
      </c>
      <c r="H20" s="98">
        <f>ABS(+F20-E20)*100</f>
        <v>6.3</v>
      </c>
      <c r="I20" s="105" t="str">
        <f>IF(F20="NA","",IF(M20=0,"",IF((F20-M20)&lt;0,"▲","")))</f>
        <v>▲</v>
      </c>
      <c r="J20" s="63">
        <f>IF(F20="NA","-",IF(M20=0,"-",ABS(F20-M20)*100))</f>
        <v>0.79999999999999793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290.12</v>
      </c>
      <c r="G22" s="94" t="str">
        <f>IF((F22/E22)-1&lt;0,"▲","")</f>
        <v>▲</v>
      </c>
      <c r="H22" s="95">
        <f>ABS((+F22/E22)-1)</f>
        <v>2.8854522327107168E-2</v>
      </c>
      <c r="I22" s="33" t="str">
        <f>IF(F22="NA","",IF(M22=0,"",IF((F22-M22)&lt;0,"▲","")))</f>
        <v>▲</v>
      </c>
      <c r="J22" s="63">
        <f>IF(F22="NA","-",IF(M22=0,"-",ABS(F22-M22)))</f>
        <v>5.6499999999999773</v>
      </c>
      <c r="K22" s="60">
        <v>184.39500000000001</v>
      </c>
      <c r="L22" s="72">
        <v>210.03800000000001</v>
      </c>
      <c r="M22" s="55">
        <v>295.77</v>
      </c>
    </row>
    <row r="23" spans="2:13" ht="12" customHeight="1">
      <c r="B23" s="30"/>
      <c r="C23" s="23" t="s">
        <v>8</v>
      </c>
      <c r="D23" s="31">
        <v>240.22</v>
      </c>
      <c r="E23" s="32">
        <v>244.57</v>
      </c>
      <c r="F23" s="123">
        <v>256.55</v>
      </c>
      <c r="G23" s="94" t="str">
        <f>IF((F23/E23)-1&lt;0,"▲","")</f>
        <v/>
      </c>
      <c r="H23" s="95">
        <f t="shared" si="0"/>
        <v>4.8983930980905255E-2</v>
      </c>
      <c r="I23" s="33" t="str">
        <f>IF(F23="NA","",IF(M23=0,"",IF((F23-M23)&lt;0,"▲","")))</f>
        <v>▲</v>
      </c>
      <c r="J23" s="63">
        <f>IF(F23="NA","-",IF(M23=0,"-",ABS(F23-M23)))</f>
        <v>0.43000000000000682</v>
      </c>
      <c r="K23" s="60">
        <v>157.39250000000001</v>
      </c>
      <c r="L23" s="72">
        <v>180.72300000000001</v>
      </c>
      <c r="M23" s="55">
        <v>256.98</v>
      </c>
    </row>
    <row r="24" spans="2:13" ht="12" customHeight="1">
      <c r="B24" s="30"/>
      <c r="C24" s="23" t="s">
        <v>79</v>
      </c>
      <c r="D24" s="31">
        <v>51.41</v>
      </c>
      <c r="E24" s="32">
        <v>60.2</v>
      </c>
      <c r="F24" s="123">
        <v>61.81</v>
      </c>
      <c r="G24" s="94" t="str">
        <f>IF((F24/E24)-1&lt;0,"▲","")</f>
        <v/>
      </c>
      <c r="H24" s="95">
        <f t="shared" si="0"/>
        <v>2.6744186046511631E-2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61.81</v>
      </c>
    </row>
    <row r="25" spans="2:13" ht="12" customHeight="1">
      <c r="B25" s="30"/>
      <c r="C25" s="23" t="s">
        <v>9</v>
      </c>
      <c r="D25" s="31">
        <v>58.8</v>
      </c>
      <c r="E25" s="32">
        <v>54.84</v>
      </c>
      <c r="F25" s="123">
        <v>29.12</v>
      </c>
      <c r="G25" s="94" t="str">
        <f>IF((F25/E25)-1&lt;0,"▲","")</f>
        <v>▲</v>
      </c>
      <c r="H25" s="95">
        <f t="shared" si="0"/>
        <v>0.46900072939460247</v>
      </c>
      <c r="I25" s="33" t="str">
        <f>IF(F25="NA","",IF(M25=0,"",IF((F25-M25)&lt;0,"▲","")))</f>
        <v>▲</v>
      </c>
      <c r="J25" s="63">
        <f>IF(F25="NA","-",IF(M25=0,"-",ABS(F25-M25)))</f>
        <v>5.91</v>
      </c>
      <c r="K25" s="60">
        <v>26.788499999999999</v>
      </c>
      <c r="L25" s="72">
        <v>14.439</v>
      </c>
      <c r="M25" s="55">
        <v>35.03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</v>
      </c>
      <c r="F26" s="69">
        <f>ROUND(F25/(F23+F24),3)</f>
        <v>9.0999999999999998E-2</v>
      </c>
      <c r="G26" s="104" t="str">
        <f>IF((F26/E26)-1&lt;0,"▲","")</f>
        <v>▲</v>
      </c>
      <c r="H26" s="98">
        <f>ABS(+F26-E26)*100</f>
        <v>8.9</v>
      </c>
      <c r="I26" s="105" t="str">
        <f>IF(F26="NA","",IF(M26=0,"",IF((F26-M26)&lt;0,"▲","")))</f>
        <v>▲</v>
      </c>
      <c r="J26" s="63">
        <f>IF(F26="NA","-",IF(M26=0,"-",ABS(F26-M26)*100))</f>
        <v>1.9000000000000004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277</v>
      </c>
      <c r="G28" s="94" t="str">
        <f>IF((F28/E28)-1&lt;0,"▲","")</f>
        <v>▲</v>
      </c>
      <c r="H28" s="95">
        <f>ABS((+F28/E28)-1)</f>
        <v>1.8635300786508879E-2</v>
      </c>
      <c r="I28" s="33" t="str">
        <f>IF(F28="NA","",IF(M28=0,"",IF((F28-M28)&lt;0,"▲","")))</f>
        <v>▲</v>
      </c>
      <c r="J28" s="63">
        <f>IF(F28="NA","-",IF(M28=0,"-",ABS(F28-M28)))</f>
        <v>5.3000000000000114</v>
      </c>
      <c r="K28" s="60">
        <v>142.88849999999999</v>
      </c>
      <c r="L28" s="72">
        <v>187.97</v>
      </c>
      <c r="M28" s="55">
        <v>282.3</v>
      </c>
    </row>
    <row r="29" spans="2:13" ht="12" customHeight="1">
      <c r="B29" s="41"/>
      <c r="C29" s="23" t="s">
        <v>8</v>
      </c>
      <c r="D29" s="31">
        <v>224.65</v>
      </c>
      <c r="E29" s="32">
        <v>231.57</v>
      </c>
      <c r="F29" s="123">
        <v>244.87</v>
      </c>
      <c r="G29" s="94" t="str">
        <f>IF((F29/E29)-1&lt;0,"▲","")</f>
        <v/>
      </c>
      <c r="H29" s="95">
        <f t="shared" si="0"/>
        <v>5.7434037224165513E-2</v>
      </c>
      <c r="I29" s="33" t="str">
        <f>IF(F29="NA","",IF(M29=0,"",IF((F29-M29)&lt;0,"▲","")))</f>
        <v>▲</v>
      </c>
      <c r="J29" s="63">
        <f>IF(F29="NA","-",IF(M29=0,"-",ABS(F29-M29)))</f>
        <v>0.62999999999999545</v>
      </c>
      <c r="K29" s="60">
        <v>119.678</v>
      </c>
      <c r="L29" s="72">
        <v>160.55199999999999</v>
      </c>
      <c r="M29" s="55">
        <v>245.5</v>
      </c>
    </row>
    <row r="30" spans="2:13" ht="12" customHeight="1">
      <c r="B30" s="41"/>
      <c r="C30" s="23" t="s">
        <v>79</v>
      </c>
      <c r="D30" s="31">
        <v>46.18</v>
      </c>
      <c r="E30" s="32">
        <v>54.61</v>
      </c>
      <c r="F30" s="123">
        <v>57.15</v>
      </c>
      <c r="G30" s="94" t="str">
        <f>IF((F30/E30)-1&lt;0,"▲","")</f>
        <v/>
      </c>
      <c r="H30" s="95">
        <f t="shared" si="0"/>
        <v>4.6511627906976827E-2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57.15</v>
      </c>
    </row>
    <row r="31" spans="2:13" ht="12" customHeight="1">
      <c r="B31" s="41"/>
      <c r="C31" s="23" t="s">
        <v>9</v>
      </c>
      <c r="D31" s="31">
        <v>53.7</v>
      </c>
      <c r="E31" s="32">
        <v>50.06</v>
      </c>
      <c r="F31" s="123">
        <v>25.29</v>
      </c>
      <c r="G31" s="94" t="str">
        <f>IF((F31/E31)-1&lt;0,"▲","")</f>
        <v>▲</v>
      </c>
      <c r="H31" s="95">
        <f t="shared" si="0"/>
        <v>0.49480623252097489</v>
      </c>
      <c r="I31" s="33" t="str">
        <f>IF(F31="NA","",IF(M31=0,"",IF((F31-M31)&lt;0,"▲","")))</f>
        <v>▲</v>
      </c>
      <c r="J31" s="63">
        <f>IF(F31="NA","-",IF(M31=0,"-",ABS(F31-M31)))</f>
        <v>5.7100000000000009</v>
      </c>
      <c r="K31" s="60">
        <v>15.137</v>
      </c>
      <c r="L31" s="72">
        <v>10.819000000000001</v>
      </c>
      <c r="M31" s="55">
        <v>31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0.17499999999999999</v>
      </c>
      <c r="F32" s="69">
        <f>ROUND(F31/(F29+F30),3)</f>
        <v>8.4000000000000005E-2</v>
      </c>
      <c r="G32" s="104" t="str">
        <f>IF((F32/E32)-1&lt;0,"▲","")</f>
        <v>▲</v>
      </c>
      <c r="H32" s="98">
        <f>ABS(+F32-E32)*100</f>
        <v>9.0999999999999979</v>
      </c>
      <c r="I32" s="105" t="str">
        <f>IF(F32="NA","",IF(M32=0,"",IF((F32-M32)&lt;0,"▲","")))</f>
        <v>▲</v>
      </c>
      <c r="J32" s="63">
        <f>IF(F32="NA","-",IF(M32=0,"-",ABS(F32-M32)*100))</f>
        <v>1.7999999999999989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0.10199999999999999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6.11</v>
      </c>
      <c r="G34" s="94" t="str">
        <f>IF((F34/E34)-1&lt;0,"▲","")</f>
        <v>▲</v>
      </c>
      <c r="H34" s="95">
        <f>ABS((+F34/E34)-1)</f>
        <v>0.14064697609001409</v>
      </c>
      <c r="I34" s="33" t="str">
        <f>IF(F34="NA","",IF(M34=0,"",IF((F34-M34)&lt;0,"▲","")))</f>
        <v>▲</v>
      </c>
      <c r="J34" s="63">
        <f>IF(F34="NA","-",IF(M34=0,"-",ABS(F34-M34)))</f>
        <v>2.9999999999999361E-2</v>
      </c>
      <c r="K34" s="60">
        <v>2.931</v>
      </c>
      <c r="L34" s="72">
        <v>5.6280000000000001</v>
      </c>
      <c r="M34" s="55">
        <v>6.14</v>
      </c>
    </row>
    <row r="35" spans="2:13" ht="12" customHeight="1">
      <c r="B35" s="30"/>
      <c r="C35" s="23" t="s">
        <v>8</v>
      </c>
      <c r="D35" s="31">
        <v>3.94</v>
      </c>
      <c r="E35" s="32">
        <v>3.81</v>
      </c>
      <c r="F35" s="123">
        <v>3.9</v>
      </c>
      <c r="G35" s="94" t="str">
        <f>IF((F35/E35)-1&lt;0,"▲","")</f>
        <v/>
      </c>
      <c r="H35" s="95">
        <f t="shared" si="0"/>
        <v>2.3622047244094446E-2</v>
      </c>
      <c r="I35" s="33" t="str">
        <f>IF(F35="NA","",IF(M35=0,"",IF((F35-M35)&lt;0,"▲","")))</f>
        <v>▲</v>
      </c>
      <c r="J35" s="63">
        <f>IF(F35="NA","-",IF(M35=0,"-",ABS(F35-M35)))</f>
        <v>7.0000000000000284E-2</v>
      </c>
      <c r="K35" s="60">
        <v>1.3365</v>
      </c>
      <c r="L35" s="72">
        <v>3.42</v>
      </c>
      <c r="M35" s="55">
        <v>3.97</v>
      </c>
    </row>
    <row r="36" spans="2:13" ht="12" customHeight="1">
      <c r="B36" s="30"/>
      <c r="C36" s="23" t="s">
        <v>79</v>
      </c>
      <c r="D36" s="31">
        <v>3.5</v>
      </c>
      <c r="E36" s="32">
        <v>3.69</v>
      </c>
      <c r="F36" s="123">
        <v>3.08</v>
      </c>
      <c r="G36" s="94" t="str">
        <f>IF((F36/E36)-1&lt;0,"▲","")</f>
        <v>▲</v>
      </c>
      <c r="H36" s="95">
        <f t="shared" si="0"/>
        <v>0.16531165311653118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3.08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1.06</v>
      </c>
      <c r="G37" s="94" t="str">
        <f>IF((F37/E37)-1&lt;0,"▲","")</f>
        <v>▲</v>
      </c>
      <c r="H37" s="95">
        <f t="shared" si="0"/>
        <v>0.22627737226277378</v>
      </c>
      <c r="I37" s="33" t="str">
        <f>IF(F37="NA","",IF(M37=0,"",IF((F37-M37)&lt;0,"▲","")))</f>
        <v/>
      </c>
      <c r="J37" s="63">
        <f>IF(F37="NA","-",IF(M37=0,"-",ABS(F37-M37)))</f>
        <v>5.0000000000000044E-2</v>
      </c>
      <c r="K37" s="60">
        <v>0.21099999999999999</v>
      </c>
      <c r="L37" s="72">
        <v>0.81</v>
      </c>
      <c r="M37" s="55">
        <v>1.01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0.152</v>
      </c>
      <c r="G38" s="107" t="str">
        <f>IF((F38/E38)-1&lt;0,"▲","")</f>
        <v>▲</v>
      </c>
      <c r="H38" s="108">
        <f>ABS(+F38-E38)*100</f>
        <v>3.1</v>
      </c>
      <c r="I38" s="109" t="str">
        <f>IF(F38="NA","",IF(M38=0,"",IF((F38-M38)&lt;0,"▲","")))</f>
        <v/>
      </c>
      <c r="J38" s="64">
        <f>IF(F38="NA","-",IF(M38=0,"-",ABS(F38-M38)*100))</f>
        <v>0.9000000000000008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0.14299999999999999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83.37</v>
      </c>
      <c r="F44" s="125">
        <v>86.78</v>
      </c>
      <c r="G44" s="113" t="str">
        <f>IF((F44/E44)-1&lt;0,"▲","")</f>
        <v/>
      </c>
      <c r="H44" s="95">
        <f>ABS((+F44/E44)-1)</f>
        <v>4.0902003118627794E-2</v>
      </c>
      <c r="I44" s="54" t="str">
        <f>IF(F44="NA","",IF(M44=0,"",IF((F44-M44)&lt;0,"▲","")))</f>
        <v/>
      </c>
      <c r="J44" s="63">
        <f>IF(F44="NA","-",IF(M44=0,"-",ABS(F44-M44)))</f>
        <v>2.5999999999999943</v>
      </c>
      <c r="K44" s="60">
        <v>38.349499999999999</v>
      </c>
      <c r="L44" s="77">
        <v>59.173999999999999</v>
      </c>
      <c r="M44" s="78">
        <v>84.18</v>
      </c>
    </row>
    <row r="45" spans="2:13" ht="12" customHeight="1">
      <c r="B45" s="30"/>
      <c r="C45" s="23" t="s">
        <v>8</v>
      </c>
      <c r="D45" s="111">
        <v>51.4</v>
      </c>
      <c r="E45" s="112">
        <v>52.42</v>
      </c>
      <c r="F45" s="125">
        <v>52.83</v>
      </c>
      <c r="G45" s="114" t="str">
        <f>IF((F45/E45)-1&lt;0,"▲","")</f>
        <v/>
      </c>
      <c r="H45" s="95">
        <f>ABS((+F45/E45)-1)</f>
        <v>7.8214421976343651E-3</v>
      </c>
      <c r="I45" s="33" t="str">
        <f>IF(F45="NA","",IF(M45=0,"",IF((F45-M45)&lt;0,"▲","")))</f>
        <v/>
      </c>
      <c r="J45" s="63">
        <f>IF(F45="NA","-",IF(M45=0,"-",ABS(F45-M45)))</f>
        <v>0.40999999999999659</v>
      </c>
      <c r="K45" s="60">
        <v>13.8605</v>
      </c>
      <c r="L45" s="79">
        <v>40.305999999999997</v>
      </c>
      <c r="M45" s="55">
        <v>52.42</v>
      </c>
    </row>
    <row r="46" spans="2:13" ht="12" customHeight="1">
      <c r="B46" s="30"/>
      <c r="C46" s="23" t="s">
        <v>79</v>
      </c>
      <c r="D46" s="111">
        <v>29.86</v>
      </c>
      <c r="E46" s="112">
        <v>25.8</v>
      </c>
      <c r="F46" s="125">
        <v>31.16</v>
      </c>
      <c r="G46" s="114" t="str">
        <f>IF((F46/E46)-1&lt;0,"▲","")</f>
        <v/>
      </c>
      <c r="H46" s="95">
        <f>ABS((+F46/E46)-1)</f>
        <v>0.20775193798449609</v>
      </c>
      <c r="I46" s="33" t="str">
        <f>IF(F46="NA","",IF(M46=0,"",IF((F46-M46)&lt;0,"▲","")))</f>
        <v/>
      </c>
      <c r="J46" s="63">
        <f>IF(F46="NA","-",IF(M46=0,"-",ABS(F46-M46)))</f>
        <v>0.53999999999999915</v>
      </c>
      <c r="K46" s="60">
        <v>23.144500000000001</v>
      </c>
      <c r="L46" s="79">
        <v>23.108000000000001</v>
      </c>
      <c r="M46" s="55">
        <v>30.62</v>
      </c>
    </row>
    <row r="47" spans="2:13" ht="12" customHeight="1">
      <c r="B47" s="30"/>
      <c r="C47" s="23" t="s">
        <v>9</v>
      </c>
      <c r="D47" s="111">
        <v>6.96</v>
      </c>
      <c r="E47" s="112">
        <v>12.21</v>
      </c>
      <c r="F47" s="125">
        <v>15.11</v>
      </c>
      <c r="G47" s="114" t="str">
        <f>IF((F47/E47)-1&lt;0,"▲","")</f>
        <v/>
      </c>
      <c r="H47" s="95">
        <f>ABS((+F47/E47)-1)</f>
        <v>0.23751023751023737</v>
      </c>
      <c r="I47" s="33" t="str">
        <f>IF(F47="NA","",IF(M47=0,"",IF((F47-M47)&lt;0,"▲","")))</f>
        <v/>
      </c>
      <c r="J47" s="63">
        <f>IF(F47="NA","-",IF(M47=0,"-",ABS(F47-M47)))</f>
        <v>0.66999999999999993</v>
      </c>
      <c r="K47" s="60">
        <v>3.1349999999999998</v>
      </c>
      <c r="L47" s="79">
        <v>4.9930000000000003</v>
      </c>
      <c r="M47" s="55">
        <v>14.44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0.156</v>
      </c>
      <c r="F48" s="75">
        <f>ROUND(F47/(F45+F46),3)</f>
        <v>0.18</v>
      </c>
      <c r="G48" s="117" t="str">
        <f>IF(F48-D48&lt;0,"▲","")</f>
        <v/>
      </c>
      <c r="H48" s="108">
        <f>ABS(+F48-E48)*100</f>
        <v>2.3999999999999995</v>
      </c>
      <c r="I48" s="45" t="str">
        <f>IF(F48="NA","",IF(M48=0,"",IF((F48-M48)&lt;0,"▲","")))</f>
        <v/>
      </c>
      <c r="J48" s="64">
        <f>ABS(+F48-M48)*100</f>
        <v>0.60000000000000053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0.17399999999999999</v>
      </c>
    </row>
    <row r="49" spans="1:13" ht="12" customHeight="1">
      <c r="B49" s="1" t="s">
        <v>163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157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158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159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81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160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161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3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154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117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363.12</v>
      </c>
      <c r="F10" s="123">
        <v>350.93</v>
      </c>
      <c r="G10" s="94" t="str">
        <f>IF((F10/E10)-1&lt;0,"▲","")</f>
        <v>▲</v>
      </c>
      <c r="H10" s="95">
        <f>ABS((+F10/E10)-1)</f>
        <v>3.3570169640890102E-2</v>
      </c>
      <c r="I10" s="33" t="str">
        <f>IF(F10="NA","",IF(M10=0,"",IF((F10-M10)&lt;0,"▲","")))</f>
        <v/>
      </c>
      <c r="J10" s="63">
        <f>IF(F10="NA","-",IF(M10=0,"-",ABS(F10-M10)))</f>
        <v>3.5900000000000318</v>
      </c>
      <c r="K10" s="60">
        <v>231.6465</v>
      </c>
      <c r="L10" s="72">
        <v>275.07</v>
      </c>
      <c r="M10" s="55">
        <v>347.34</v>
      </c>
    </row>
    <row r="11" spans="2:13" ht="12" customHeight="1">
      <c r="B11" s="30"/>
      <c r="C11" s="23" t="s">
        <v>8</v>
      </c>
      <c r="D11" s="31">
        <v>275.97000000000003</v>
      </c>
      <c r="E11" s="32">
        <v>279</v>
      </c>
      <c r="F11" s="123">
        <v>292.12</v>
      </c>
      <c r="G11" s="94" t="str">
        <f>IF((F11/E11)-1&lt;0,"▲","")</f>
        <v/>
      </c>
      <c r="H11" s="95">
        <f>ABS((+F11/E11)-1)</f>
        <v>4.7025089605734705E-2</v>
      </c>
      <c r="I11" s="33" t="str">
        <f>IF(F11="NA","",IF(M11=0,"",IF((F11-M11)&lt;0,"▲","")))</f>
        <v/>
      </c>
      <c r="J11" s="63">
        <f>IF(F11="NA","-",IF(M11=0,"-",ABS(F11-M11)))</f>
        <v>0.12000000000000455</v>
      </c>
      <c r="K11" s="60">
        <v>180.13</v>
      </c>
      <c r="L11" s="72">
        <v>215.17099999999999</v>
      </c>
      <c r="M11" s="55">
        <v>292</v>
      </c>
    </row>
    <row r="12" spans="2:13" ht="12" customHeight="1">
      <c r="B12" s="30"/>
      <c r="C12" s="23" t="s">
        <v>79</v>
      </c>
      <c r="D12" s="31">
        <v>83.91</v>
      </c>
      <c r="E12" s="32">
        <v>91.38</v>
      </c>
      <c r="F12" s="123">
        <v>89.39</v>
      </c>
      <c r="G12" s="94" t="str">
        <f>IF((F12/E12)-1&lt;0,"▲","")</f>
        <v>▲</v>
      </c>
      <c r="H12" s="95">
        <f>ABS((+F12/E12)-1)</f>
        <v>2.1777194134383837E-2</v>
      </c>
      <c r="I12" s="33" t="str">
        <f>IF(F12="NA","",IF(M12=0,"",IF((F12-M12)&lt;0,"▲","")))</f>
        <v/>
      </c>
      <c r="J12" s="63">
        <f>IF(F12="NA","-",IF(M12=0,"-",ABS(F12-M12)))</f>
        <v>2.5400000000000063</v>
      </c>
      <c r="K12" s="60">
        <v>73.123999999999995</v>
      </c>
      <c r="L12" s="72">
        <v>99.475999999999999</v>
      </c>
      <c r="M12" s="55">
        <v>86.85</v>
      </c>
    </row>
    <row r="13" spans="2:13" ht="12" customHeight="1">
      <c r="B13" s="30"/>
      <c r="C13" s="23" t="s">
        <v>9</v>
      </c>
      <c r="D13" s="31">
        <v>74.709999999999994</v>
      </c>
      <c r="E13" s="32">
        <v>72.34</v>
      </c>
      <c r="F13" s="123">
        <v>47.72</v>
      </c>
      <c r="G13" s="94" t="str">
        <f>IF((F13/E13)-1&lt;0,"▲","")</f>
        <v>▲</v>
      </c>
      <c r="H13" s="95">
        <f>ABS((+F13/E13)-1)</f>
        <v>0.34033729610174179</v>
      </c>
      <c r="I13" s="33" t="str">
        <f>IF(F13="NA","",IF(M13=0,"",IF((F13-M13)&lt;0,"▲","")))</f>
        <v>▲</v>
      </c>
      <c r="J13" s="63">
        <f>IF(F13="NA","-",IF(M13=0,"-",ABS(F13-M13)))</f>
        <v>7.0000000000000284E-2</v>
      </c>
      <c r="K13" s="60">
        <v>39.75</v>
      </c>
      <c r="L13" s="72">
        <v>25.483000000000001</v>
      </c>
      <c r="M13" s="55">
        <v>47.79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0.19500000000000001</v>
      </c>
      <c r="F14" s="69">
        <f>ROUND(F13/(F11+F12),3)</f>
        <v>0.125</v>
      </c>
      <c r="G14" s="94" t="str">
        <f>IF((F14/E14)-1&lt;0,"▲","")</f>
        <v>▲</v>
      </c>
      <c r="H14" s="98">
        <f>ABS(+F14-E14)*100</f>
        <v>7.0000000000000009</v>
      </c>
      <c r="I14" s="33" t="str">
        <f>IF(F14="NA","",IF(M14=0,"",IF((F14-M14)&lt;0,"▲","")))</f>
        <v>▲</v>
      </c>
      <c r="J14" s="63">
        <f>IF(F14="NA","-",IF(M14=0,"-",ABS(F14-M14)*100))</f>
        <v>0.10000000000000009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0.126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49.03</v>
      </c>
      <c r="G16" s="94" t="str">
        <f>IF((F16/E16)-1&lt;0,"▲","")</f>
        <v>▲</v>
      </c>
      <c r="H16" s="95">
        <f t="shared" ref="H16:H37" si="0">ABS((+F16/E16)-1)</f>
        <v>0.14402932960893855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49.03</v>
      </c>
    </row>
    <row r="17" spans="2:13" ht="12" customHeight="1">
      <c r="B17" s="30"/>
      <c r="C17" s="23" t="s">
        <v>8</v>
      </c>
      <c r="D17" s="31">
        <v>31.82</v>
      </c>
      <c r="E17" s="32">
        <v>31.28</v>
      </c>
      <c r="F17" s="123">
        <v>31.16</v>
      </c>
      <c r="G17" s="94" t="str">
        <f>IF((F17/E17)-1&lt;0,"▲","")</f>
        <v>▲</v>
      </c>
      <c r="H17" s="95">
        <f t="shared" si="0"/>
        <v>3.8363171355498826E-3</v>
      </c>
      <c r="I17" s="33" t="str">
        <f>IF(F17="NA","",IF(M17=0,"",IF((F17-M17)&lt;0,"▲","")))</f>
        <v/>
      </c>
      <c r="J17" s="63">
        <f>IF(F17="NA","-",IF(M17=0,"-",ABS(F17-M17)))</f>
        <v>0.12999999999999901</v>
      </c>
      <c r="K17" s="60">
        <v>21.401</v>
      </c>
      <c r="L17" s="72">
        <v>31.027999999999999</v>
      </c>
      <c r="M17" s="55">
        <v>31.03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24.49</v>
      </c>
      <c r="G18" s="94" t="str">
        <f>IF((F18/E18)-1&lt;0,"▲","")</f>
        <v>▲</v>
      </c>
      <c r="H18" s="95">
        <f t="shared" si="0"/>
        <v>0.10848198034219148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14.7</v>
      </c>
      <c r="E19" s="32">
        <v>15.45</v>
      </c>
      <c r="F19" s="123">
        <v>11.68</v>
      </c>
      <c r="G19" s="94" t="str">
        <f>IF((F19/E19)-1&lt;0,"▲","")</f>
        <v>▲</v>
      </c>
      <c r="H19" s="95">
        <f t="shared" si="0"/>
        <v>0.24401294498381876</v>
      </c>
      <c r="I19" s="33" t="str">
        <f>IF(F19="NA","",IF(M19=0,"",IF((F19-M19)&lt;0,"▲","")))</f>
        <v>▲</v>
      </c>
      <c r="J19" s="63">
        <f>IF(F19="NA","-",IF(M19=0,"-",ABS(F19-M19)))</f>
        <v>0.14000000000000057</v>
      </c>
      <c r="K19" s="60">
        <v>12.750500000000001</v>
      </c>
      <c r="L19" s="72">
        <v>10.234</v>
      </c>
      <c r="M19" s="55">
        <v>11.82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0.26300000000000001</v>
      </c>
      <c r="F20" s="69">
        <f>ROUND(F19/(F17+F18),3)</f>
        <v>0.21</v>
      </c>
      <c r="G20" s="104" t="str">
        <f>IF((F20/E20)-1&lt;0,"▲","")</f>
        <v>▲</v>
      </c>
      <c r="H20" s="98">
        <f>ABS(+F20-E20)*100</f>
        <v>5.3000000000000016</v>
      </c>
      <c r="I20" s="105" t="str">
        <f>IF(F20="NA","",IF(M20=0,"",IF((F20-M20)&lt;0,"▲","")))</f>
        <v>▲</v>
      </c>
      <c r="J20" s="63">
        <f>IF(F20="NA","-",IF(M20=0,"-",ABS(F20-M20)*100))</f>
        <v>0.30000000000000027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0.21299999999999999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295.77</v>
      </c>
      <c r="G22" s="94" t="str">
        <f>IF((F22/E22)-1&lt;0,"▲","")</f>
        <v>▲</v>
      </c>
      <c r="H22" s="95">
        <f>ABS((+F22/E22)-1)</f>
        <v>9.9417553725648089E-3</v>
      </c>
      <c r="I22" s="33" t="str">
        <f>IF(F22="NA","",IF(M22=0,"",IF((F22-M22)&lt;0,"▲","")))</f>
        <v/>
      </c>
      <c r="J22" s="63">
        <f>IF(F22="NA","-",IF(M22=0,"-",ABS(F22-M22)))</f>
        <v>3.7199999999999704</v>
      </c>
      <c r="K22" s="60">
        <v>184.39500000000001</v>
      </c>
      <c r="L22" s="72">
        <v>210.03800000000001</v>
      </c>
      <c r="M22" s="55">
        <v>292.05</v>
      </c>
    </row>
    <row r="23" spans="2:13" ht="12" customHeight="1">
      <c r="B23" s="30"/>
      <c r="C23" s="23" t="s">
        <v>8</v>
      </c>
      <c r="D23" s="31">
        <v>240.22</v>
      </c>
      <c r="E23" s="32">
        <v>243.96</v>
      </c>
      <c r="F23" s="123">
        <v>256.98</v>
      </c>
      <c r="G23" s="94" t="str">
        <f>IF((F23/E23)-1&lt;0,"▲","")</f>
        <v/>
      </c>
      <c r="H23" s="95">
        <f t="shared" si="0"/>
        <v>5.3369404820462485E-2</v>
      </c>
      <c r="I23" s="33" t="str">
        <f>IF(F23="NA","",IF(M23=0,"",IF((F23-M23)&lt;0,"▲","")))</f>
        <v/>
      </c>
      <c r="J23" s="63">
        <f>IF(F23="NA","-",IF(M23=0,"-",ABS(F23-M23)))</f>
        <v>0.12000000000000455</v>
      </c>
      <c r="K23" s="60">
        <v>157.39250000000001</v>
      </c>
      <c r="L23" s="72">
        <v>180.72300000000001</v>
      </c>
      <c r="M23" s="55">
        <v>256.86</v>
      </c>
    </row>
    <row r="24" spans="2:13" ht="12" customHeight="1">
      <c r="B24" s="30"/>
      <c r="C24" s="23" t="s">
        <v>79</v>
      </c>
      <c r="D24" s="31">
        <v>51.41</v>
      </c>
      <c r="E24" s="32">
        <v>60.18</v>
      </c>
      <c r="F24" s="123">
        <v>61.81</v>
      </c>
      <c r="G24" s="94" t="str">
        <f>IF((F24/E24)-1&lt;0,"▲","")</f>
        <v/>
      </c>
      <c r="H24" s="95">
        <f t="shared" si="0"/>
        <v>2.7085410435360613E-2</v>
      </c>
      <c r="I24" s="33" t="str">
        <f>IF(F24="NA","",IF(M24=0,"",IF((F24-M24)&lt;0,"▲","")))</f>
        <v/>
      </c>
      <c r="J24" s="63">
        <f>IF(F24="NA","-",IF(M24=0,"-",ABS(F24-M24)))</f>
        <v>2.5399999999999991</v>
      </c>
      <c r="K24" s="60">
        <v>39.707999999999998</v>
      </c>
      <c r="L24" s="72">
        <v>63.003999999999998</v>
      </c>
      <c r="M24" s="55">
        <v>59.27</v>
      </c>
    </row>
    <row r="25" spans="2:13" ht="12" customHeight="1">
      <c r="B25" s="30"/>
      <c r="C25" s="23" t="s">
        <v>9</v>
      </c>
      <c r="D25" s="31">
        <v>58.8</v>
      </c>
      <c r="E25" s="32">
        <v>55.52</v>
      </c>
      <c r="F25" s="123">
        <v>35.03</v>
      </c>
      <c r="G25" s="94" t="str">
        <f>IF((F25/E25)-1&lt;0,"▲","")</f>
        <v>▲</v>
      </c>
      <c r="H25" s="95">
        <f t="shared" si="0"/>
        <v>0.36905619596541783</v>
      </c>
      <c r="I25" s="33" t="str">
        <f>IF(F25="NA","",IF(M25=0,"",IF((F25-M25)&lt;0,"▲","")))</f>
        <v>▲</v>
      </c>
      <c r="J25" s="63">
        <f>IF(F25="NA","-",IF(M25=0,"-",ABS(F25-M25)))</f>
        <v>0.21999999999999886</v>
      </c>
      <c r="K25" s="60">
        <v>26.788499999999999</v>
      </c>
      <c r="L25" s="72">
        <v>14.439</v>
      </c>
      <c r="M25" s="55">
        <v>35.25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0.183</v>
      </c>
      <c r="F26" s="69">
        <f>ROUND(F25/(F23+F24),3)</f>
        <v>0.11</v>
      </c>
      <c r="G26" s="104" t="str">
        <f>IF((F26/E26)-1&lt;0,"▲","")</f>
        <v>▲</v>
      </c>
      <c r="H26" s="98">
        <f>ABS(+F26-E26)*100</f>
        <v>7.3</v>
      </c>
      <c r="I26" s="105" t="str">
        <f>IF(F26="NA","",IF(M26=0,"",IF((F26-M26)&lt;0,"▲","")))</f>
        <v>▲</v>
      </c>
      <c r="J26" s="63">
        <f>IF(F26="NA","-",IF(M26=0,"-",ABS(F26-M26)*100))</f>
        <v>0.20000000000000018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0.112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282.3</v>
      </c>
      <c r="G28" s="94" t="str">
        <f>IF((F28/E28)-1&lt;0,"▲","")</f>
        <v/>
      </c>
      <c r="H28" s="95">
        <f>ABS((+F28/E28)-1)</f>
        <v>1.4171331396584108E-4</v>
      </c>
      <c r="I28" s="33" t="str">
        <f>IF(F28="NA","",IF(M28=0,"",IF((F28-M28)&lt;0,"▲","")))</f>
        <v/>
      </c>
      <c r="J28" s="63">
        <f>IF(F28="NA","-",IF(M28=0,"-",ABS(F28-M28)))</f>
        <v>3.5</v>
      </c>
      <c r="K28" s="60">
        <v>142.88849999999999</v>
      </c>
      <c r="L28" s="72">
        <v>187.97</v>
      </c>
      <c r="M28" s="55">
        <v>278.8</v>
      </c>
    </row>
    <row r="29" spans="2:13" ht="12" customHeight="1">
      <c r="B29" s="41"/>
      <c r="C29" s="23" t="s">
        <v>8</v>
      </c>
      <c r="D29" s="31">
        <v>224.65</v>
      </c>
      <c r="E29" s="32">
        <v>230.52</v>
      </c>
      <c r="F29" s="123">
        <v>245.5</v>
      </c>
      <c r="G29" s="94" t="str">
        <f>IF((F29/E29)-1&lt;0,"▲","")</f>
        <v/>
      </c>
      <c r="H29" s="95">
        <f t="shared" si="0"/>
        <v>6.4983515530105729E-2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245.5</v>
      </c>
    </row>
    <row r="30" spans="2:13" ht="12" customHeight="1">
      <c r="B30" s="41"/>
      <c r="C30" s="23" t="s">
        <v>79</v>
      </c>
      <c r="D30" s="31">
        <v>46.18</v>
      </c>
      <c r="E30" s="32">
        <v>54.61</v>
      </c>
      <c r="F30" s="123">
        <v>57.15</v>
      </c>
      <c r="G30" s="94" t="str">
        <f>IF((F30/E30)-1&lt;0,"▲","")</f>
        <v/>
      </c>
      <c r="H30" s="95">
        <f t="shared" si="0"/>
        <v>4.6511627906976827E-2</v>
      </c>
      <c r="I30" s="33" t="str">
        <f>IF(F30="NA","",IF(M30=0,"",IF((F30-M30)&lt;0,"▲","")))</f>
        <v/>
      </c>
      <c r="J30" s="63">
        <f>IF(F30="NA","-",IF(M30=0,"-",ABS(F30-M30)))</f>
        <v>2.5399999999999991</v>
      </c>
      <c r="K30" s="60">
        <v>31.388999999999999</v>
      </c>
      <c r="L30" s="72">
        <v>56.588999999999999</v>
      </c>
      <c r="M30" s="55">
        <v>54.61</v>
      </c>
    </row>
    <row r="31" spans="2:13" ht="12" customHeight="1">
      <c r="B31" s="41"/>
      <c r="C31" s="23" t="s">
        <v>9</v>
      </c>
      <c r="D31" s="31">
        <v>53.7</v>
      </c>
      <c r="E31" s="32">
        <v>51.1</v>
      </c>
      <c r="F31" s="123">
        <v>31</v>
      </c>
      <c r="G31" s="94" t="str">
        <f>IF((F31/E31)-1&lt;0,"▲","")</f>
        <v>▲</v>
      </c>
      <c r="H31" s="95">
        <f t="shared" si="0"/>
        <v>0.39334637964774954</v>
      </c>
      <c r="I31" s="33" t="str">
        <f>IF(F31="NA","",IF(M31=0,"",IF((F31-M31)&lt;0,"▲","")))</f>
        <v>▲</v>
      </c>
      <c r="J31" s="63">
        <f>IF(F31="NA","-",IF(M31=0,"-",ABS(F31-M31)))</f>
        <v>0.30999999999999872</v>
      </c>
      <c r="K31" s="60">
        <v>15.137</v>
      </c>
      <c r="L31" s="72">
        <v>10.819000000000001</v>
      </c>
      <c r="M31" s="55">
        <v>31.31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0.17899999999999999</v>
      </c>
      <c r="F32" s="69">
        <f>ROUND(F31/(F29+F30),3)</f>
        <v>0.10199999999999999</v>
      </c>
      <c r="G32" s="104" t="str">
        <f>IF((F32/E32)-1&lt;0,"▲","")</f>
        <v>▲</v>
      </c>
      <c r="H32" s="98">
        <f>ABS(+F32-E32)*100</f>
        <v>7.7</v>
      </c>
      <c r="I32" s="105" t="str">
        <f>IF(F32="NA","",IF(M32=0,"",IF((F32-M32)&lt;0,"▲","")))</f>
        <v>▲</v>
      </c>
      <c r="J32" s="63">
        <f>IF(F32="NA","-",IF(M32=0,"-",ABS(F32-M32)*100))</f>
        <v>0.20000000000000018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0.104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6.14</v>
      </c>
      <c r="G34" s="94" t="str">
        <f>IF((F34/E34)-1&lt;0,"▲","")</f>
        <v>▲</v>
      </c>
      <c r="H34" s="95">
        <f>ABS((+F34/E34)-1)</f>
        <v>0.13642756680731372</v>
      </c>
      <c r="I34" s="33" t="str">
        <f>IF(F34="NA","",IF(M34=0,"",IF((F34-M34)&lt;0,"▲","")))</f>
        <v>▲</v>
      </c>
      <c r="J34" s="63">
        <f>IF(F34="NA","-",IF(M34=0,"-",ABS(F34-M34)))</f>
        <v>0.12000000000000011</v>
      </c>
      <c r="K34" s="60">
        <v>2.931</v>
      </c>
      <c r="L34" s="72">
        <v>5.6280000000000001</v>
      </c>
      <c r="M34" s="55">
        <v>6.26</v>
      </c>
    </row>
    <row r="35" spans="2:13" ht="12" customHeight="1">
      <c r="B35" s="30"/>
      <c r="C35" s="23" t="s">
        <v>8</v>
      </c>
      <c r="D35" s="31">
        <v>3.94</v>
      </c>
      <c r="E35" s="32">
        <v>3.76</v>
      </c>
      <c r="F35" s="123">
        <v>3.97</v>
      </c>
      <c r="G35" s="94" t="str">
        <f>IF((F35/E35)-1&lt;0,"▲","")</f>
        <v/>
      </c>
      <c r="H35" s="95">
        <f t="shared" si="0"/>
        <v>5.5851063829787329E-2</v>
      </c>
      <c r="I35" s="33" t="str">
        <f>IF(F35="NA","",IF(M35=0,"",IF((F35-M35)&lt;0,"▲","")))</f>
        <v>▲</v>
      </c>
      <c r="J35" s="63">
        <f>IF(F35="NA","-",IF(M35=0,"-",ABS(F35-M35)))</f>
        <v>0.14000000000000012</v>
      </c>
      <c r="K35" s="60">
        <v>1.3365</v>
      </c>
      <c r="L35" s="72">
        <v>3.42</v>
      </c>
      <c r="M35" s="55">
        <v>4.1100000000000003</v>
      </c>
    </row>
    <row r="36" spans="2:13" ht="12" customHeight="1">
      <c r="B36" s="30"/>
      <c r="C36" s="23" t="s">
        <v>79</v>
      </c>
      <c r="D36" s="31">
        <v>3.5</v>
      </c>
      <c r="E36" s="32">
        <v>3.73</v>
      </c>
      <c r="F36" s="123">
        <v>3.08</v>
      </c>
      <c r="G36" s="94" t="str">
        <f>IF((F36/E36)-1&lt;0,"▲","")</f>
        <v>▲</v>
      </c>
      <c r="H36" s="95">
        <f t="shared" si="0"/>
        <v>0.17426273458445041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3.08</v>
      </c>
    </row>
    <row r="37" spans="2:13" ht="12" customHeight="1">
      <c r="B37" s="30"/>
      <c r="C37" s="23" t="s">
        <v>9</v>
      </c>
      <c r="D37" s="31">
        <v>1.21</v>
      </c>
      <c r="E37" s="32">
        <v>1.37</v>
      </c>
      <c r="F37" s="123">
        <v>1.01</v>
      </c>
      <c r="G37" s="94" t="str">
        <f>IF((F37/E37)-1&lt;0,"▲","")</f>
        <v>▲</v>
      </c>
      <c r="H37" s="95">
        <f t="shared" si="0"/>
        <v>0.26277372262773724</v>
      </c>
      <c r="I37" s="33" t="str">
        <f>IF(F37="NA","",IF(M37=0,"",IF((F37-M37)&lt;0,"▲","")))</f>
        <v/>
      </c>
      <c r="J37" s="63">
        <f>IF(F37="NA","-",IF(M37=0,"-",ABS(F37-M37)))</f>
        <v>0.29000000000000004</v>
      </c>
      <c r="K37" s="60">
        <v>0.21099999999999999</v>
      </c>
      <c r="L37" s="72">
        <v>0.81</v>
      </c>
      <c r="M37" s="55">
        <v>0.72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0.183</v>
      </c>
      <c r="F38" s="74">
        <f>ROUND(F37/(F35+F36),3)</f>
        <v>0.14299999999999999</v>
      </c>
      <c r="G38" s="107" t="str">
        <f>IF((F38/E38)-1&lt;0,"▲","")</f>
        <v>▲</v>
      </c>
      <c r="H38" s="108">
        <f>ABS(+F38-E38)*100</f>
        <v>4.0000000000000009</v>
      </c>
      <c r="I38" s="109" t="str">
        <f>IF(F38="NA","",IF(M38=0,"",IF((F38-M38)&lt;0,"▲","")))</f>
        <v/>
      </c>
      <c r="J38" s="64">
        <f>IF(F38="NA","-",IF(M38=0,"-",ABS(F38-M38)*100))</f>
        <v>4.299999999999998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84</v>
      </c>
      <c r="F44" s="125">
        <v>84.18</v>
      </c>
      <c r="G44" s="113" t="str">
        <f>IF((F44/E44)-1&lt;0,"▲","")</f>
        <v/>
      </c>
      <c r="H44" s="95">
        <f>ABS((+F44/E44)-1)</f>
        <v>2.1428571428572241E-3</v>
      </c>
      <c r="I44" s="54" t="str">
        <f>IF(F44="NA","",IF(M44=0,"",IF((F44-M44)&lt;0,"▲","")))</f>
        <v/>
      </c>
      <c r="J44" s="63">
        <f>IF(F44="NA","-",IF(M44=0,"-",ABS(F44-M44)))</f>
        <v>4.5</v>
      </c>
      <c r="K44" s="60">
        <v>38.349499999999999</v>
      </c>
      <c r="L44" s="77">
        <v>59.173999999999999</v>
      </c>
      <c r="M44" s="78">
        <v>79.680000000000007</v>
      </c>
    </row>
    <row r="45" spans="2:13" ht="12" customHeight="1">
      <c r="B45" s="30"/>
      <c r="C45" s="23" t="s">
        <v>8</v>
      </c>
      <c r="D45" s="111">
        <v>51.4</v>
      </c>
      <c r="E45" s="112">
        <v>52.16</v>
      </c>
      <c r="F45" s="125">
        <v>52.42</v>
      </c>
      <c r="G45" s="114" t="str">
        <f>IF((F45/E45)-1&lt;0,"▲","")</f>
        <v/>
      </c>
      <c r="H45" s="95">
        <f>ABS((+F45/E45)-1)</f>
        <v>4.9846625766871711E-3</v>
      </c>
      <c r="I45" s="33" t="str">
        <f>IF(F45="NA","",IF(M45=0,"",IF((F45-M45)&lt;0,"▲","")))</f>
        <v/>
      </c>
      <c r="J45" s="63">
        <f>IF(F45="NA","-",IF(M45=0,"-",ABS(F45-M45)))</f>
        <v>0.53999999999999915</v>
      </c>
      <c r="K45" s="60">
        <v>13.8605</v>
      </c>
      <c r="L45" s="79">
        <v>40.305999999999997</v>
      </c>
      <c r="M45" s="55">
        <v>51.88</v>
      </c>
    </row>
    <row r="46" spans="2:13" ht="12" customHeight="1">
      <c r="B46" s="30"/>
      <c r="C46" s="23" t="s">
        <v>79</v>
      </c>
      <c r="D46" s="111">
        <v>29.86</v>
      </c>
      <c r="E46" s="112">
        <v>25.72</v>
      </c>
      <c r="F46" s="125">
        <v>30.62</v>
      </c>
      <c r="G46" s="114" t="str">
        <f>IF((F46/E46)-1&lt;0,"▲","")</f>
        <v/>
      </c>
      <c r="H46" s="95">
        <f>ABS((+F46/E46)-1)</f>
        <v>0.19051321928460352</v>
      </c>
      <c r="I46" s="33" t="str">
        <f>IF(F46="NA","",IF(M46=0,"",IF((F46-M46)&lt;0,"▲","")))</f>
        <v/>
      </c>
      <c r="J46" s="63">
        <f>IF(F46="NA","-",IF(M46=0,"-",ABS(F46-M46)))</f>
        <v>0.94999999999999929</v>
      </c>
      <c r="K46" s="60">
        <v>23.144500000000001</v>
      </c>
      <c r="L46" s="79">
        <v>23.108000000000001</v>
      </c>
      <c r="M46" s="55">
        <v>29.67</v>
      </c>
    </row>
    <row r="47" spans="2:13" ht="12" customHeight="1">
      <c r="B47" s="30"/>
      <c r="C47" s="23" t="s">
        <v>9</v>
      </c>
      <c r="D47" s="111">
        <v>6.96</v>
      </c>
      <c r="E47" s="112">
        <v>13.19</v>
      </c>
      <c r="F47" s="125">
        <v>14.44</v>
      </c>
      <c r="G47" s="114" t="str">
        <f>IF((F47/E47)-1&lt;0,"▲","")</f>
        <v/>
      </c>
      <c r="H47" s="95">
        <f>ABS((+F47/E47)-1)</f>
        <v>9.4768764215314549E-2</v>
      </c>
      <c r="I47" s="33" t="str">
        <f>IF(F47="NA","",IF(M47=0,"",IF((F47-M47)&lt;0,"▲","")))</f>
        <v/>
      </c>
      <c r="J47" s="63">
        <f>IF(F47="NA","-",IF(M47=0,"-",ABS(F47-M47)))</f>
        <v>2.1999999999999993</v>
      </c>
      <c r="K47" s="60">
        <v>3.1349999999999998</v>
      </c>
      <c r="L47" s="79">
        <v>4.9930000000000003</v>
      </c>
      <c r="M47" s="55">
        <v>12.24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0.16900000000000001</v>
      </c>
      <c r="F48" s="75">
        <f>ROUND(F47/(F45+F46),3)</f>
        <v>0.17399999999999999</v>
      </c>
      <c r="G48" s="117" t="str">
        <f>IF(F48-D48&lt;0,"▲","")</f>
        <v/>
      </c>
      <c r="H48" s="108">
        <f>ABS(+F48-E48)*100</f>
        <v>0.49999999999999767</v>
      </c>
      <c r="I48" s="45" t="str">
        <f>IF(F48="NA","",IF(M48=0,"",IF((F48-M48)&lt;0,"▲","")))</f>
        <v/>
      </c>
      <c r="J48" s="64">
        <f>ABS(+F48-M48)*100</f>
        <v>2.3999999999999995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0.15</v>
      </c>
    </row>
    <row r="49" spans="1:13" ht="12" customHeight="1">
      <c r="B49" s="1" t="s">
        <v>155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4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152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117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119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363.12</v>
      </c>
      <c r="F10" s="123">
        <v>347.34</v>
      </c>
      <c r="G10" s="94" t="str">
        <f>IF((F10/E10)-1&lt;0,"▲","")</f>
        <v>▲</v>
      </c>
      <c r="H10" s="95">
        <f>ABS((+F10/E10)-1)</f>
        <v>4.3456708526107168E-2</v>
      </c>
      <c r="I10" s="33" t="str">
        <f>IF(F10="NA","",IF(M10=0,"",IF((F10-M10)&lt;0,"▲","")))</f>
        <v/>
      </c>
      <c r="J10" s="63">
        <f>IF(F10="NA","-",IF(M10=0,"-",ABS(F10-M10)))</f>
        <v>4.2099999999999795</v>
      </c>
      <c r="K10" s="60">
        <v>231.6465</v>
      </c>
      <c r="L10" s="72">
        <v>275.07</v>
      </c>
      <c r="M10" s="55">
        <v>343.13</v>
      </c>
    </row>
    <row r="11" spans="2:13" ht="12" customHeight="1">
      <c r="B11" s="30"/>
      <c r="C11" s="23" t="s">
        <v>8</v>
      </c>
      <c r="D11" s="31">
        <v>275.97000000000003</v>
      </c>
      <c r="E11" s="32">
        <v>279.27999999999997</v>
      </c>
      <c r="F11" s="123">
        <v>292</v>
      </c>
      <c r="G11" s="94" t="str">
        <f>IF((F11/E11)-1&lt;0,"▲","")</f>
        <v/>
      </c>
      <c r="H11" s="95">
        <f>ABS((+F11/E11)-1)</f>
        <v>4.554568891435129E-2</v>
      </c>
      <c r="I11" s="33" t="str">
        <f>IF(F11="NA","",IF(M11=0,"",IF((F11-M11)&lt;0,"▲","")))</f>
        <v/>
      </c>
      <c r="J11" s="63">
        <f>IF(F11="NA","-",IF(M11=0,"-",ABS(F11-M11)))</f>
        <v>1.0699999999999932</v>
      </c>
      <c r="K11" s="60">
        <v>180.13</v>
      </c>
      <c r="L11" s="72">
        <v>215.17099999999999</v>
      </c>
      <c r="M11" s="55">
        <v>290.93</v>
      </c>
    </row>
    <row r="12" spans="2:13" ht="12" customHeight="1">
      <c r="B12" s="30"/>
      <c r="C12" s="23" t="s">
        <v>79</v>
      </c>
      <c r="D12" s="31">
        <v>83.91</v>
      </c>
      <c r="E12" s="32">
        <v>90.11</v>
      </c>
      <c r="F12" s="123">
        <v>86.85</v>
      </c>
      <c r="G12" s="94" t="str">
        <f>IF((F12/E12)-1&lt;0,"▲","")</f>
        <v>▲</v>
      </c>
      <c r="H12" s="95">
        <f>ABS((+F12/E12)-1)</f>
        <v>3.6178004660969987E-2</v>
      </c>
      <c r="I12" s="33" t="str">
        <f>IF(F12="NA","",IF(M12=0,"",IF((F12-M12)&lt;0,"▲","")))</f>
        <v>▲</v>
      </c>
      <c r="J12" s="63">
        <f>IF(F12="NA","-",IF(M12=0,"-",ABS(F12-M12)))</f>
        <v>0.60000000000000853</v>
      </c>
      <c r="K12" s="60">
        <v>73.123999999999995</v>
      </c>
      <c r="L12" s="72">
        <v>99.475999999999999</v>
      </c>
      <c r="M12" s="55">
        <v>87.45</v>
      </c>
    </row>
    <row r="13" spans="2:13" ht="12" customHeight="1">
      <c r="B13" s="30"/>
      <c r="C13" s="23" t="s">
        <v>9</v>
      </c>
      <c r="D13" s="31">
        <v>74.709999999999994</v>
      </c>
      <c r="E13" s="32">
        <v>73.34</v>
      </c>
      <c r="F13" s="123">
        <v>47.79</v>
      </c>
      <c r="G13" s="94" t="str">
        <f>IF((F13/E13)-1&lt;0,"▲","")</f>
        <v>▲</v>
      </c>
      <c r="H13" s="95">
        <f>ABS((+F13/E13)-1)</f>
        <v>0.34837742023452423</v>
      </c>
      <c r="I13" s="33" t="str">
        <f>IF(F13="NA","",IF(M13=0,"",IF((F13-M13)&lt;0,"▲","")))</f>
        <v/>
      </c>
      <c r="J13" s="63">
        <f>IF(F13="NA","-",IF(M13=0,"-",ABS(F13-M13)))</f>
        <v>3.75</v>
      </c>
      <c r="K13" s="60">
        <v>39.75</v>
      </c>
      <c r="L13" s="72">
        <v>25.483000000000001</v>
      </c>
      <c r="M13" s="55">
        <v>44.04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0.19900000000000001</v>
      </c>
      <c r="F14" s="69">
        <f>ROUND(F13/(F11+F12),3)</f>
        <v>0.126</v>
      </c>
      <c r="G14" s="94" t="str">
        <f>IF((F14/E14)-1&lt;0,"▲","")</f>
        <v>▲</v>
      </c>
      <c r="H14" s="98">
        <f>ABS(+F14-E14)*100</f>
        <v>7.3000000000000007</v>
      </c>
      <c r="I14" s="33" t="str">
        <f>IF(F14="NA","",IF(M14=0,"",IF((F14-M14)&lt;0,"▲","")))</f>
        <v/>
      </c>
      <c r="J14" s="63">
        <f>IF(F14="NA","-",IF(M14=0,"-",ABS(F14-M14)*100))</f>
        <v>0.99999999999999956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0.11600000000000001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49.03</v>
      </c>
      <c r="G16" s="94" t="str">
        <f>IF((F16/E16)-1&lt;0,"▲","")</f>
        <v>▲</v>
      </c>
      <c r="H16" s="95">
        <f t="shared" ref="H16:H37" si="0">ABS((+F16/E16)-1)</f>
        <v>0.14402932960893855</v>
      </c>
      <c r="I16" s="33" t="str">
        <f>IF(F16="NA","",IF(M16=0,"",IF((F16-M16)&lt;0,"▲","")))</f>
        <v>▲</v>
      </c>
      <c r="J16" s="63">
        <f>IF(F16="NA","-",IF(M16=0,"-",ABS(F16-M16)))</f>
        <v>0.10999999999999943</v>
      </c>
      <c r="K16" s="60">
        <v>44.320500000000003</v>
      </c>
      <c r="L16" s="72">
        <v>59.404000000000003</v>
      </c>
      <c r="M16" s="55">
        <v>49.14</v>
      </c>
    </row>
    <row r="17" spans="2:13" ht="12" customHeight="1">
      <c r="B17" s="30"/>
      <c r="C17" s="23" t="s">
        <v>8</v>
      </c>
      <c r="D17" s="31">
        <v>31.82</v>
      </c>
      <c r="E17" s="32">
        <v>31.28</v>
      </c>
      <c r="F17" s="123">
        <v>31.03</v>
      </c>
      <c r="G17" s="94" t="str">
        <f>IF((F17/E17)-1&lt;0,"▲","")</f>
        <v>▲</v>
      </c>
      <c r="H17" s="95">
        <f t="shared" si="0"/>
        <v>7.9923273657288574E-3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31.03</v>
      </c>
    </row>
    <row r="18" spans="2:13" ht="12" customHeight="1">
      <c r="B18" s="30"/>
      <c r="C18" s="23" t="s">
        <v>79</v>
      </c>
      <c r="D18" s="31">
        <v>29.01</v>
      </c>
      <c r="E18" s="32">
        <v>27.47</v>
      </c>
      <c r="F18" s="123">
        <v>24.49</v>
      </c>
      <c r="G18" s="94" t="str">
        <f>IF((F18/E18)-1&lt;0,"▲","")</f>
        <v>▲</v>
      </c>
      <c r="H18" s="95">
        <f t="shared" si="0"/>
        <v>0.10848198034219148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14.7</v>
      </c>
      <c r="E19" s="32">
        <v>15.45</v>
      </c>
      <c r="F19" s="123">
        <v>11.82</v>
      </c>
      <c r="G19" s="94" t="str">
        <f>IF((F19/E19)-1&lt;0,"▲","")</f>
        <v>▲</v>
      </c>
      <c r="H19" s="95">
        <f t="shared" si="0"/>
        <v>0.2349514563106796</v>
      </c>
      <c r="I19" s="33" t="str">
        <f>IF(F19="NA","",IF(M19=0,"",IF((F19-M19)&lt;0,"▲","")))</f>
        <v>▲</v>
      </c>
      <c r="J19" s="63">
        <f>IF(F19="NA","-",IF(M19=0,"-",ABS(F19-M19)))</f>
        <v>0.10999999999999943</v>
      </c>
      <c r="K19" s="60">
        <v>12.750500000000001</v>
      </c>
      <c r="L19" s="72">
        <v>10.234</v>
      </c>
      <c r="M19" s="55">
        <v>11.93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0.26300000000000001</v>
      </c>
      <c r="F20" s="69">
        <f>ROUND(F19/(F17+F18),3)</f>
        <v>0.21299999999999999</v>
      </c>
      <c r="G20" s="104" t="str">
        <f>IF((F20/E20)-1&lt;0,"▲","")</f>
        <v>▲</v>
      </c>
      <c r="H20" s="98">
        <f>ABS(+F20-E20)*100</f>
        <v>5.0000000000000018</v>
      </c>
      <c r="I20" s="105" t="str">
        <f>IF(F20="NA","",IF(M20=0,"",IF((F20-M20)&lt;0,"▲","")))</f>
        <v>▲</v>
      </c>
      <c r="J20" s="63">
        <f>IF(F20="NA","-",IF(M20=0,"-",ABS(F20-M20)*100))</f>
        <v>0.20000000000000018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0.215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292.05</v>
      </c>
      <c r="G22" s="94" t="str">
        <f>IF((F22/E22)-1&lt;0,"▲","")</f>
        <v>▲</v>
      </c>
      <c r="H22" s="95">
        <f>ABS((+F22/E22)-1)</f>
        <v>2.2394055031130788E-2</v>
      </c>
      <c r="I22" s="33" t="str">
        <f>IF(F22="NA","",IF(M22=0,"",IF((F22-M22)&lt;0,"▲","")))</f>
        <v/>
      </c>
      <c r="J22" s="63">
        <f>IF(F22="NA","-",IF(M22=0,"-",ABS(F22-M22)))</f>
        <v>4.410000000000025</v>
      </c>
      <c r="K22" s="60">
        <v>184.39500000000001</v>
      </c>
      <c r="L22" s="72">
        <v>210.03800000000001</v>
      </c>
      <c r="M22" s="55">
        <v>287.64</v>
      </c>
    </row>
    <row r="23" spans="2:13" ht="12" customHeight="1">
      <c r="B23" s="30"/>
      <c r="C23" s="23" t="s">
        <v>8</v>
      </c>
      <c r="D23" s="31">
        <v>240.22</v>
      </c>
      <c r="E23" s="32">
        <v>243.96</v>
      </c>
      <c r="F23" s="123">
        <v>256.86</v>
      </c>
      <c r="G23" s="94" t="str">
        <f>IF((F23/E23)-1&lt;0,"▲","")</f>
        <v/>
      </c>
      <c r="H23" s="95">
        <f t="shared" si="0"/>
        <v>5.2877520905066477E-2</v>
      </c>
      <c r="I23" s="33" t="str">
        <f>IF(F23="NA","",IF(M23=0,"",IF((F23-M23)&lt;0,"▲","")))</f>
        <v/>
      </c>
      <c r="J23" s="63">
        <f>IF(F23="NA","-",IF(M23=0,"-",ABS(F23-M23)))</f>
        <v>1.0700000000000216</v>
      </c>
      <c r="K23" s="60">
        <v>157.39250000000001</v>
      </c>
      <c r="L23" s="72">
        <v>180.72300000000001</v>
      </c>
      <c r="M23" s="55">
        <v>255.79</v>
      </c>
    </row>
    <row r="24" spans="2:13" ht="12" customHeight="1">
      <c r="B24" s="30"/>
      <c r="C24" s="23" t="s">
        <v>79</v>
      </c>
      <c r="D24" s="31">
        <v>51.41</v>
      </c>
      <c r="E24" s="32">
        <v>58.91</v>
      </c>
      <c r="F24" s="123">
        <v>59.27</v>
      </c>
      <c r="G24" s="94" t="str">
        <f>IF((F24/E24)-1&lt;0,"▲","")</f>
        <v/>
      </c>
      <c r="H24" s="95">
        <f t="shared" si="0"/>
        <v>6.1110168052962432E-3</v>
      </c>
      <c r="I24" s="33" t="str">
        <f>IF(F24="NA","",IF(M24=0,"",IF((F24-M24)&lt;0,"▲","")))</f>
        <v>▲</v>
      </c>
      <c r="J24" s="63">
        <f>IF(F24="NA","-",IF(M24=0,"-",ABS(F24-M24)))</f>
        <v>0.50999999999999801</v>
      </c>
      <c r="K24" s="60">
        <v>39.707999999999998</v>
      </c>
      <c r="L24" s="72">
        <v>63.003999999999998</v>
      </c>
      <c r="M24" s="55">
        <v>59.78</v>
      </c>
    </row>
    <row r="25" spans="2:13" ht="12" customHeight="1">
      <c r="B25" s="30"/>
      <c r="C25" s="23" t="s">
        <v>9</v>
      </c>
      <c r="D25" s="31">
        <v>58.8</v>
      </c>
      <c r="E25" s="32">
        <v>56.79</v>
      </c>
      <c r="F25" s="123">
        <v>35.25</v>
      </c>
      <c r="G25" s="94" t="str">
        <f>IF((F25/E25)-1&lt;0,"▲","")</f>
        <v>▲</v>
      </c>
      <c r="H25" s="95">
        <f t="shared" si="0"/>
        <v>0.37929212889593233</v>
      </c>
      <c r="I25" s="33" t="str">
        <f>IF(F25="NA","",IF(M25=0,"",IF((F25-M25)&lt;0,"▲","")))</f>
        <v/>
      </c>
      <c r="J25" s="63">
        <f>IF(F25="NA","-",IF(M25=0,"-",ABS(F25-M25)))</f>
        <v>3.8599999999999994</v>
      </c>
      <c r="K25" s="60">
        <v>26.788499999999999</v>
      </c>
      <c r="L25" s="72">
        <v>14.439</v>
      </c>
      <c r="M25" s="55">
        <v>31.39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0.188</v>
      </c>
      <c r="F26" s="69">
        <f>ROUND(F25/(F23+F24),3)</f>
        <v>0.112</v>
      </c>
      <c r="G26" s="104" t="str">
        <f>IF((F26/E26)-1&lt;0,"▲","")</f>
        <v>▲</v>
      </c>
      <c r="H26" s="98">
        <f>ABS(+F26-E26)*100</f>
        <v>7.6</v>
      </c>
      <c r="I26" s="105" t="str">
        <f>IF(F26="NA","",IF(M26=0,"",IF((F26-M26)&lt;0,"▲","")))</f>
        <v/>
      </c>
      <c r="J26" s="63">
        <f>IF(F26="NA","-",IF(M26=0,"-",ABS(F26-M26)*100))</f>
        <v>1.2999999999999998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9.9000000000000005E-2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278.8</v>
      </c>
      <c r="G28" s="94" t="str">
        <f>IF((F28/E28)-1&lt;0,"▲","")</f>
        <v>▲</v>
      </c>
      <c r="H28" s="95">
        <f>ABS((+F28/E28)-1)</f>
        <v>1.2258201658045698E-2</v>
      </c>
      <c r="I28" s="33" t="str">
        <f>IF(F28="NA","",IF(M28=0,"",IF((F28-M28)&lt;0,"▲","")))</f>
        <v/>
      </c>
      <c r="J28" s="63">
        <f>IF(F28="NA","-",IF(M28=0,"-",ABS(F28-M28)))</f>
        <v>5.9900000000000091</v>
      </c>
      <c r="K28" s="60">
        <v>142.88849999999999</v>
      </c>
      <c r="L28" s="72">
        <v>187.97</v>
      </c>
      <c r="M28" s="55">
        <v>272.81</v>
      </c>
    </row>
    <row r="29" spans="2:13" ht="12" customHeight="1">
      <c r="B29" s="41"/>
      <c r="C29" s="23" t="s">
        <v>8</v>
      </c>
      <c r="D29" s="31">
        <v>224.65</v>
      </c>
      <c r="E29" s="32">
        <v>230.52</v>
      </c>
      <c r="F29" s="123">
        <v>245.5</v>
      </c>
      <c r="G29" s="94" t="str">
        <f>IF((F29/E29)-1&lt;0,"▲","")</f>
        <v/>
      </c>
      <c r="H29" s="95">
        <f t="shared" si="0"/>
        <v>6.4983515530105729E-2</v>
      </c>
      <c r="I29" s="33" t="str">
        <f>IF(F29="NA","",IF(M29=0,"",IF((F29-M29)&lt;0,"▲","")))</f>
        <v/>
      </c>
      <c r="J29" s="63">
        <f>IF(F29="NA","-",IF(M29=0,"-",ABS(F29-M29)))</f>
        <v>2.0300000000000011</v>
      </c>
      <c r="K29" s="60">
        <v>119.678</v>
      </c>
      <c r="L29" s="72">
        <v>160.55199999999999</v>
      </c>
      <c r="M29" s="55">
        <v>243.47</v>
      </c>
    </row>
    <row r="30" spans="2:13" ht="12" customHeight="1">
      <c r="B30" s="41"/>
      <c r="C30" s="23" t="s">
        <v>79</v>
      </c>
      <c r="D30" s="31">
        <v>46.18</v>
      </c>
      <c r="E30" s="32">
        <v>53.34</v>
      </c>
      <c r="F30" s="123">
        <v>54.61</v>
      </c>
      <c r="G30" s="94" t="str">
        <f>IF((F30/E30)-1&lt;0,"▲","")</f>
        <v/>
      </c>
      <c r="H30" s="95">
        <f t="shared" si="0"/>
        <v>2.3809523809523725E-2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54.61</v>
      </c>
    </row>
    <row r="31" spans="2:13" ht="12" customHeight="1">
      <c r="B31" s="41"/>
      <c r="C31" s="23" t="s">
        <v>9</v>
      </c>
      <c r="D31" s="31">
        <v>53.7</v>
      </c>
      <c r="E31" s="32">
        <v>52.37</v>
      </c>
      <c r="F31" s="123">
        <v>31.31</v>
      </c>
      <c r="G31" s="94" t="str">
        <f>IF((F31/E31)-1&lt;0,"▲","")</f>
        <v>▲</v>
      </c>
      <c r="H31" s="95">
        <f t="shared" si="0"/>
        <v>0.40213862898606068</v>
      </c>
      <c r="I31" s="33" t="str">
        <f>IF(F31="NA","",IF(M31=0,"",IF((F31-M31)&lt;0,"▲","")))</f>
        <v/>
      </c>
      <c r="J31" s="63">
        <f>IF(F31="NA","-",IF(M31=0,"-",ABS(F31-M31)))</f>
        <v>3.9599999999999973</v>
      </c>
      <c r="K31" s="60">
        <v>15.137</v>
      </c>
      <c r="L31" s="72">
        <v>10.819000000000001</v>
      </c>
      <c r="M31" s="55">
        <v>27.35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0.184</v>
      </c>
      <c r="F32" s="69">
        <f>ROUND(F31/(F29+F30),3)</f>
        <v>0.104</v>
      </c>
      <c r="G32" s="104" t="str">
        <f>IF((F32/E32)-1&lt;0,"▲","")</f>
        <v>▲</v>
      </c>
      <c r="H32" s="98">
        <f>ABS(+F32-E32)*100</f>
        <v>8</v>
      </c>
      <c r="I32" s="105" t="str">
        <f>IF(F32="NA","",IF(M32=0,"",IF((F32-M32)&lt;0,"▲","")))</f>
        <v/>
      </c>
      <c r="J32" s="63">
        <f>IF(F32="NA","-",IF(M32=0,"-",ABS(F32-M32)*100))</f>
        <v>1.1999999999999997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9.1999999999999998E-2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7.11</v>
      </c>
      <c r="F34" s="123">
        <v>6.26</v>
      </c>
      <c r="G34" s="94" t="str">
        <f>IF((F34/E34)-1&lt;0,"▲","")</f>
        <v>▲</v>
      </c>
      <c r="H34" s="95">
        <f>ABS((+F34/E34)-1)</f>
        <v>0.11954992967651201</v>
      </c>
      <c r="I34" s="33" t="str">
        <f>IF(F34="NA","",IF(M34=0,"",IF((F34-M34)&lt;0,"▲","")))</f>
        <v>▲</v>
      </c>
      <c r="J34" s="63">
        <f>IF(F34="NA","-",IF(M34=0,"-",ABS(F34-M34)))</f>
        <v>8.9999999999999858E-2</v>
      </c>
      <c r="K34" s="60">
        <v>2.931</v>
      </c>
      <c r="L34" s="72">
        <v>5.6280000000000001</v>
      </c>
      <c r="M34" s="55">
        <v>6.35</v>
      </c>
    </row>
    <row r="35" spans="2:13" ht="12" customHeight="1">
      <c r="B35" s="30"/>
      <c r="C35" s="23" t="s">
        <v>8</v>
      </c>
      <c r="D35" s="31">
        <v>3.94</v>
      </c>
      <c r="E35" s="32">
        <v>4.04</v>
      </c>
      <c r="F35" s="123">
        <v>4.1100000000000003</v>
      </c>
      <c r="G35" s="94" t="str">
        <f>IF((F35/E35)-1&lt;0,"▲","")</f>
        <v/>
      </c>
      <c r="H35" s="95">
        <f t="shared" si="0"/>
        <v>1.7326732673267342E-2</v>
      </c>
      <c r="I35" s="33" t="str">
        <f>IF(F35="NA","",IF(M35=0,"",IF((F35-M35)&lt;0,"▲","")))</f>
        <v>▲</v>
      </c>
      <c r="J35" s="63">
        <f>IF(F35="NA","-",IF(M35=0,"-",ABS(F35-M35)))</f>
        <v>9.9999999999997868E-3</v>
      </c>
      <c r="K35" s="60">
        <v>1.3365</v>
      </c>
      <c r="L35" s="72">
        <v>3.42</v>
      </c>
      <c r="M35" s="55">
        <v>4.12</v>
      </c>
    </row>
    <row r="36" spans="2:13" ht="12" customHeight="1">
      <c r="B36" s="30"/>
      <c r="C36" s="23" t="s">
        <v>79</v>
      </c>
      <c r="D36" s="31">
        <v>3.5</v>
      </c>
      <c r="E36" s="32">
        <v>3.73</v>
      </c>
      <c r="F36" s="123">
        <v>3.08</v>
      </c>
      <c r="G36" s="94" t="str">
        <f>IF((F36/E36)-1&lt;0,"▲","")</f>
        <v>▲</v>
      </c>
      <c r="H36" s="95">
        <f t="shared" si="0"/>
        <v>0.17426273458445041</v>
      </c>
      <c r="I36" s="33" t="str">
        <f>IF(F36="NA","",IF(M36=0,"",IF((F36-M36)&lt;0,"▲","")))</f>
        <v>▲</v>
      </c>
      <c r="J36" s="63">
        <f>IF(F36="NA","-",IF(M36=0,"-",ABS(F36-M36)))</f>
        <v>0.10000000000000009</v>
      </c>
      <c r="K36" s="60">
        <v>1.665</v>
      </c>
      <c r="L36" s="72">
        <v>2.694</v>
      </c>
      <c r="M36" s="55">
        <v>3.18</v>
      </c>
    </row>
    <row r="37" spans="2:13" ht="12" customHeight="1">
      <c r="B37" s="30"/>
      <c r="C37" s="23" t="s">
        <v>9</v>
      </c>
      <c r="D37" s="31">
        <v>1.21</v>
      </c>
      <c r="E37" s="32">
        <v>1.0900000000000001</v>
      </c>
      <c r="F37" s="123">
        <v>0.72</v>
      </c>
      <c r="G37" s="94" t="str">
        <f>IF((F37/E37)-1&lt;0,"▲","")</f>
        <v>▲</v>
      </c>
      <c r="H37" s="95">
        <f t="shared" si="0"/>
        <v>0.33944954128440374</v>
      </c>
      <c r="I37" s="33" t="str">
        <f>IF(F37="NA","",IF(M37=0,"",IF((F37-M37)&lt;0,"▲","")))</f>
        <v/>
      </c>
      <c r="J37" s="63">
        <f>IF(F37="NA","-",IF(M37=0,"-",ABS(F37-M37)))</f>
        <v>0</v>
      </c>
      <c r="K37" s="60">
        <v>0.21099999999999999</v>
      </c>
      <c r="L37" s="72">
        <v>0.81</v>
      </c>
      <c r="M37" s="55">
        <v>0.72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0.14000000000000001</v>
      </c>
      <c r="F38" s="74">
        <f>ROUND(F37/(F35+F36),3)</f>
        <v>0.1</v>
      </c>
      <c r="G38" s="107" t="str">
        <f>IF((F38/E38)-1&lt;0,"▲","")</f>
        <v>▲</v>
      </c>
      <c r="H38" s="108">
        <f>ABS(+F38-E38)*100</f>
        <v>4.0000000000000009</v>
      </c>
      <c r="I38" s="109" t="str">
        <f>IF(F38="NA","",IF(M38=0,"",IF((F38-M38)&lt;0,"▲","")))</f>
        <v/>
      </c>
      <c r="J38" s="64">
        <f>IF(F38="NA","-",IF(M38=0,"-",ABS(F38-M38)*100))</f>
        <v>0.10000000000000009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9.9000000000000005E-2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117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84</v>
      </c>
      <c r="F44" s="125">
        <v>79.680000000000007</v>
      </c>
      <c r="G44" s="113" t="str">
        <f>IF((F44/E44)-1&lt;0,"▲","")</f>
        <v>▲</v>
      </c>
      <c r="H44" s="95">
        <f>ABS((+F44/E44)-1)</f>
        <v>5.1428571428571379E-2</v>
      </c>
      <c r="I44" s="54" t="str">
        <f>IF(F44="NA","",IF(M44=0,"",IF((F44-M44)&lt;0,"▲","")))</f>
        <v>▲</v>
      </c>
      <c r="J44" s="63">
        <f>IF(F44="NA","-",IF(M44=0,"-",ABS(F44-M44)))</f>
        <v>2.2399999999999949</v>
      </c>
      <c r="K44" s="60">
        <v>38.349499999999999</v>
      </c>
      <c r="L44" s="77">
        <v>59.173999999999999</v>
      </c>
      <c r="M44" s="78">
        <v>81.92</v>
      </c>
    </row>
    <row r="45" spans="2:13" ht="12" customHeight="1">
      <c r="B45" s="30"/>
      <c r="C45" s="23" t="s">
        <v>8</v>
      </c>
      <c r="D45" s="111">
        <v>51.4</v>
      </c>
      <c r="E45" s="112">
        <v>51.76</v>
      </c>
      <c r="F45" s="125">
        <v>51.88</v>
      </c>
      <c r="G45" s="114" t="str">
        <f>IF((F45/E45)-1&lt;0,"▲","")</f>
        <v/>
      </c>
      <c r="H45" s="95">
        <f>ABS((+F45/E45)-1)</f>
        <v>2.3183925811438577E-3</v>
      </c>
      <c r="I45" s="33" t="str">
        <f>IF(F45="NA","",IF(M45=0,"",IF((F45-M45)&lt;0,"▲","")))</f>
        <v>▲</v>
      </c>
      <c r="J45" s="63">
        <f>IF(F45="NA","-",IF(M45=0,"-",ABS(F45-M45)))</f>
        <v>4.9999999999997158E-2</v>
      </c>
      <c r="K45" s="60">
        <v>13.8605</v>
      </c>
      <c r="L45" s="79">
        <v>40.305999999999997</v>
      </c>
      <c r="M45" s="55">
        <v>51.93</v>
      </c>
    </row>
    <row r="46" spans="2:13" ht="12" customHeight="1">
      <c r="B46" s="30"/>
      <c r="C46" s="23" t="s">
        <v>79</v>
      </c>
      <c r="D46" s="111">
        <v>29.86</v>
      </c>
      <c r="E46" s="112">
        <v>25.31</v>
      </c>
      <c r="F46" s="125">
        <v>29.67</v>
      </c>
      <c r="G46" s="114" t="str">
        <f>IF((F46/E46)-1&lt;0,"▲","")</f>
        <v/>
      </c>
      <c r="H46" s="95">
        <f>ABS((+F46/E46)-1)</f>
        <v>0.17226392730146189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29.67</v>
      </c>
    </row>
    <row r="47" spans="2:13" ht="12" customHeight="1">
      <c r="B47" s="30"/>
      <c r="C47" s="23" t="s">
        <v>9</v>
      </c>
      <c r="D47" s="111">
        <v>6.96</v>
      </c>
      <c r="E47" s="112">
        <v>14</v>
      </c>
      <c r="F47" s="125">
        <v>12.24</v>
      </c>
      <c r="G47" s="114" t="str">
        <f>IF((F47/E47)-1&lt;0,"▲","")</f>
        <v>▲</v>
      </c>
      <c r="H47" s="95">
        <f>ABS((+F47/E47)-1)</f>
        <v>0.12571428571428567</v>
      </c>
      <c r="I47" s="33" t="str">
        <f>IF(F47="NA","",IF(M47=0,"",IF((F47-M47)&lt;0,"▲","")))</f>
        <v>▲</v>
      </c>
      <c r="J47" s="63">
        <f>IF(F47="NA","-",IF(M47=0,"-",ABS(F47-M47)))</f>
        <v>3.01</v>
      </c>
      <c r="K47" s="60">
        <v>3.1349999999999998</v>
      </c>
      <c r="L47" s="79">
        <v>4.9930000000000003</v>
      </c>
      <c r="M47" s="55">
        <v>15.25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0.182</v>
      </c>
      <c r="F48" s="75">
        <f>ROUND(F47/(F45+F46),3)</f>
        <v>0.15</v>
      </c>
      <c r="G48" s="117" t="str">
        <f>IF(F48-D48&lt;0,"▲","")</f>
        <v/>
      </c>
      <c r="H48" s="108">
        <f>ABS(+F48-E48)*100</f>
        <v>3.2</v>
      </c>
      <c r="I48" s="45" t="str">
        <f>IF(F48="NA","",IF(M48=0,"",IF((F48-M48)&lt;0,"▲","")))</f>
        <v>▲</v>
      </c>
      <c r="J48" s="64">
        <f>ABS(+F48-M48)*100</f>
        <v>3.7000000000000006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0.187</v>
      </c>
    </row>
    <row r="49" spans="1:13" ht="12" customHeight="1">
      <c r="B49" s="1" t="s">
        <v>153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30" customHeight="1">
      <c r="A58" s="463" t="s">
        <v>151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5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148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146</v>
      </c>
    </row>
    <row r="6" spans="2:13" ht="12" customHeight="1">
      <c r="B6" s="18"/>
      <c r="C6" s="19" t="s">
        <v>1</v>
      </c>
      <c r="D6" s="20" t="s">
        <v>65</v>
      </c>
      <c r="E6" s="21" t="s">
        <v>128</v>
      </c>
      <c r="F6" s="21" t="s">
        <v>149</v>
      </c>
      <c r="G6" s="458" t="s">
        <v>117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118</v>
      </c>
      <c r="G7" s="457" t="s">
        <v>55</v>
      </c>
      <c r="H7" s="437"/>
      <c r="I7" s="440" t="s">
        <v>120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</v>
      </c>
      <c r="F10" s="123">
        <v>343.13</v>
      </c>
      <c r="G10" s="94" t="str">
        <f>IF((F10/E10)-1&lt;0,"▲","")</f>
        <v>▲</v>
      </c>
      <c r="H10" s="95">
        <f>ABS((+F10/E10)-1)</f>
        <v>5.4998622968879141E-2</v>
      </c>
      <c r="I10" s="33" t="str">
        <f>IF(F10="NA","",IF(M10=0,"",IF((F10-M10)&lt;0,"▲","")))</f>
        <v/>
      </c>
      <c r="J10" s="63">
        <f>IF(F10="NA","-",IF(M10=0,"-",ABS(F10-M10)))</f>
        <v>3.6399999999999864</v>
      </c>
      <c r="K10" s="60">
        <v>231.6465</v>
      </c>
      <c r="L10" s="72">
        <v>275.07</v>
      </c>
      <c r="M10" s="55">
        <v>339.49</v>
      </c>
    </row>
    <row r="11" spans="2:13" ht="12" customHeight="1">
      <c r="B11" s="30"/>
      <c r="C11" s="23" t="s">
        <v>8</v>
      </c>
      <c r="D11" s="31">
        <v>276.12</v>
      </c>
      <c r="E11" s="32">
        <v>279.38</v>
      </c>
      <c r="F11" s="123">
        <v>290.93</v>
      </c>
      <c r="G11" s="94" t="str">
        <f>IF((F11/E11)-1&lt;0,"▲","")</f>
        <v/>
      </c>
      <c r="H11" s="95">
        <f>ABS((+F11/E11)-1)</f>
        <v>4.1341541985825847E-2</v>
      </c>
      <c r="I11" s="33" t="str">
        <f>IF(F11="NA","",IF(M11=0,"",IF((F11-M11)&lt;0,"▲","")))</f>
        <v/>
      </c>
      <c r="J11" s="63">
        <f>IF(F11="NA","-",IF(M11=0,"-",ABS(F11-M11)))</f>
        <v>1.7599999999999909</v>
      </c>
      <c r="K11" s="60">
        <v>180.13</v>
      </c>
      <c r="L11" s="72">
        <v>215.17099999999999</v>
      </c>
      <c r="M11" s="55">
        <v>289.17</v>
      </c>
    </row>
    <row r="12" spans="2:13" ht="12" customHeight="1">
      <c r="B12" s="30"/>
      <c r="C12" s="23" t="s">
        <v>79</v>
      </c>
      <c r="D12" s="31">
        <v>83.72</v>
      </c>
      <c r="E12" s="32">
        <v>89.92</v>
      </c>
      <c r="F12" s="123">
        <v>87.45</v>
      </c>
      <c r="G12" s="94" t="str">
        <f>IF((F12/E12)-1&lt;0,"▲","")</f>
        <v>▲</v>
      </c>
      <c r="H12" s="95">
        <f>ABS((+F12/E12)-1)</f>
        <v>2.746886120996439E-2</v>
      </c>
      <c r="I12" s="33" t="str">
        <f>IF(F12="NA","",IF(M12=0,"",IF((F12-M12)&lt;0,"▲","")))</f>
        <v>▲</v>
      </c>
      <c r="J12" s="63">
        <f>IF(F12="NA","-",IF(M12=0,"-",ABS(F12-M12)))</f>
        <v>0.20000000000000284</v>
      </c>
      <c r="K12" s="60">
        <v>73.123999999999995</v>
      </c>
      <c r="L12" s="72">
        <v>99.475999999999999</v>
      </c>
      <c r="M12" s="55">
        <v>87.65</v>
      </c>
    </row>
    <row r="13" spans="2:13" ht="12" customHeight="1">
      <c r="B13" s="30"/>
      <c r="C13" s="23" t="s">
        <v>9</v>
      </c>
      <c r="D13" s="31">
        <v>74.709999999999994</v>
      </c>
      <c r="E13" s="32">
        <v>73.33</v>
      </c>
      <c r="F13" s="123">
        <v>44.04</v>
      </c>
      <c r="G13" s="94" t="str">
        <f>IF((F13/E13)-1&lt;0,"▲","")</f>
        <v>▲</v>
      </c>
      <c r="H13" s="95">
        <f>ABS((+F13/E13)-1)</f>
        <v>0.39942724669303153</v>
      </c>
      <c r="I13" s="33" t="str">
        <f>IF(F13="NA","",IF(M13=0,"",IF((F13-M13)&lt;0,"▲","")))</f>
        <v>▲</v>
      </c>
      <c r="J13" s="63">
        <f>IF(F13="NA","-",IF(M13=0,"-",ABS(F13-M13)))</f>
        <v>2.0000000000003126E-2</v>
      </c>
      <c r="K13" s="60">
        <v>39.75</v>
      </c>
      <c r="L13" s="72">
        <v>25.483000000000001</v>
      </c>
      <c r="M13" s="55">
        <v>44.06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0.19900000000000001</v>
      </c>
      <c r="F14" s="69">
        <f>ROUND(F13/(F11+F12),3)</f>
        <v>0.11600000000000001</v>
      </c>
      <c r="G14" s="94" t="str">
        <f>IF((F14/E14)-1&lt;0,"▲","")</f>
        <v>▲</v>
      </c>
      <c r="H14" s="98">
        <f>ABS(+F14-E14)*100</f>
        <v>8.3000000000000007</v>
      </c>
      <c r="I14" s="33" t="str">
        <f>IF(F14="NA","",IF(M14=0,"",IF((F14-M14)&lt;0,"▲","")))</f>
        <v>▲</v>
      </c>
      <c r="J14" s="63">
        <f>IF(F14="NA","-",IF(M14=0,"-",ABS(F14-M14)*100))</f>
        <v>0.10000000000000009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0.11700000000000001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49.14</v>
      </c>
      <c r="G16" s="94" t="str">
        <f>IF((F16/E16)-1&lt;0,"▲","")</f>
        <v>▲</v>
      </c>
      <c r="H16" s="95">
        <f t="shared" ref="H16:H37" si="0">ABS((+F16/E16)-1)</f>
        <v>0.14210893854748607</v>
      </c>
      <c r="I16" s="33" t="str">
        <f>IF(F16="NA","",IF(M16=0,"",IF((F16-M16)&lt;0,"▲","")))</f>
        <v>▲</v>
      </c>
      <c r="J16" s="63">
        <f>IF(F16="NA","-",IF(M16=0,"-",ABS(F16-M16)))</f>
        <v>0.21999999999999886</v>
      </c>
      <c r="K16" s="60">
        <v>44.320500000000003</v>
      </c>
      <c r="L16" s="72">
        <v>59.404000000000003</v>
      </c>
      <c r="M16" s="55">
        <v>49.36</v>
      </c>
    </row>
    <row r="17" spans="2:13" ht="12" customHeight="1">
      <c r="B17" s="30"/>
      <c r="C17" s="23" t="s">
        <v>8</v>
      </c>
      <c r="D17" s="31">
        <v>31.91</v>
      </c>
      <c r="E17" s="32">
        <v>31.38</v>
      </c>
      <c r="F17" s="123">
        <v>31.03</v>
      </c>
      <c r="G17" s="94" t="str">
        <f>IF((F17/E17)-1&lt;0,"▲","")</f>
        <v>▲</v>
      </c>
      <c r="H17" s="95">
        <f t="shared" si="0"/>
        <v>1.1153601019757708E-2</v>
      </c>
      <c r="I17" s="33" t="str">
        <f>IF(F17="NA","",IF(M17=0,"",IF((F17-M17)&lt;0,"▲","")))</f>
        <v>▲</v>
      </c>
      <c r="J17" s="63">
        <f>IF(F17="NA","-",IF(M17=0,"-",ABS(F17-M17)))</f>
        <v>0.12999999999999901</v>
      </c>
      <c r="K17" s="60">
        <v>21.401</v>
      </c>
      <c r="L17" s="72">
        <v>31.027999999999999</v>
      </c>
      <c r="M17" s="55">
        <v>31.16</v>
      </c>
    </row>
    <row r="18" spans="2:13" ht="12" customHeight="1">
      <c r="B18" s="30"/>
      <c r="C18" s="23" t="s">
        <v>79</v>
      </c>
      <c r="D18" s="31">
        <v>28.92</v>
      </c>
      <c r="E18" s="32">
        <v>27.32</v>
      </c>
      <c r="F18" s="123">
        <v>24.49</v>
      </c>
      <c r="G18" s="94" t="str">
        <f>IF((F18/E18)-1&lt;0,"▲","")</f>
        <v>▲</v>
      </c>
      <c r="H18" s="95">
        <f t="shared" si="0"/>
        <v>0.10358711566617873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14.7</v>
      </c>
      <c r="E19" s="32">
        <v>15.45</v>
      </c>
      <c r="F19" s="123">
        <v>11.93</v>
      </c>
      <c r="G19" s="94" t="str">
        <f>IF((F19/E19)-1&lt;0,"▲","")</f>
        <v>▲</v>
      </c>
      <c r="H19" s="95">
        <f t="shared" si="0"/>
        <v>0.22783171521035595</v>
      </c>
      <c r="I19" s="33" t="str">
        <f>IF(F19="NA","",IF(M19=0,"",IF((F19-M19)&lt;0,"▲","")))</f>
        <v/>
      </c>
      <c r="J19" s="63">
        <f>IF(F19="NA","-",IF(M19=0,"-",ABS(F19-M19)))</f>
        <v>0.61999999999999922</v>
      </c>
      <c r="K19" s="60">
        <v>12.750500000000001</v>
      </c>
      <c r="L19" s="72">
        <v>10.234</v>
      </c>
      <c r="M19" s="55">
        <v>11.31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0.26300000000000001</v>
      </c>
      <c r="F20" s="69">
        <f>ROUND(F19/(F17+F18),3)</f>
        <v>0.215</v>
      </c>
      <c r="G20" s="104" t="str">
        <f>IF((F20/E20)-1&lt;0,"▲","")</f>
        <v>▲</v>
      </c>
      <c r="H20" s="98">
        <f>ABS(+F20-E20)*100</f>
        <v>4.8000000000000016</v>
      </c>
      <c r="I20" s="105" t="str">
        <f>IF(F20="NA","",IF(M20=0,"",IF((F20-M20)&lt;0,"▲","")))</f>
        <v/>
      </c>
      <c r="J20" s="63">
        <f>IF(F20="NA","-",IF(M20=0,"-",ABS(F20-M20)*100))</f>
        <v>1.1999999999999984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0.20300000000000001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287.64</v>
      </c>
      <c r="G22" s="94" t="str">
        <f>IF((F22/E22)-1&lt;0,"▲","")</f>
        <v>▲</v>
      </c>
      <c r="H22" s="95">
        <f>ABS((+F22/E22)-1)</f>
        <v>3.7156055432817858E-2</v>
      </c>
      <c r="I22" s="33" t="str">
        <f>IF(F22="NA","",IF(M22=0,"",IF((F22-M22)&lt;0,"▲","")))</f>
        <v/>
      </c>
      <c r="J22" s="63">
        <f>IF(F22="NA","-",IF(M22=0,"-",ABS(F22-M22)))</f>
        <v>4.0199999999999818</v>
      </c>
      <c r="K22" s="60">
        <v>184.39500000000001</v>
      </c>
      <c r="L22" s="72">
        <v>210.03800000000001</v>
      </c>
      <c r="M22" s="55">
        <v>283.62</v>
      </c>
    </row>
    <row r="23" spans="2:13" ht="12" customHeight="1">
      <c r="B23" s="30"/>
      <c r="C23" s="23" t="s">
        <v>8</v>
      </c>
      <c r="D23" s="31">
        <v>240.28</v>
      </c>
      <c r="E23" s="32">
        <v>243.97</v>
      </c>
      <c r="F23" s="123">
        <v>255.79</v>
      </c>
      <c r="G23" s="94" t="str">
        <f>IF((F23/E23)-1&lt;0,"▲","")</f>
        <v/>
      </c>
      <c r="H23" s="95">
        <f t="shared" si="0"/>
        <v>4.8448579743411102E-2</v>
      </c>
      <c r="I23" s="33" t="str">
        <f>IF(F23="NA","",IF(M23=0,"",IF((F23-M23)&lt;0,"▲","")))</f>
        <v/>
      </c>
      <c r="J23" s="63">
        <f>IF(F23="NA","-",IF(M23=0,"-",ABS(F23-M23)))</f>
        <v>1.9000000000000057</v>
      </c>
      <c r="K23" s="60">
        <v>157.39250000000001</v>
      </c>
      <c r="L23" s="72">
        <v>180.72300000000001</v>
      </c>
      <c r="M23" s="55">
        <v>253.89</v>
      </c>
    </row>
    <row r="24" spans="2:13" ht="12" customHeight="1">
      <c r="B24" s="30"/>
      <c r="C24" s="23" t="s">
        <v>79</v>
      </c>
      <c r="D24" s="31">
        <v>51.3</v>
      </c>
      <c r="E24" s="32">
        <v>58.92</v>
      </c>
      <c r="F24" s="123">
        <v>59.78</v>
      </c>
      <c r="G24" s="94" t="str">
        <f>IF((F24/E24)-1&lt;0,"▲","")</f>
        <v/>
      </c>
      <c r="H24" s="95">
        <f t="shared" si="0"/>
        <v>1.4596062457569614E-2</v>
      </c>
      <c r="I24" s="33" t="str">
        <f>IF(F24="NA","",IF(M24=0,"",IF((F24-M24)&lt;0,"▲","")))</f>
        <v>▲</v>
      </c>
      <c r="J24" s="63">
        <f>IF(F24="NA","-",IF(M24=0,"-",ABS(F24-M24)))</f>
        <v>0.10999999999999943</v>
      </c>
      <c r="K24" s="60">
        <v>39.707999999999998</v>
      </c>
      <c r="L24" s="72">
        <v>63.003999999999998</v>
      </c>
      <c r="M24" s="55">
        <v>59.89</v>
      </c>
    </row>
    <row r="25" spans="2:13" ht="12" customHeight="1">
      <c r="B25" s="30"/>
      <c r="C25" s="23" t="s">
        <v>9</v>
      </c>
      <c r="D25" s="31">
        <v>58.8</v>
      </c>
      <c r="E25" s="32">
        <v>56.79</v>
      </c>
      <c r="F25" s="123">
        <v>31.39</v>
      </c>
      <c r="G25" s="94" t="str">
        <f>IF((F25/E25)-1&lt;0,"▲","")</f>
        <v>▲</v>
      </c>
      <c r="H25" s="95">
        <f t="shared" si="0"/>
        <v>0.44726184187356932</v>
      </c>
      <c r="I25" s="33" t="str">
        <f>IF(F25="NA","",IF(M25=0,"",IF((F25-M25)&lt;0,"▲","")))</f>
        <v>▲</v>
      </c>
      <c r="J25" s="63">
        <f>IF(F25="NA","-",IF(M25=0,"-",ABS(F25-M25)))</f>
        <v>0.57999999999999829</v>
      </c>
      <c r="K25" s="60">
        <v>26.788499999999999</v>
      </c>
      <c r="L25" s="72">
        <v>14.439</v>
      </c>
      <c r="M25" s="55">
        <v>31.97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0.187</v>
      </c>
      <c r="F26" s="69">
        <f>ROUND(F25/(F23+F24),3)</f>
        <v>9.9000000000000005E-2</v>
      </c>
      <c r="G26" s="104" t="str">
        <f>IF((F26/E26)-1&lt;0,"▲","")</f>
        <v>▲</v>
      </c>
      <c r="H26" s="98">
        <f>ABS(+F26-E26)*100</f>
        <v>8.7999999999999989</v>
      </c>
      <c r="I26" s="105" t="str">
        <f>IF(F26="NA","",IF(M26=0,"",IF((F26-M26)&lt;0,"▲","")))</f>
        <v>▲</v>
      </c>
      <c r="J26" s="63">
        <f>IF(F26="NA","-",IF(M26=0,"-",ABS(F26-M26)*100))</f>
        <v>0.29999999999999888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0.10199999999999999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272.81</v>
      </c>
      <c r="G28" s="94" t="str">
        <f>IF((F28/E28)-1&lt;0,"▲","")</f>
        <v>▲</v>
      </c>
      <c r="H28" s="95">
        <f>ABS((+F28/E28)-1)</f>
        <v>3.3479770424431288E-2</v>
      </c>
      <c r="I28" s="33" t="str">
        <f>IF(F28="NA","",IF(M28=0,"",IF((F28-M28)&lt;0,"▲","")))</f>
        <v/>
      </c>
      <c r="J28" s="63">
        <f>IF(F28="NA","-",IF(M28=0,"-",ABS(F28-M28)))</f>
        <v>4.8299999999999841</v>
      </c>
      <c r="K28" s="60">
        <v>142.88849999999999</v>
      </c>
      <c r="L28" s="72">
        <v>187.97</v>
      </c>
      <c r="M28" s="55">
        <v>267.98</v>
      </c>
    </row>
    <row r="29" spans="2:13" ht="12" customHeight="1">
      <c r="B29" s="41"/>
      <c r="C29" s="23" t="s">
        <v>8</v>
      </c>
      <c r="D29" s="31">
        <v>224.75</v>
      </c>
      <c r="E29" s="32">
        <v>230.52</v>
      </c>
      <c r="F29" s="123">
        <v>243.47</v>
      </c>
      <c r="G29" s="94" t="str">
        <f>IF((F29/E29)-1&lt;0,"▲","")</f>
        <v/>
      </c>
      <c r="H29" s="95">
        <f t="shared" si="0"/>
        <v>5.617733819191395E-2</v>
      </c>
      <c r="I29" s="33" t="str">
        <f>IF(F29="NA","",IF(M29=0,"",IF((F29-M29)&lt;0,"▲","")))</f>
        <v/>
      </c>
      <c r="J29" s="63">
        <f>IF(F29="NA","-",IF(M29=0,"-",ABS(F29-M29)))</f>
        <v>2.289999999999992</v>
      </c>
      <c r="K29" s="60">
        <v>119.678</v>
      </c>
      <c r="L29" s="72">
        <v>160.55199999999999</v>
      </c>
      <c r="M29" s="55">
        <v>241.18</v>
      </c>
    </row>
    <row r="30" spans="2:13" ht="12" customHeight="1">
      <c r="B30" s="41"/>
      <c r="C30" s="23" t="s">
        <v>79</v>
      </c>
      <c r="D30" s="31">
        <v>46.08</v>
      </c>
      <c r="E30" s="32">
        <v>53.34</v>
      </c>
      <c r="F30" s="123">
        <v>54.61</v>
      </c>
      <c r="G30" s="94" t="str">
        <f>IF((F30/E30)-1&lt;0,"▲","")</f>
        <v/>
      </c>
      <c r="H30" s="95">
        <f t="shared" si="0"/>
        <v>2.3809523809523725E-2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54.61</v>
      </c>
    </row>
    <row r="31" spans="2:13" ht="12" customHeight="1">
      <c r="B31" s="41"/>
      <c r="C31" s="23" t="s">
        <v>9</v>
      </c>
      <c r="D31" s="31">
        <v>53.7</v>
      </c>
      <c r="E31" s="32">
        <v>52.37</v>
      </c>
      <c r="F31" s="123">
        <v>27.35</v>
      </c>
      <c r="G31" s="94" t="str">
        <f>IF((F31/E31)-1&lt;0,"▲","")</f>
        <v>▲</v>
      </c>
      <c r="H31" s="95">
        <f t="shared" si="0"/>
        <v>0.47775443956463615</v>
      </c>
      <c r="I31" s="33" t="str">
        <f>IF(F31="NA","",IF(M31=0,"",IF((F31-M31)&lt;0,"▲","")))</f>
        <v>▲</v>
      </c>
      <c r="J31" s="63">
        <f>IF(F31="NA","-",IF(M31=0,"-",ABS(F31-M31)))</f>
        <v>0.35999999999999943</v>
      </c>
      <c r="K31" s="60">
        <v>15.137</v>
      </c>
      <c r="L31" s="72">
        <v>10.819000000000001</v>
      </c>
      <c r="M31" s="55">
        <v>27.71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0.184</v>
      </c>
      <c r="F32" s="69">
        <f>ROUND(F31/(F29+F30),3)</f>
        <v>9.1999999999999998E-2</v>
      </c>
      <c r="G32" s="104" t="str">
        <f>IF((F32/E32)-1&lt;0,"▲","")</f>
        <v>▲</v>
      </c>
      <c r="H32" s="98">
        <f>ABS(+F32-E32)*100</f>
        <v>9.1999999999999993</v>
      </c>
      <c r="I32" s="105" t="str">
        <f>IF(F32="NA","",IF(M32=0,"",IF((F32-M32)&lt;0,"▲","")))</f>
        <v>▲</v>
      </c>
      <c r="J32" s="63">
        <f>IF(F32="NA","-",IF(M32=0,"-",ABS(F32-M32)*100))</f>
        <v>0.20000000000000018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9.4E-2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7.09</v>
      </c>
      <c r="F34" s="123">
        <v>6.35</v>
      </c>
      <c r="G34" s="94" t="str">
        <f>IF((F34/E34)-1&lt;0,"▲","")</f>
        <v>▲</v>
      </c>
      <c r="H34" s="95">
        <f>ABS((+F34/E34)-1)</f>
        <v>0.10437235543018342</v>
      </c>
      <c r="I34" s="33" t="str">
        <f>IF(F34="NA","",IF(M34=0,"",IF((F34-M34)&lt;0,"▲","")))</f>
        <v>▲</v>
      </c>
      <c r="J34" s="63">
        <f>IF(F34="NA","-",IF(M34=0,"-",ABS(F34-M34)))</f>
        <v>0.16000000000000014</v>
      </c>
      <c r="K34" s="60">
        <v>2.931</v>
      </c>
      <c r="L34" s="72">
        <v>5.6280000000000001</v>
      </c>
      <c r="M34" s="55">
        <v>6.51</v>
      </c>
    </row>
    <row r="35" spans="2:13" ht="12" customHeight="1">
      <c r="B35" s="30"/>
      <c r="C35" s="23" t="s">
        <v>8</v>
      </c>
      <c r="D35" s="31">
        <v>3.93</v>
      </c>
      <c r="E35" s="32">
        <v>4.03</v>
      </c>
      <c r="F35" s="123">
        <v>4.12</v>
      </c>
      <c r="G35" s="94" t="str">
        <f>IF((F35/E35)-1&lt;0,"▲","")</f>
        <v/>
      </c>
      <c r="H35" s="95">
        <f t="shared" si="0"/>
        <v>2.2332506203473823E-2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4.12</v>
      </c>
    </row>
    <row r="36" spans="2:13" ht="12" customHeight="1">
      <c r="B36" s="30"/>
      <c r="C36" s="23" t="s">
        <v>79</v>
      </c>
      <c r="D36" s="31">
        <v>3.5</v>
      </c>
      <c r="E36" s="32">
        <v>3.68</v>
      </c>
      <c r="F36" s="123">
        <v>3.18</v>
      </c>
      <c r="G36" s="94" t="str">
        <f>IF((F36/E36)-1&lt;0,"▲","")</f>
        <v>▲</v>
      </c>
      <c r="H36" s="95">
        <f t="shared" si="0"/>
        <v>0.13586956521739135</v>
      </c>
      <c r="I36" s="33" t="str">
        <f>IF(F36="NA","",IF(M36=0,"",IF((F36-M36)&lt;0,"▲","")))</f>
        <v>▲</v>
      </c>
      <c r="J36" s="63">
        <f>IF(F36="NA","-",IF(M36=0,"-",ABS(F36-M36)))</f>
        <v>8.9999999999999858E-2</v>
      </c>
      <c r="K36" s="60">
        <v>1.665</v>
      </c>
      <c r="L36" s="72">
        <v>2.694</v>
      </c>
      <c r="M36" s="55">
        <v>3.27</v>
      </c>
    </row>
    <row r="37" spans="2:13" ht="12" customHeight="1">
      <c r="B37" s="30"/>
      <c r="C37" s="23" t="s">
        <v>9</v>
      </c>
      <c r="D37" s="31">
        <v>1.21</v>
      </c>
      <c r="E37" s="32">
        <v>1.0900000000000001</v>
      </c>
      <c r="F37" s="123">
        <v>0.72</v>
      </c>
      <c r="G37" s="94" t="str">
        <f>IF((F37/E37)-1&lt;0,"▲","")</f>
        <v>▲</v>
      </c>
      <c r="H37" s="95">
        <f t="shared" si="0"/>
        <v>0.33944954128440374</v>
      </c>
      <c r="I37" s="33" t="str">
        <f>IF(F37="NA","",IF(M37=0,"",IF((F37-M37)&lt;0,"▲","")))</f>
        <v>▲</v>
      </c>
      <c r="J37" s="63">
        <f>IF(F37="NA","-",IF(M37=0,"-",ABS(F37-M37)))</f>
        <v>6.0000000000000053E-2</v>
      </c>
      <c r="K37" s="60">
        <v>0.21099999999999999</v>
      </c>
      <c r="L37" s="72">
        <v>0.81</v>
      </c>
      <c r="M37" s="55">
        <v>0.78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0.14099999999999999</v>
      </c>
      <c r="F38" s="74">
        <f>ROUND(F37/(F35+F36),3)</f>
        <v>9.9000000000000005E-2</v>
      </c>
      <c r="G38" s="107" t="str">
        <f>IF((F38/E38)-1&lt;0,"▲","")</f>
        <v>▲</v>
      </c>
      <c r="H38" s="108">
        <f>ABS(+F38-E38)*100</f>
        <v>4.1999999999999984</v>
      </c>
      <c r="I38" s="109" t="str">
        <f>IF(F38="NA","",IF(M38=0,"",IF((F38-M38)&lt;0,"▲","")))</f>
        <v>▲</v>
      </c>
      <c r="J38" s="64">
        <f>IF(F38="NA","-",IF(M38=0,"-",ABS(F38-M38)*100))</f>
        <v>0.69999999999999929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0.106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65</v>
      </c>
      <c r="E41" s="21" t="s">
        <v>128</v>
      </c>
      <c r="F41" s="21" t="s">
        <v>149</v>
      </c>
      <c r="G41" s="458" t="s">
        <v>138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139</v>
      </c>
      <c r="G42" s="457" t="s">
        <v>140</v>
      </c>
      <c r="H42" s="437"/>
      <c r="I42" s="440" t="s">
        <v>141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84</v>
      </c>
      <c r="F44" s="125">
        <v>81.92</v>
      </c>
      <c r="G44" s="113" t="str">
        <f>IF((F44/E44)-1&lt;0,"▲","")</f>
        <v>▲</v>
      </c>
      <c r="H44" s="95">
        <f>ABS((+F44/E44)-1)</f>
        <v>2.4761904761904763E-2</v>
      </c>
      <c r="I44" s="54" t="str">
        <f>IF(F44="NA","",IF(M44=0,"",IF((F44-M44)&lt;0,"▲","")))</f>
        <v>▲</v>
      </c>
      <c r="J44" s="63">
        <f>IF(F44="NA","-",IF(M44=0,"-",ABS(F44-M44)))</f>
        <v>1.8999999999999915</v>
      </c>
      <c r="K44" s="60">
        <v>38.349499999999999</v>
      </c>
      <c r="L44" s="77">
        <v>59.173999999999999</v>
      </c>
      <c r="M44" s="78">
        <v>83.82</v>
      </c>
    </row>
    <row r="45" spans="2:13" ht="12" customHeight="1">
      <c r="B45" s="30"/>
      <c r="C45" s="23" t="s">
        <v>8</v>
      </c>
      <c r="D45" s="111">
        <v>51.25</v>
      </c>
      <c r="E45" s="112">
        <v>51.62</v>
      </c>
      <c r="F45" s="125">
        <v>51.93</v>
      </c>
      <c r="G45" s="114" t="str">
        <f>IF((F45/E45)-1&lt;0,"▲","")</f>
        <v/>
      </c>
      <c r="H45" s="95">
        <f>ABS((+F45/E45)-1)</f>
        <v>6.0054242541651703E-3</v>
      </c>
      <c r="I45" s="33" t="str">
        <f>IF(F45="NA","",IF(M45=0,"",IF((F45-M45)&lt;0,"▲","")))</f>
        <v>▲</v>
      </c>
      <c r="J45" s="63">
        <f>IF(F45="NA","-",IF(M45=0,"-",ABS(F45-M45)))</f>
        <v>2.0000000000003126E-2</v>
      </c>
      <c r="K45" s="60">
        <v>13.8605</v>
      </c>
      <c r="L45" s="79">
        <v>40.305999999999997</v>
      </c>
      <c r="M45" s="55">
        <v>51.95</v>
      </c>
    </row>
    <row r="46" spans="2:13" ht="12" customHeight="1">
      <c r="B46" s="30"/>
      <c r="C46" s="23" t="s">
        <v>79</v>
      </c>
      <c r="D46" s="111">
        <v>30.01</v>
      </c>
      <c r="E46" s="112">
        <v>24.63</v>
      </c>
      <c r="F46" s="125">
        <v>29.67</v>
      </c>
      <c r="G46" s="114" t="str">
        <f>IF((F46/E46)-1&lt;0,"▲","")</f>
        <v/>
      </c>
      <c r="H46" s="95">
        <f>ABS((+F46/E46)-1)</f>
        <v>0.2046285018270404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29.67</v>
      </c>
    </row>
    <row r="47" spans="2:13" ht="12" customHeight="1">
      <c r="B47" s="30"/>
      <c r="C47" s="23" t="s">
        <v>9</v>
      </c>
      <c r="D47" s="111">
        <v>6.96</v>
      </c>
      <c r="E47" s="112">
        <v>14.82</v>
      </c>
      <c r="F47" s="125">
        <v>15.25</v>
      </c>
      <c r="G47" s="114" t="str">
        <f>IF((F47/E47)-1&lt;0,"▲","")</f>
        <v/>
      </c>
      <c r="H47" s="95">
        <f>ABS((+F47/E47)-1)</f>
        <v>2.9014844804318374E-2</v>
      </c>
      <c r="I47" s="33" t="str">
        <f>IF(F47="NA","",IF(M47=0,"",IF((F47-M47)&lt;0,"▲","")))</f>
        <v>▲</v>
      </c>
      <c r="J47" s="63">
        <f>IF(F47="NA","-",IF(M47=0,"-",ABS(F47-M47)))</f>
        <v>2.5700000000000003</v>
      </c>
      <c r="K47" s="60">
        <v>3.1349999999999998</v>
      </c>
      <c r="L47" s="79">
        <v>4.9930000000000003</v>
      </c>
      <c r="M47" s="55">
        <v>17.82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0.19400000000000001</v>
      </c>
      <c r="F48" s="75">
        <f>ROUND(F47/(F45+F46),3)</f>
        <v>0.187</v>
      </c>
      <c r="G48" s="117" t="str">
        <f>IF(F48-D48&lt;0,"▲","")</f>
        <v/>
      </c>
      <c r="H48" s="108">
        <f>ABS(+F48-E48)*100</f>
        <v>0.70000000000000062</v>
      </c>
      <c r="I48" s="45" t="str">
        <f>IF(F48="NA","",IF(M48=0,"",IF((F48-M48)&lt;0,"▲","")))</f>
        <v>▲</v>
      </c>
      <c r="J48" s="64">
        <f>ABS(+F48-M48)*100</f>
        <v>3.1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0.218</v>
      </c>
    </row>
    <row r="49" spans="1:13" ht="12" customHeight="1">
      <c r="B49" s="1" t="s">
        <v>150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147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15.75" customHeight="1">
      <c r="A58" s="463" t="s">
        <v>126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6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112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48</v>
      </c>
    </row>
    <row r="6" spans="2:13" ht="12" customHeight="1">
      <c r="B6" s="18"/>
      <c r="C6" s="19" t="s">
        <v>1</v>
      </c>
      <c r="D6" s="20" t="s">
        <v>94</v>
      </c>
      <c r="E6" s="21" t="s">
        <v>95</v>
      </c>
      <c r="F6" s="21" t="s">
        <v>96</v>
      </c>
      <c r="G6" s="458" t="s">
        <v>46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98</v>
      </c>
      <c r="G7" s="457" t="s">
        <v>99</v>
      </c>
      <c r="H7" s="437"/>
      <c r="I7" s="440" t="s">
        <v>100</v>
      </c>
      <c r="J7" s="441"/>
      <c r="K7" s="444" t="s">
        <v>69</v>
      </c>
      <c r="L7" s="460" t="s">
        <v>101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</v>
      </c>
      <c r="F10" s="123">
        <v>339.49</v>
      </c>
      <c r="G10" s="94" t="str">
        <f>IF((F10/E10)-1&lt;0,"▲","")</f>
        <v>▲</v>
      </c>
      <c r="H10" s="95">
        <f>ABS((+F10/E10)-1)</f>
        <v>6.5023409529055387E-2</v>
      </c>
      <c r="I10" s="33" t="str">
        <f>IF(F10="NA","",IF(M10=0,"",IF((F10-M10)&lt;0,"▲","")))</f>
        <v>▲</v>
      </c>
      <c r="J10" s="63">
        <f>IF(F10="NA","-",IF(M10=0,"-",ABS(F10-M10)))</f>
        <v>1.5999999999999659</v>
      </c>
      <c r="K10" s="60">
        <v>231.6465</v>
      </c>
      <c r="L10" s="72">
        <v>275.07</v>
      </c>
      <c r="M10" s="55">
        <v>341.09</v>
      </c>
    </row>
    <row r="11" spans="2:13" ht="12" customHeight="1">
      <c r="B11" s="30"/>
      <c r="C11" s="23" t="s">
        <v>8</v>
      </c>
      <c r="D11" s="31">
        <v>276.12</v>
      </c>
      <c r="E11" s="32">
        <v>277.7</v>
      </c>
      <c r="F11" s="123">
        <v>289.17</v>
      </c>
      <c r="G11" s="94" t="str">
        <f>IF((F11/E11)-1&lt;0,"▲","")</f>
        <v/>
      </c>
      <c r="H11" s="95">
        <f>ABS((+F11/E11)-1)</f>
        <v>4.1303564998199649E-2</v>
      </c>
      <c r="I11" s="33" t="str">
        <f>IF(F11="NA","",IF(M11=0,"",IF((F11-M11)&lt;0,"▲","")))</f>
        <v>▲</v>
      </c>
      <c r="J11" s="63">
        <f>IF(F11="NA","-",IF(M11=0,"-",ABS(F11-M11)))</f>
        <v>0.62999999999999545</v>
      </c>
      <c r="K11" s="60">
        <v>180.13</v>
      </c>
      <c r="L11" s="72">
        <v>215.17099999999999</v>
      </c>
      <c r="M11" s="55">
        <v>289.8</v>
      </c>
    </row>
    <row r="12" spans="2:13" ht="12" customHeight="1">
      <c r="B12" s="30"/>
      <c r="C12" s="23" t="s">
        <v>79</v>
      </c>
      <c r="D12" s="31">
        <v>83.72</v>
      </c>
      <c r="E12" s="32">
        <v>89.14</v>
      </c>
      <c r="F12" s="123">
        <v>87.65</v>
      </c>
      <c r="G12" s="94" t="str">
        <f>IF((F12/E12)-1&lt;0,"▲","")</f>
        <v>▲</v>
      </c>
      <c r="H12" s="95">
        <f>ABS((+F12/E12)-1)</f>
        <v>1.6715279335876132E-2</v>
      </c>
      <c r="I12" s="33" t="str">
        <f>IF(F12="NA","",IF(M12=0,"",IF((F12-M12)&lt;0,"▲","")))</f>
        <v/>
      </c>
      <c r="J12" s="63">
        <f>IF(F12="NA","-",IF(M12=0,"-",ABS(F12-M12)))</f>
        <v>0</v>
      </c>
      <c r="K12" s="60">
        <v>73.123999999999995</v>
      </c>
      <c r="L12" s="72">
        <v>99.475999999999999</v>
      </c>
      <c r="M12" s="55">
        <v>87.65</v>
      </c>
    </row>
    <row r="13" spans="2:13" ht="12" customHeight="1">
      <c r="B13" s="30"/>
      <c r="C13" s="23" t="s">
        <v>9</v>
      </c>
      <c r="D13" s="31">
        <v>74.709999999999994</v>
      </c>
      <c r="E13" s="32">
        <v>75.77</v>
      </c>
      <c r="F13" s="123">
        <v>44.06</v>
      </c>
      <c r="G13" s="94" t="str">
        <f>IF((F13/E13)-1&lt;0,"▲","")</f>
        <v>▲</v>
      </c>
      <c r="H13" s="95">
        <f>ABS((+F13/E13)-1)</f>
        <v>0.41850336544806643</v>
      </c>
      <c r="I13" s="33" t="str">
        <f>IF(F13="NA","",IF(M13=0,"",IF((F13-M13)&lt;0,"▲","")))</f>
        <v>▲</v>
      </c>
      <c r="J13" s="63">
        <f>IF(F13="NA","-",IF(M13=0,"-",ABS(F13-M13)))</f>
        <v>1.9399999999999977</v>
      </c>
      <c r="K13" s="60">
        <v>39.75</v>
      </c>
      <c r="L13" s="72">
        <v>25.483000000000001</v>
      </c>
      <c r="M13" s="55">
        <v>46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0.20699999999999999</v>
      </c>
      <c r="F14" s="69">
        <f>ROUND(F13/(F11+F12),3)</f>
        <v>0.11700000000000001</v>
      </c>
      <c r="G14" s="94" t="str">
        <f>IF((F14/E14)-1&lt;0,"▲","")</f>
        <v>▲</v>
      </c>
      <c r="H14" s="98">
        <f>ABS(+F14-E14)*100</f>
        <v>8.9999999999999982</v>
      </c>
      <c r="I14" s="33" t="str">
        <f>IF(F14="NA","",IF(M14=0,"",IF((F14-M14)&lt;0,"▲","")))</f>
        <v>▲</v>
      </c>
      <c r="J14" s="63">
        <f>IF(F14="NA","-",IF(M14=0,"-",ABS(F14-M14)*100))</f>
        <v>0.49999999999999906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0.122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49.36</v>
      </c>
      <c r="G16" s="94" t="str">
        <f>IF((F16/E16)-1&lt;0,"▲","")</f>
        <v>▲</v>
      </c>
      <c r="H16" s="95">
        <f t="shared" ref="H16:H37" si="0">ABS((+F16/E16)-1)</f>
        <v>0.13826815642458101</v>
      </c>
      <c r="I16" s="33" t="str">
        <f>IF(F16="NA","",IF(M16=0,"",IF((F16-M16)&lt;0,"▲","")))</f>
        <v>▲</v>
      </c>
      <c r="J16" s="63">
        <f>IF(F16="NA","-",IF(M16=0,"-",ABS(F16-M16)))</f>
        <v>1.6099999999999994</v>
      </c>
      <c r="K16" s="60">
        <v>44.320500000000003</v>
      </c>
      <c r="L16" s="72">
        <v>59.404000000000003</v>
      </c>
      <c r="M16" s="55">
        <v>50.97</v>
      </c>
    </row>
    <row r="17" spans="2:13" ht="12" customHeight="1">
      <c r="B17" s="30"/>
      <c r="C17" s="23" t="s">
        <v>8</v>
      </c>
      <c r="D17" s="31">
        <v>31.91</v>
      </c>
      <c r="E17" s="32">
        <v>32.06</v>
      </c>
      <c r="F17" s="123">
        <v>31.16</v>
      </c>
      <c r="G17" s="94" t="str">
        <f>IF((F17/E17)-1&lt;0,"▲","")</f>
        <v>▲</v>
      </c>
      <c r="H17" s="95">
        <f t="shared" si="0"/>
        <v>2.8072364316905851E-2</v>
      </c>
      <c r="I17" s="33" t="str">
        <f>IF(F17="NA","",IF(M17=0,"",IF((F17-M17)&lt;0,"▲","")))</f>
        <v>▲</v>
      </c>
      <c r="J17" s="63">
        <f>IF(F17="NA","-",IF(M17=0,"-",ABS(F17-M17)))</f>
        <v>0.62999999999999901</v>
      </c>
      <c r="K17" s="60">
        <v>21.401</v>
      </c>
      <c r="L17" s="72">
        <v>31.027999999999999</v>
      </c>
      <c r="M17" s="55">
        <v>31.79</v>
      </c>
    </row>
    <row r="18" spans="2:13" ht="12" customHeight="1">
      <c r="B18" s="30"/>
      <c r="C18" s="23" t="s">
        <v>79</v>
      </c>
      <c r="D18" s="31">
        <v>28.92</v>
      </c>
      <c r="E18" s="32">
        <v>27.22</v>
      </c>
      <c r="F18" s="123">
        <v>24.49</v>
      </c>
      <c r="G18" s="94" t="str">
        <f>IF((F18/E18)-1&lt;0,"▲","")</f>
        <v>▲</v>
      </c>
      <c r="H18" s="95">
        <f t="shared" si="0"/>
        <v>0.10029390154298312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24.49</v>
      </c>
    </row>
    <row r="19" spans="2:13" ht="12" customHeight="1">
      <c r="B19" s="30"/>
      <c r="C19" s="23" t="s">
        <v>9</v>
      </c>
      <c r="D19" s="31">
        <v>14.7</v>
      </c>
      <c r="E19" s="32">
        <v>14.88</v>
      </c>
      <c r="F19" s="123">
        <v>11.31</v>
      </c>
      <c r="G19" s="94" t="str">
        <f>IF((F19/E19)-1&lt;0,"▲","")</f>
        <v>▲</v>
      </c>
      <c r="H19" s="95">
        <f t="shared" si="0"/>
        <v>0.23991935483870963</v>
      </c>
      <c r="I19" s="33" t="str">
        <f>IF(F19="NA","",IF(M19=0,"",IF((F19-M19)&lt;0,"▲","")))</f>
        <v>▲</v>
      </c>
      <c r="J19" s="63">
        <f>IF(F19="NA","-",IF(M19=0,"-",ABS(F19-M19)))</f>
        <v>0.84999999999999964</v>
      </c>
      <c r="K19" s="60">
        <v>12.750500000000001</v>
      </c>
      <c r="L19" s="72">
        <v>10.234</v>
      </c>
      <c r="M19" s="55">
        <v>12.16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0.251</v>
      </c>
      <c r="F20" s="69">
        <f>ROUND(F19/(F17+F18),3)</f>
        <v>0.20300000000000001</v>
      </c>
      <c r="G20" s="104" t="str">
        <f>IF((F20/E20)-1&lt;0,"▲","")</f>
        <v>▲</v>
      </c>
      <c r="H20" s="98">
        <f>ABS(+F20-E20)*100</f>
        <v>4.7999999999999989</v>
      </c>
      <c r="I20" s="105" t="str">
        <f>IF(F20="NA","",IF(M20=0,"",IF((F20-M20)&lt;0,"▲","")))</f>
        <v>▲</v>
      </c>
      <c r="J20" s="63">
        <f>IF(F20="NA","-",IF(M20=0,"-",ABS(F20-M20)*100))</f>
        <v>1.2999999999999985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0.216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283.62</v>
      </c>
      <c r="G22" s="94" t="str">
        <f>IF((F22/E22)-1&lt;0,"▲","")</f>
        <v>▲</v>
      </c>
      <c r="H22" s="95">
        <f>ABS((+F22/E22)-1)</f>
        <v>5.061257280578435E-2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283.62</v>
      </c>
    </row>
    <row r="23" spans="2:13" ht="12" customHeight="1">
      <c r="B23" s="30"/>
      <c r="C23" s="23" t="s">
        <v>8</v>
      </c>
      <c r="D23" s="31">
        <v>240.28</v>
      </c>
      <c r="E23" s="32">
        <v>241.61</v>
      </c>
      <c r="F23" s="123">
        <v>253.89</v>
      </c>
      <c r="G23" s="94" t="str">
        <f>IF((F23/E23)-1&lt;0,"▲","")</f>
        <v/>
      </c>
      <c r="H23" s="95">
        <f t="shared" si="0"/>
        <v>5.082571085633858E-2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253.89</v>
      </c>
    </row>
    <row r="24" spans="2:13" ht="12" customHeight="1">
      <c r="B24" s="30"/>
      <c r="C24" s="23" t="s">
        <v>79</v>
      </c>
      <c r="D24" s="31">
        <v>51.3</v>
      </c>
      <c r="E24" s="32">
        <v>58.24</v>
      </c>
      <c r="F24" s="123">
        <v>59.89</v>
      </c>
      <c r="G24" s="94" t="str">
        <f>IF((F24/E24)-1&lt;0,"▲","")</f>
        <v/>
      </c>
      <c r="H24" s="95">
        <f t="shared" si="0"/>
        <v>2.8331043956044022E-2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59.89</v>
      </c>
    </row>
    <row r="25" spans="2:13" ht="12" customHeight="1">
      <c r="B25" s="30"/>
      <c r="C25" s="23" t="s">
        <v>9</v>
      </c>
      <c r="D25" s="31">
        <v>58.8</v>
      </c>
      <c r="E25" s="32">
        <v>59.81</v>
      </c>
      <c r="F25" s="123">
        <v>31.97</v>
      </c>
      <c r="G25" s="94" t="str">
        <f>IF((F25/E25)-1&lt;0,"▲","")</f>
        <v>▲</v>
      </c>
      <c r="H25" s="95">
        <f t="shared" si="0"/>
        <v>0.46547400100317682</v>
      </c>
      <c r="I25" s="33" t="str">
        <f>IF(F25="NA","",IF(M25=0,"",IF((F25-M25)&lt;0,"▲","")))</f>
        <v>▲</v>
      </c>
      <c r="J25" s="63">
        <f>IF(F25="NA","-",IF(M25=0,"-",ABS(F25-M25)))</f>
        <v>1.0900000000000034</v>
      </c>
      <c r="K25" s="60">
        <v>26.788499999999999</v>
      </c>
      <c r="L25" s="72">
        <v>14.439</v>
      </c>
      <c r="M25" s="55">
        <v>33.06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0.19900000000000001</v>
      </c>
      <c r="F26" s="69">
        <f>ROUND(F25/(F23+F24),3)</f>
        <v>0.10199999999999999</v>
      </c>
      <c r="G26" s="104" t="str">
        <f>IF((F26/E26)-1&lt;0,"▲","")</f>
        <v>▲</v>
      </c>
      <c r="H26" s="98">
        <f>ABS(+F26-E26)*100</f>
        <v>9.7000000000000011</v>
      </c>
      <c r="I26" s="105" t="str">
        <f>IF(F26="NA","",IF(M26=0,"",IF((F26-M26)&lt;0,"▲","")))</f>
        <v>▲</v>
      </c>
      <c r="J26" s="63">
        <f>IF(F26="NA","-",IF(M26=0,"-",ABS(F26-M26)*100))</f>
        <v>0.30000000000000027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0.105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267.98</v>
      </c>
      <c r="G28" s="94" t="str">
        <f>IF((F28/E28)-1&lt;0,"▲","")</f>
        <v>▲</v>
      </c>
      <c r="H28" s="95">
        <f>ABS((+F28/E28)-1)</f>
        <v>5.0591653085807264E-2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267.98</v>
      </c>
    </row>
    <row r="29" spans="2:13" ht="12" customHeight="1">
      <c r="B29" s="41"/>
      <c r="C29" s="23" t="s">
        <v>8</v>
      </c>
      <c r="D29" s="31">
        <v>224.75</v>
      </c>
      <c r="E29" s="32">
        <v>228.23</v>
      </c>
      <c r="F29" s="123">
        <v>241.18</v>
      </c>
      <c r="G29" s="94" t="str">
        <f>IF((F29/E29)-1&lt;0,"▲","")</f>
        <v/>
      </c>
      <c r="H29" s="95">
        <f t="shared" si="0"/>
        <v>5.6741006879025724E-2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241.18</v>
      </c>
    </row>
    <row r="30" spans="2:13" ht="12" customHeight="1">
      <c r="B30" s="41"/>
      <c r="C30" s="23" t="s">
        <v>79</v>
      </c>
      <c r="D30" s="31">
        <v>46.08</v>
      </c>
      <c r="E30" s="32">
        <v>52.71</v>
      </c>
      <c r="F30" s="123">
        <v>54.61</v>
      </c>
      <c r="G30" s="94" t="str">
        <f>IF((F30/E30)-1&lt;0,"▲","")</f>
        <v/>
      </c>
      <c r="H30" s="95">
        <f t="shared" si="0"/>
        <v>3.604629102637058E-2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54.61</v>
      </c>
    </row>
    <row r="31" spans="2:13" ht="12" customHeight="1">
      <c r="B31" s="41"/>
      <c r="C31" s="23" t="s">
        <v>9</v>
      </c>
      <c r="D31" s="31">
        <v>53.7</v>
      </c>
      <c r="E31" s="32">
        <v>55.27</v>
      </c>
      <c r="F31" s="123">
        <v>27.71</v>
      </c>
      <c r="G31" s="94" t="str">
        <f>IF((F31/E31)-1&lt;0,"▲","")</f>
        <v>▲</v>
      </c>
      <c r="H31" s="95">
        <f t="shared" si="0"/>
        <v>0.49864302514926728</v>
      </c>
      <c r="I31" s="33" t="str">
        <f>IF(F31="NA","",IF(M31=0,"",IF((F31-M31)&lt;0,"▲","")))</f>
        <v>▲</v>
      </c>
      <c r="J31" s="63">
        <f>IF(F31="NA","-",IF(M31=0,"-",ABS(F31-M31)))</f>
        <v>1.2699999999999996</v>
      </c>
      <c r="K31" s="60">
        <v>15.137</v>
      </c>
      <c r="L31" s="72">
        <v>10.819000000000001</v>
      </c>
      <c r="M31" s="55">
        <v>28.98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0.19700000000000001</v>
      </c>
      <c r="F32" s="69">
        <f>ROUND(F31/(F29+F30),3)</f>
        <v>9.4E-2</v>
      </c>
      <c r="G32" s="104" t="str">
        <f>IF((F32/E32)-1&lt;0,"▲","")</f>
        <v>▲</v>
      </c>
      <c r="H32" s="98">
        <f>ABS(+F32-E32)*100</f>
        <v>10.3</v>
      </c>
      <c r="I32" s="105" t="str">
        <f>IF(F32="NA","",IF(M32=0,"",IF((F32-M32)&lt;0,"▲","")))</f>
        <v>▲</v>
      </c>
      <c r="J32" s="63">
        <f>IF(F32="NA","-",IF(M32=0,"-",ABS(F32-M32)*100))</f>
        <v>0.40000000000000036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9.8000000000000004E-2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7.09</v>
      </c>
      <c r="F34" s="123">
        <v>6.51</v>
      </c>
      <c r="G34" s="94" t="str">
        <f>IF((F34/E34)-1&lt;0,"▲","")</f>
        <v>▲</v>
      </c>
      <c r="H34" s="95">
        <f>ABS((+F34/E34)-1)</f>
        <v>8.1805359661495047E-2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6.51</v>
      </c>
    </row>
    <row r="35" spans="2:13" ht="12" customHeight="1">
      <c r="B35" s="30"/>
      <c r="C35" s="23" t="s">
        <v>8</v>
      </c>
      <c r="D35" s="31">
        <v>3.93</v>
      </c>
      <c r="E35" s="32">
        <v>4.04</v>
      </c>
      <c r="F35" s="123">
        <v>4.12</v>
      </c>
      <c r="G35" s="94" t="str">
        <f>IF((F35/E35)-1&lt;0,"▲","")</f>
        <v/>
      </c>
      <c r="H35" s="95">
        <f t="shared" si="0"/>
        <v>1.980198019801982E-2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4.12</v>
      </c>
    </row>
    <row r="36" spans="2:13" ht="12" customHeight="1">
      <c r="B36" s="30"/>
      <c r="C36" s="23" t="s">
        <v>79</v>
      </c>
      <c r="D36" s="31">
        <v>3.5</v>
      </c>
      <c r="E36" s="32">
        <v>3.68</v>
      </c>
      <c r="F36" s="123">
        <v>3.27</v>
      </c>
      <c r="G36" s="94" t="str">
        <f>IF((F36/E36)-1&lt;0,"▲","")</f>
        <v>▲</v>
      </c>
      <c r="H36" s="95">
        <f t="shared" si="0"/>
        <v>0.11141304347826086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3.27</v>
      </c>
    </row>
    <row r="37" spans="2:13" ht="12" customHeight="1">
      <c r="B37" s="30"/>
      <c r="C37" s="23" t="s">
        <v>9</v>
      </c>
      <c r="D37" s="31">
        <v>1.21</v>
      </c>
      <c r="E37" s="32">
        <v>1.0900000000000001</v>
      </c>
      <c r="F37" s="123">
        <v>0.78</v>
      </c>
      <c r="G37" s="94" t="str">
        <f>IF((F37/E37)-1&lt;0,"▲","")</f>
        <v>▲</v>
      </c>
      <c r="H37" s="95">
        <f t="shared" si="0"/>
        <v>0.28440366972477071</v>
      </c>
      <c r="I37" s="33" t="str">
        <f>IF(F37="NA","",IF(M37=0,"",IF((F37-M37)&lt;0,"▲","")))</f>
        <v/>
      </c>
      <c r="J37" s="63">
        <f>IF(F37="NA","-",IF(M37=0,"-",ABS(F37-M37)))</f>
        <v>0</v>
      </c>
      <c r="K37" s="60">
        <v>0.21099999999999999</v>
      </c>
      <c r="L37" s="72">
        <v>0.81</v>
      </c>
      <c r="M37" s="55">
        <v>0.78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0.14099999999999999</v>
      </c>
      <c r="F38" s="74">
        <f>ROUND(F37/(F35+F36),3)</f>
        <v>0.106</v>
      </c>
      <c r="G38" s="107" t="str">
        <f>IF((F38/E38)-1&lt;0,"▲","")</f>
        <v>▲</v>
      </c>
      <c r="H38" s="108">
        <f>ABS(+F38-E38)*100</f>
        <v>3.4999999999999991</v>
      </c>
      <c r="I38" s="109" t="str">
        <f>IF(F38="NA","",IF(M38=0,"",IF((F38-M38)&lt;0,"▲","")))</f>
        <v/>
      </c>
      <c r="J38" s="64">
        <f>IF(F38="NA","-",IF(M38=0,"-",ABS(F38-M38)*100))</f>
        <v>0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0.106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102</v>
      </c>
      <c r="E41" s="21" t="s">
        <v>103</v>
      </c>
      <c r="F41" s="21" t="s">
        <v>104</v>
      </c>
      <c r="G41" s="458" t="s">
        <v>105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106</v>
      </c>
      <c r="G42" s="457" t="s">
        <v>107</v>
      </c>
      <c r="H42" s="437"/>
      <c r="I42" s="440" t="s">
        <v>108</v>
      </c>
      <c r="J42" s="441"/>
      <c r="K42" s="444" t="s">
        <v>69</v>
      </c>
      <c r="L42" s="460" t="s">
        <v>109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85.01</v>
      </c>
      <c r="E44" s="112">
        <v>84</v>
      </c>
      <c r="F44" s="125">
        <v>83.82</v>
      </c>
      <c r="G44" s="113" t="str">
        <f>IF((F44/E44)-1&lt;0,"▲","")</f>
        <v>▲</v>
      </c>
      <c r="H44" s="95">
        <f>ABS((+F44/E44)-1)</f>
        <v>2.1428571428572241E-3</v>
      </c>
      <c r="I44" s="54" t="str">
        <f>IF(F44="NA","",IF(M44=0,"",IF((F44-M44)&lt;0,"▲","")))</f>
        <v/>
      </c>
      <c r="J44" s="63" t="str">
        <f>IF(F44="NA","-",IF(M44=0,"-",ABS(F44-M44)))</f>
        <v>-</v>
      </c>
      <c r="K44" s="60">
        <v>38.349499999999999</v>
      </c>
      <c r="L44" s="77">
        <v>59.173999999999999</v>
      </c>
      <c r="M44" s="88" t="s">
        <v>144</v>
      </c>
    </row>
    <row r="45" spans="2:13" ht="12" customHeight="1">
      <c r="B45" s="30"/>
      <c r="C45" s="23" t="s">
        <v>8</v>
      </c>
      <c r="D45" s="111">
        <v>51.25</v>
      </c>
      <c r="E45" s="112">
        <v>51.07</v>
      </c>
      <c r="F45" s="125">
        <v>51.95</v>
      </c>
      <c r="G45" s="114" t="str">
        <f>IF((F45/E45)-1&lt;0,"▲","")</f>
        <v/>
      </c>
      <c r="H45" s="95">
        <f>ABS((+F45/E45)-1)</f>
        <v>1.7231251223810418E-2</v>
      </c>
      <c r="I45" s="33" t="str">
        <f>IF(F45="NA","",IF(M45=0,"",IF((F45-M45)&lt;0,"▲","")))</f>
        <v/>
      </c>
      <c r="J45" s="63" t="str">
        <f>IF(F45="NA","-",IF(M45=0,"-",ABS(F45-M45)))</f>
        <v>-</v>
      </c>
      <c r="K45" s="60">
        <v>13.8605</v>
      </c>
      <c r="L45" s="79">
        <v>40.305999999999997</v>
      </c>
      <c r="M45" s="89" t="s">
        <v>144</v>
      </c>
    </row>
    <row r="46" spans="2:13" ht="12" customHeight="1">
      <c r="B46" s="30"/>
      <c r="C46" s="23" t="s">
        <v>79</v>
      </c>
      <c r="D46" s="111">
        <v>30.01</v>
      </c>
      <c r="E46" s="112">
        <v>24.49</v>
      </c>
      <c r="F46" s="125">
        <v>29.67</v>
      </c>
      <c r="G46" s="114" t="str">
        <f>IF((F46/E46)-1&lt;0,"▲","")</f>
        <v/>
      </c>
      <c r="H46" s="95">
        <f>ABS((+F46/E46)-1)</f>
        <v>0.21151490404246642</v>
      </c>
      <c r="I46" s="33" t="str">
        <f>IF(F46="NA","",IF(M46=0,"",IF((F46-M46)&lt;0,"▲","")))</f>
        <v/>
      </c>
      <c r="J46" s="63" t="str">
        <f>IF(F46="NA","-",IF(M46=0,"-",ABS(F46-M46)))</f>
        <v>-</v>
      </c>
      <c r="K46" s="60">
        <v>23.144500000000001</v>
      </c>
      <c r="L46" s="79">
        <v>23.108000000000001</v>
      </c>
      <c r="M46" s="89" t="s">
        <v>144</v>
      </c>
    </row>
    <row r="47" spans="2:13" ht="12" customHeight="1">
      <c r="B47" s="30"/>
      <c r="C47" s="23" t="s">
        <v>9</v>
      </c>
      <c r="D47" s="111">
        <v>6.96</v>
      </c>
      <c r="E47" s="112">
        <v>15.5</v>
      </c>
      <c r="F47" s="125">
        <v>17.82</v>
      </c>
      <c r="G47" s="114" t="str">
        <f>IF((F47/E47)-1&lt;0,"▲","")</f>
        <v/>
      </c>
      <c r="H47" s="95">
        <f>ABS((+F47/E47)-1)</f>
        <v>0.14967741935483869</v>
      </c>
      <c r="I47" s="33" t="str">
        <f>IF(F47="NA","",IF(M47=0,"",IF((F47-M47)&lt;0,"▲","")))</f>
        <v/>
      </c>
      <c r="J47" s="63" t="str">
        <f>IF(F47="NA","-",IF(M47=0,"-",ABS(F47-M47)))</f>
        <v>-</v>
      </c>
      <c r="K47" s="60">
        <v>3.1349999999999998</v>
      </c>
      <c r="L47" s="79">
        <v>4.9930000000000003</v>
      </c>
      <c r="M47" s="89" t="s">
        <v>144</v>
      </c>
    </row>
    <row r="48" spans="2:13" ht="12" customHeight="1">
      <c r="B48" s="22"/>
      <c r="C48" s="42" t="s">
        <v>10</v>
      </c>
      <c r="D48" s="115">
        <f>ROUND(D47/(D45+D46),3)</f>
        <v>8.5999999999999993E-2</v>
      </c>
      <c r="E48" s="116">
        <f>ROUND(E47/(E45+E46),3)</f>
        <v>0.20499999999999999</v>
      </c>
      <c r="F48" s="75">
        <f>ROUND(F47/(F45+F46),3)</f>
        <v>0.218</v>
      </c>
      <c r="G48" s="117" t="str">
        <f>IF(F48-D48&lt;0,"▲","")</f>
        <v/>
      </c>
      <c r="H48" s="108">
        <f>ABS(+F48-E48)*100</f>
        <v>1.3000000000000012</v>
      </c>
      <c r="I48" s="45" t="str">
        <f>IF(F48="NA","",IF(M48=0,"",IF((F48-M48)&lt;0,"▲","")))</f>
        <v/>
      </c>
      <c r="J48" s="64" t="s">
        <v>145</v>
      </c>
      <c r="K48" s="110">
        <f>K47/(K45+K46)</f>
        <v>8.471828131333603E-2</v>
      </c>
      <c r="L48" s="128">
        <f>L47/(L45+L46)</f>
        <v>7.8736556596335203E-2</v>
      </c>
      <c r="M48" s="121" t="s">
        <v>145</v>
      </c>
    </row>
    <row r="49" spans="1:13" ht="12" customHeight="1">
      <c r="B49" s="1" t="s">
        <v>111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75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76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80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81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110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27" customHeight="1">
      <c r="A58" s="463" t="s">
        <v>93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A58:XFD58"/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7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91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48</v>
      </c>
    </row>
    <row r="6" spans="2:13" ht="12" customHeight="1">
      <c r="B6" s="18"/>
      <c r="C6" s="19" t="s">
        <v>1</v>
      </c>
      <c r="D6" s="20" t="s">
        <v>94</v>
      </c>
      <c r="E6" s="21" t="s">
        <v>95</v>
      </c>
      <c r="F6" s="21" t="s">
        <v>96</v>
      </c>
      <c r="G6" s="458" t="s">
        <v>46</v>
      </c>
      <c r="H6" s="458"/>
      <c r="I6" s="458"/>
      <c r="J6" s="458"/>
      <c r="K6" s="458"/>
      <c r="L6" s="459"/>
      <c r="M6" s="433" t="s">
        <v>97</v>
      </c>
    </row>
    <row r="7" spans="2:13" ht="12" customHeight="1">
      <c r="B7" s="30"/>
      <c r="C7" s="58"/>
      <c r="D7" s="59"/>
      <c r="E7" s="2" t="s">
        <v>4</v>
      </c>
      <c r="F7" s="86" t="s">
        <v>98</v>
      </c>
      <c r="G7" s="457" t="s">
        <v>99</v>
      </c>
      <c r="H7" s="437"/>
      <c r="I7" s="440" t="s">
        <v>100</v>
      </c>
      <c r="J7" s="441"/>
      <c r="K7" s="444" t="s">
        <v>69</v>
      </c>
      <c r="L7" s="460" t="s">
        <v>101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385.62</v>
      </c>
      <c r="E10" s="32">
        <v>363.1</v>
      </c>
      <c r="F10" s="123">
        <v>341.09</v>
      </c>
      <c r="G10" s="94" t="str">
        <f>IF((F10/E10)-1&lt;0,"▲","")</f>
        <v>▲</v>
      </c>
      <c r="H10" s="95">
        <f>ABS((+F10/E10)-1)</f>
        <v>6.0616909942164843E-2</v>
      </c>
      <c r="I10" s="33" t="str">
        <f>IF(F10="NA","",IF(M10=0,"",IF((F10-M10)&lt;0,"▲","")))</f>
        <v>▲</v>
      </c>
      <c r="J10" s="63">
        <f>IF(F10="NA","-",IF(M10=0,"-",ABS(F10-M10)))</f>
        <v>22.010000000000048</v>
      </c>
      <c r="K10" s="60">
        <v>231.6465</v>
      </c>
      <c r="L10" s="72">
        <v>275.07</v>
      </c>
      <c r="M10" s="55">
        <v>363.1</v>
      </c>
    </row>
    <row r="11" spans="2:13" ht="12" customHeight="1">
      <c r="B11" s="30"/>
      <c r="C11" s="23" t="s">
        <v>8</v>
      </c>
      <c r="D11" s="31">
        <v>276.12</v>
      </c>
      <c r="E11" s="32">
        <v>277.60000000000002</v>
      </c>
      <c r="F11" s="123">
        <v>289.8</v>
      </c>
      <c r="G11" s="94" t="str">
        <f>IF((F11/E11)-1&lt;0,"▲","")</f>
        <v/>
      </c>
      <c r="H11" s="95">
        <f>ABS((+F11/E11)-1)</f>
        <v>4.3948126801152787E-2</v>
      </c>
      <c r="I11" s="33" t="str">
        <f>IF(F11="NA","",IF(M11=0,"",IF((F11-M11)&lt;0,"▲","")))</f>
        <v/>
      </c>
      <c r="J11" s="63">
        <f>IF(F11="NA","-",IF(M11=0,"-",ABS(F11-M11)))</f>
        <v>11.920000000000016</v>
      </c>
      <c r="K11" s="60">
        <v>180.13</v>
      </c>
      <c r="L11" s="72">
        <v>215.17099999999999</v>
      </c>
      <c r="M11" s="55">
        <v>277.88</v>
      </c>
    </row>
    <row r="12" spans="2:13" ht="12" customHeight="1">
      <c r="B12" s="30"/>
      <c r="C12" s="23" t="s">
        <v>79</v>
      </c>
      <c r="D12" s="31">
        <v>83.72</v>
      </c>
      <c r="E12" s="32">
        <v>87.97</v>
      </c>
      <c r="F12" s="123">
        <v>87.65</v>
      </c>
      <c r="G12" s="94" t="str">
        <f>IF((F12/E12)-1&lt;0,"▲","")</f>
        <v>▲</v>
      </c>
      <c r="H12" s="95">
        <f>ABS((+F12/E12)-1)</f>
        <v>3.6376037285437146E-3</v>
      </c>
      <c r="I12" s="33" t="str">
        <f>IF(F12="NA","",IF(M12=0,"",IF((F12-M12)&lt;0,"▲","")))</f>
        <v/>
      </c>
      <c r="J12" s="63">
        <f>IF(F12="NA","-",IF(M12=0,"-",ABS(F12-M12)))</f>
        <v>3.4200000000000017</v>
      </c>
      <c r="K12" s="60">
        <v>73.123999999999995</v>
      </c>
      <c r="L12" s="72">
        <v>99.475999999999999</v>
      </c>
      <c r="M12" s="55">
        <v>84.23</v>
      </c>
    </row>
    <row r="13" spans="2:13" ht="12" customHeight="1">
      <c r="B13" s="30"/>
      <c r="C13" s="23" t="s">
        <v>9</v>
      </c>
      <c r="D13" s="31">
        <v>74.709999999999994</v>
      </c>
      <c r="E13" s="32">
        <v>76.86</v>
      </c>
      <c r="F13" s="123">
        <v>46</v>
      </c>
      <c r="G13" s="94" t="str">
        <f>IF((F13/E13)-1&lt;0,"▲","")</f>
        <v>▲</v>
      </c>
      <c r="H13" s="95">
        <f>ABS((+F13/E13)-1)</f>
        <v>0.40150923757481138</v>
      </c>
      <c r="I13" s="33" t="str">
        <f>IF(F13="NA","",IF(M13=0,"",IF((F13-M13)&lt;0,"▲","")))</f>
        <v>▲</v>
      </c>
      <c r="J13" s="63">
        <f>IF(F13="NA","-",IF(M13=0,"-",ABS(F13-M13)))</f>
        <v>34.42</v>
      </c>
      <c r="K13" s="60">
        <v>39.75</v>
      </c>
      <c r="L13" s="72">
        <v>25.483000000000001</v>
      </c>
      <c r="M13" s="55">
        <v>80.42</v>
      </c>
    </row>
    <row r="14" spans="2:13" ht="12" customHeight="1">
      <c r="B14" s="30"/>
      <c r="C14" s="23" t="s">
        <v>10</v>
      </c>
      <c r="D14" s="96">
        <f>ROUND(D13/(D11+D12),3)</f>
        <v>0.20799999999999999</v>
      </c>
      <c r="E14" s="97">
        <f>ROUND(E13/(E11+E12),3)</f>
        <v>0.21</v>
      </c>
      <c r="F14" s="69">
        <f>ROUND(F13/(F11+F12),3)</f>
        <v>0.122</v>
      </c>
      <c r="G14" s="94" t="str">
        <f>IF((F14/E14)-1&lt;0,"▲","")</f>
        <v>▲</v>
      </c>
      <c r="H14" s="98">
        <f>ABS(+F14-E14)*100</f>
        <v>8.7999999999999989</v>
      </c>
      <c r="I14" s="33" t="str">
        <f>IF(F14="NA","",IF(M14=0,"",IF((F14-M14)&lt;0,"▲","")))</f>
        <v>▲</v>
      </c>
      <c r="J14" s="63">
        <f>IF(F14="NA","-",IF(M14=0,"-",ABS(F14-M14)*100))</f>
        <v>10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0.222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58.74</v>
      </c>
      <c r="E16" s="32">
        <v>57.28</v>
      </c>
      <c r="F16" s="123">
        <v>50.97</v>
      </c>
      <c r="G16" s="94" t="str">
        <f>IF((F16/E16)-1&lt;0,"▲","")</f>
        <v>▲</v>
      </c>
      <c r="H16" s="95">
        <f t="shared" ref="H16:H37" si="0">ABS((+F16/E16)-1)</f>
        <v>0.1101606145251397</v>
      </c>
      <c r="I16" s="33" t="str">
        <f>IF(F16="NA","",IF(M16=0,"",IF((F16-M16)&lt;0,"▲","")))</f>
        <v>▲</v>
      </c>
      <c r="J16" s="63">
        <f>IF(F16="NA","-",IF(M16=0,"-",ABS(F16-M16)))</f>
        <v>6.3100000000000023</v>
      </c>
      <c r="K16" s="60">
        <v>44.320500000000003</v>
      </c>
      <c r="L16" s="72">
        <v>59.404000000000003</v>
      </c>
      <c r="M16" s="55">
        <v>57.28</v>
      </c>
    </row>
    <row r="17" spans="2:13" ht="12" customHeight="1">
      <c r="B17" s="30"/>
      <c r="C17" s="23" t="s">
        <v>8</v>
      </c>
      <c r="D17" s="31">
        <v>31.91</v>
      </c>
      <c r="E17" s="32">
        <v>32.06</v>
      </c>
      <c r="F17" s="123">
        <v>31.79</v>
      </c>
      <c r="G17" s="94" t="str">
        <f>IF((F17/E17)-1&lt;0,"▲","")</f>
        <v>▲</v>
      </c>
      <c r="H17" s="95">
        <f t="shared" si="0"/>
        <v>8.4217092950717998E-3</v>
      </c>
      <c r="I17" s="33" t="str">
        <f>IF(F17="NA","",IF(M17=0,"",IF((F17-M17)&lt;0,"▲","")))</f>
        <v>▲</v>
      </c>
      <c r="J17" s="63">
        <f>IF(F17="NA","-",IF(M17=0,"-",ABS(F17-M17)))</f>
        <v>0.53999999999999915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28.92</v>
      </c>
      <c r="E18" s="32">
        <v>27.22</v>
      </c>
      <c r="F18" s="123">
        <v>24.49</v>
      </c>
      <c r="G18" s="94" t="str">
        <f>IF((F18/E18)-1&lt;0,"▲","")</f>
        <v>▲</v>
      </c>
      <c r="H18" s="95">
        <f t="shared" si="0"/>
        <v>0.10029390154298312</v>
      </c>
      <c r="I18" s="33" t="str">
        <f>IF(F18="NA","",IF(M18=0,"",IF((F18-M18)&lt;0,"▲","")))</f>
        <v>▲</v>
      </c>
      <c r="J18" s="63">
        <f>IF(F18="NA","-",IF(M18=0,"-",ABS(F18-M18)))</f>
        <v>2.7300000000000004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14.7</v>
      </c>
      <c r="E19" s="32">
        <v>14.88</v>
      </c>
      <c r="F19" s="123">
        <v>12.16</v>
      </c>
      <c r="G19" s="94" t="str">
        <f>IF((F19/E19)-1&lt;0,"▲","")</f>
        <v>▲</v>
      </c>
      <c r="H19" s="95">
        <f t="shared" si="0"/>
        <v>0.18279569892473124</v>
      </c>
      <c r="I19" s="33" t="str">
        <f>IF(F19="NA","",IF(M19=0,"",IF((F19-M19)&lt;0,"▲","")))</f>
        <v>▲</v>
      </c>
      <c r="J19" s="63">
        <f>IF(F19="NA","-",IF(M19=0,"-",ABS(F19-M19)))</f>
        <v>2.59</v>
      </c>
      <c r="K19" s="60">
        <v>12.750500000000001</v>
      </c>
      <c r="L19" s="72">
        <v>10.234</v>
      </c>
      <c r="M19" s="55">
        <v>14.75</v>
      </c>
    </row>
    <row r="20" spans="2:13" ht="12" customHeight="1">
      <c r="B20" s="30"/>
      <c r="C20" s="23" t="s">
        <v>10</v>
      </c>
      <c r="D20" s="96">
        <f>ROUND(D19/(D17+D18),3)</f>
        <v>0.24199999999999999</v>
      </c>
      <c r="E20" s="97">
        <f>ROUND(E19/(E17+E18),3)</f>
        <v>0.251</v>
      </c>
      <c r="F20" s="69">
        <f>ROUND(F19/(F17+F18),3)</f>
        <v>0.216</v>
      </c>
      <c r="G20" s="104" t="str">
        <f>IF((F20/E20)-1&lt;0,"▲","")</f>
        <v>▲</v>
      </c>
      <c r="H20" s="98">
        <f>ABS(+F20-E20)*100</f>
        <v>3.5000000000000004</v>
      </c>
      <c r="I20" s="105" t="str">
        <f>IF(F20="NA","",IF(M20=0,"",IF((F20-M20)&lt;0,"▲","")))</f>
        <v>▲</v>
      </c>
      <c r="J20" s="63">
        <f>IF(F20="NA","-",IF(M20=0,"-",ABS(F20-M20)*100))</f>
        <v>3.2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0.248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319.42</v>
      </c>
      <c r="E22" s="32">
        <v>298.74</v>
      </c>
      <c r="F22" s="123">
        <v>283.62</v>
      </c>
      <c r="G22" s="94" t="str">
        <f>IF((F22/E22)-1&lt;0,"▲","")</f>
        <v>▲</v>
      </c>
      <c r="H22" s="95">
        <f>ABS((+F22/E22)-1)</f>
        <v>5.061257280578435E-2</v>
      </c>
      <c r="I22" s="33" t="str">
        <f>IF(F22="NA","",IF(M22=0,"",IF((F22-M22)&lt;0,"▲","")))</f>
        <v>▲</v>
      </c>
      <c r="J22" s="63">
        <f>IF(F22="NA","-",IF(M22=0,"-",ABS(F22-M22)))</f>
        <v>15.120000000000005</v>
      </c>
      <c r="K22" s="60">
        <v>184.39500000000001</v>
      </c>
      <c r="L22" s="72">
        <v>210.03800000000001</v>
      </c>
      <c r="M22" s="55">
        <v>298.74</v>
      </c>
    </row>
    <row r="23" spans="2:13" ht="12" customHeight="1">
      <c r="B23" s="30"/>
      <c r="C23" s="23" t="s">
        <v>8</v>
      </c>
      <c r="D23" s="31">
        <v>240.28</v>
      </c>
      <c r="E23" s="32">
        <v>241.51</v>
      </c>
      <c r="F23" s="123">
        <v>253.89</v>
      </c>
      <c r="G23" s="94" t="str">
        <f>IF((F23/E23)-1&lt;0,"▲","")</f>
        <v/>
      </c>
      <c r="H23" s="95">
        <f t="shared" si="0"/>
        <v>5.1260817357459354E-2</v>
      </c>
      <c r="I23" s="33" t="str">
        <f>IF(F23="NA","",IF(M23=0,"",IF((F23-M23)&lt;0,"▲","")))</f>
        <v/>
      </c>
      <c r="J23" s="63">
        <f>IF(F23="NA","-",IF(M23=0,"-",ABS(F23-M23)))</f>
        <v>12.379999999999995</v>
      </c>
      <c r="K23" s="60">
        <v>157.39250000000001</v>
      </c>
      <c r="L23" s="72">
        <v>180.72300000000001</v>
      </c>
      <c r="M23" s="55">
        <v>241.51</v>
      </c>
    </row>
    <row r="24" spans="2:13" ht="12" customHeight="1">
      <c r="B24" s="30"/>
      <c r="C24" s="23" t="s">
        <v>79</v>
      </c>
      <c r="D24" s="31">
        <v>51.3</v>
      </c>
      <c r="E24" s="32">
        <v>57.08</v>
      </c>
      <c r="F24" s="123">
        <v>59.89</v>
      </c>
      <c r="G24" s="94" t="str">
        <f>IF((F24/E24)-1&lt;0,"▲","")</f>
        <v/>
      </c>
      <c r="H24" s="95">
        <f t="shared" si="0"/>
        <v>4.9229152067274073E-2</v>
      </c>
      <c r="I24" s="33" t="str">
        <f>IF(F24="NA","",IF(M24=0,"",IF((F24-M24)&lt;0,"▲","")))</f>
        <v/>
      </c>
      <c r="J24" s="63">
        <f>IF(F24="NA","-",IF(M24=0,"-",ABS(F24-M24)))</f>
        <v>6.6199999999999974</v>
      </c>
      <c r="K24" s="60">
        <v>39.707999999999998</v>
      </c>
      <c r="L24" s="72">
        <v>63.003999999999998</v>
      </c>
      <c r="M24" s="55">
        <v>53.27</v>
      </c>
    </row>
    <row r="25" spans="2:13" ht="12" customHeight="1">
      <c r="B25" s="30"/>
      <c r="C25" s="23" t="s">
        <v>9</v>
      </c>
      <c r="D25" s="31">
        <v>58.8</v>
      </c>
      <c r="E25" s="32">
        <v>60.89</v>
      </c>
      <c r="F25" s="123">
        <v>33.06</v>
      </c>
      <c r="G25" s="94" t="str">
        <f>IF((F25/E25)-1&lt;0,"▲","")</f>
        <v>▲</v>
      </c>
      <c r="H25" s="95">
        <f t="shared" si="0"/>
        <v>0.45705370339957296</v>
      </c>
      <c r="I25" s="33" t="str">
        <f>IF(F25="NA","",IF(M25=0,"",IF((F25-M25)&lt;0,"▲","")))</f>
        <v>▲</v>
      </c>
      <c r="J25" s="63">
        <f>IF(F25="NA","-",IF(M25=0,"-",ABS(F25-M25)))</f>
        <v>31.64</v>
      </c>
      <c r="K25" s="60">
        <v>26.788499999999999</v>
      </c>
      <c r="L25" s="72">
        <v>14.439</v>
      </c>
      <c r="M25" s="55">
        <v>64.7</v>
      </c>
    </row>
    <row r="26" spans="2:13" ht="12" customHeight="1">
      <c r="B26" s="30"/>
      <c r="C26" s="23" t="s">
        <v>10</v>
      </c>
      <c r="D26" s="96">
        <f>ROUND(D25/(D23+D24),3)</f>
        <v>0.20200000000000001</v>
      </c>
      <c r="E26" s="97">
        <f>ROUND(E25/(E23+E24),3)</f>
        <v>0.20399999999999999</v>
      </c>
      <c r="F26" s="69">
        <f>ROUND(F25/(F23+F24),3)</f>
        <v>0.105</v>
      </c>
      <c r="G26" s="104" t="str">
        <f>IF((F26/E26)-1&lt;0,"▲","")</f>
        <v>▲</v>
      </c>
      <c r="H26" s="98">
        <f>ABS(+F26-E26)*100</f>
        <v>9.8999999999999986</v>
      </c>
      <c r="I26" s="105" t="str">
        <f>IF(F26="NA","",IF(M26=0,"",IF((F26-M26)&lt;0,"▲","")))</f>
        <v>▲</v>
      </c>
      <c r="J26" s="63">
        <f>IF(F26="NA","-",IF(M26=0,"-",ABS(F26-M26)*100))</f>
        <v>11.4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0.219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299.91000000000003</v>
      </c>
      <c r="E28" s="32">
        <v>282.26</v>
      </c>
      <c r="F28" s="123">
        <v>267.98</v>
      </c>
      <c r="G28" s="94" t="str">
        <f>IF((F28/E28)-1&lt;0,"▲","")</f>
        <v>▲</v>
      </c>
      <c r="H28" s="95">
        <f>ABS((+F28/E28)-1)</f>
        <v>5.0591653085807264E-2</v>
      </c>
      <c r="I28" s="33" t="str">
        <f>IF(F28="NA","",IF(M28=0,"",IF((F28-M28)&lt;0,"▲","")))</f>
        <v>▲</v>
      </c>
      <c r="J28" s="63">
        <f>IF(F28="NA","-",IF(M28=0,"-",ABS(F28-M28)))</f>
        <v>14.279999999999973</v>
      </c>
      <c r="K28" s="60">
        <v>142.88849999999999</v>
      </c>
      <c r="L28" s="72">
        <v>187.97</v>
      </c>
      <c r="M28" s="55">
        <v>282.26</v>
      </c>
    </row>
    <row r="29" spans="2:13" ht="12" customHeight="1">
      <c r="B29" s="41"/>
      <c r="C29" s="23" t="s">
        <v>8</v>
      </c>
      <c r="D29" s="31">
        <v>224.75</v>
      </c>
      <c r="E29" s="32">
        <v>228.23</v>
      </c>
      <c r="F29" s="123">
        <v>241.18</v>
      </c>
      <c r="G29" s="94" t="str">
        <f>IF((F29/E29)-1&lt;0,"▲","")</f>
        <v/>
      </c>
      <c r="H29" s="95">
        <f t="shared" si="0"/>
        <v>5.6741006879025724E-2</v>
      </c>
      <c r="I29" s="33" t="str">
        <f>IF(F29="NA","",IF(M29=0,"",IF((F29-M29)&lt;0,"▲","")))</f>
        <v/>
      </c>
      <c r="J29" s="63">
        <f>IF(F29="NA","-",IF(M29=0,"-",ABS(F29-M29)))</f>
        <v>12.950000000000017</v>
      </c>
      <c r="K29" s="60">
        <v>119.678</v>
      </c>
      <c r="L29" s="72">
        <v>160.55199999999999</v>
      </c>
      <c r="M29" s="55">
        <v>228.23</v>
      </c>
    </row>
    <row r="30" spans="2:13" ht="12" customHeight="1">
      <c r="B30" s="41"/>
      <c r="C30" s="23" t="s">
        <v>79</v>
      </c>
      <c r="D30" s="31">
        <v>46.08</v>
      </c>
      <c r="E30" s="32">
        <v>51.44</v>
      </c>
      <c r="F30" s="123">
        <v>54.61</v>
      </c>
      <c r="G30" s="94" t="str">
        <f>IF((F30/E30)-1&lt;0,"▲","")</f>
        <v/>
      </c>
      <c r="H30" s="95">
        <f t="shared" si="0"/>
        <v>6.1625194401244254E-2</v>
      </c>
      <c r="I30" s="33" t="str">
        <f>IF(F30="NA","",IF(M30=0,"",IF((F30-M30)&lt;0,"▲","")))</f>
        <v/>
      </c>
      <c r="J30" s="63">
        <f>IF(F30="NA","-",IF(M30=0,"-",ABS(F30-M30)))</f>
        <v>6.3500000000000014</v>
      </c>
      <c r="K30" s="60">
        <v>31.388999999999999</v>
      </c>
      <c r="L30" s="72">
        <v>56.588999999999999</v>
      </c>
      <c r="M30" s="55">
        <v>48.26</v>
      </c>
    </row>
    <row r="31" spans="2:13" ht="12" customHeight="1">
      <c r="B31" s="41"/>
      <c r="C31" s="23" t="s">
        <v>9</v>
      </c>
      <c r="D31" s="31">
        <v>53.7</v>
      </c>
      <c r="E31" s="32">
        <v>56.54</v>
      </c>
      <c r="F31" s="123">
        <v>28.98</v>
      </c>
      <c r="G31" s="94" t="str">
        <f>IF((F31/E31)-1&lt;0,"▲","")</f>
        <v>▲</v>
      </c>
      <c r="H31" s="95">
        <f t="shared" si="0"/>
        <v>0.48744251857092324</v>
      </c>
      <c r="I31" s="33" t="str">
        <f>IF(F31="NA","",IF(M31=0,"",IF((F31-M31)&lt;0,"▲","")))</f>
        <v>▲</v>
      </c>
      <c r="J31" s="63">
        <f>IF(F31="NA","-",IF(M31=0,"-",ABS(F31-M31)))</f>
        <v>30.74</v>
      </c>
      <c r="K31" s="60">
        <v>15.137</v>
      </c>
      <c r="L31" s="72">
        <v>10.819000000000001</v>
      </c>
      <c r="M31" s="55">
        <v>59.72</v>
      </c>
    </row>
    <row r="32" spans="2:13" ht="12" customHeight="1">
      <c r="B32" s="41"/>
      <c r="C32" s="23" t="s">
        <v>10</v>
      </c>
      <c r="D32" s="96">
        <f>ROUND(D31/(D29+D30),3)</f>
        <v>0.19800000000000001</v>
      </c>
      <c r="E32" s="97">
        <f>ROUND(E31/(E29+E30),3)</f>
        <v>0.20200000000000001</v>
      </c>
      <c r="F32" s="69">
        <f>ROUND(F31/(F29+F30),3)</f>
        <v>9.8000000000000004E-2</v>
      </c>
      <c r="G32" s="104" t="str">
        <f>IF((F32/E32)-1&lt;0,"▲","")</f>
        <v>▲</v>
      </c>
      <c r="H32" s="98">
        <f>ABS(+F32-E32)*100</f>
        <v>10.4</v>
      </c>
      <c r="I32" s="105" t="str">
        <f>IF(F32="NA","",IF(M32=0,"",IF((F32-M32)&lt;0,"▲","")))</f>
        <v>▲</v>
      </c>
      <c r="J32" s="63">
        <f>IF(F32="NA","-",IF(M32=0,"-",ABS(F32-M32)*100))</f>
        <v>11.799999999999999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0.216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7.46</v>
      </c>
      <c r="E34" s="32">
        <v>7.09</v>
      </c>
      <c r="F34" s="123">
        <v>6.51</v>
      </c>
      <c r="G34" s="94" t="str">
        <f>IF((F34/E34)-1&lt;0,"▲","")</f>
        <v>▲</v>
      </c>
      <c r="H34" s="95">
        <f>ABS((+F34/E34)-1)</f>
        <v>8.1805359661495047E-2</v>
      </c>
      <c r="I34" s="33" t="str">
        <f>IF(F34="NA","",IF(M34=0,"",IF((F34-M34)&lt;0,"▲","")))</f>
        <v>▲</v>
      </c>
      <c r="J34" s="63">
        <f>IF(F34="NA","-",IF(M34=0,"-",ABS(F34-M34)))</f>
        <v>0.58000000000000007</v>
      </c>
      <c r="K34" s="60">
        <v>2.931</v>
      </c>
      <c r="L34" s="72">
        <v>5.6280000000000001</v>
      </c>
      <c r="M34" s="55">
        <v>7.09</v>
      </c>
    </row>
    <row r="35" spans="2:13" ht="12" customHeight="1">
      <c r="B35" s="30"/>
      <c r="C35" s="23" t="s">
        <v>8</v>
      </c>
      <c r="D35" s="31">
        <v>3.93</v>
      </c>
      <c r="E35" s="32">
        <v>4.04</v>
      </c>
      <c r="F35" s="123">
        <v>4.12</v>
      </c>
      <c r="G35" s="94" t="str">
        <f>IF((F35/E35)-1&lt;0,"▲","")</f>
        <v/>
      </c>
      <c r="H35" s="95">
        <f t="shared" si="0"/>
        <v>1.980198019801982E-2</v>
      </c>
      <c r="I35" s="33" t="str">
        <f>IF(F35="NA","",IF(M35=0,"",IF((F35-M35)&lt;0,"▲","")))</f>
        <v/>
      </c>
      <c r="J35" s="63">
        <f>IF(F35="NA","-",IF(M35=0,"-",ABS(F35-M35)))</f>
        <v>8.0000000000000071E-2</v>
      </c>
      <c r="K35" s="60">
        <v>1.3365</v>
      </c>
      <c r="L35" s="72">
        <v>3.42</v>
      </c>
      <c r="M35" s="55">
        <v>4.04</v>
      </c>
    </row>
    <row r="36" spans="2:13" ht="12" customHeight="1">
      <c r="B36" s="30"/>
      <c r="C36" s="23" t="s">
        <v>79</v>
      </c>
      <c r="D36" s="31">
        <v>3.5</v>
      </c>
      <c r="E36" s="32">
        <v>3.68</v>
      </c>
      <c r="F36" s="123">
        <v>3.27</v>
      </c>
      <c r="G36" s="94" t="str">
        <f>IF((F36/E36)-1&lt;0,"▲","")</f>
        <v>▲</v>
      </c>
      <c r="H36" s="95">
        <f t="shared" si="0"/>
        <v>0.11141304347826086</v>
      </c>
      <c r="I36" s="33" t="str">
        <f>IF(F36="NA","",IF(M36=0,"",IF((F36-M36)&lt;0,"▲","")))</f>
        <v>▲</v>
      </c>
      <c r="J36" s="63">
        <f>IF(F36="NA","-",IF(M36=0,"-",ABS(F36-M36)))</f>
        <v>0.48</v>
      </c>
      <c r="K36" s="60">
        <v>1.665</v>
      </c>
      <c r="L36" s="72">
        <v>2.694</v>
      </c>
      <c r="M36" s="55">
        <v>3.75</v>
      </c>
    </row>
    <row r="37" spans="2:13" ht="12" customHeight="1">
      <c r="B37" s="30"/>
      <c r="C37" s="23" t="s">
        <v>9</v>
      </c>
      <c r="D37" s="31">
        <v>1.21</v>
      </c>
      <c r="E37" s="32">
        <v>1.0900000000000001</v>
      </c>
      <c r="F37" s="123">
        <v>0.78</v>
      </c>
      <c r="G37" s="94" t="str">
        <f>IF((F37/E37)-1&lt;0,"▲","")</f>
        <v>▲</v>
      </c>
      <c r="H37" s="95">
        <f t="shared" si="0"/>
        <v>0.28440366972477071</v>
      </c>
      <c r="I37" s="33" t="str">
        <f>IF(F37="NA","",IF(M37=0,"",IF((F37-M37)&lt;0,"▲","")))</f>
        <v>▲</v>
      </c>
      <c r="J37" s="63">
        <f>IF(F37="NA","-",IF(M37=0,"-",ABS(F37-M37)))</f>
        <v>0.18999999999999995</v>
      </c>
      <c r="K37" s="60">
        <v>0.21099999999999999</v>
      </c>
      <c r="L37" s="72">
        <v>0.81</v>
      </c>
      <c r="M37" s="55">
        <v>0.97</v>
      </c>
    </row>
    <row r="38" spans="2:13" ht="12" customHeight="1">
      <c r="B38" s="22"/>
      <c r="C38" s="42" t="s">
        <v>10</v>
      </c>
      <c r="D38" s="43">
        <f>ROUND(D37/(D35+D36),3)</f>
        <v>0.16300000000000001</v>
      </c>
      <c r="E38" s="44">
        <f>ROUND(E37/(E35+E36),3)</f>
        <v>0.14099999999999999</v>
      </c>
      <c r="F38" s="74">
        <f>ROUND(F37/(F35+F36),3)</f>
        <v>0.106</v>
      </c>
      <c r="G38" s="107" t="str">
        <f>IF((F38/E38)-1&lt;0,"▲","")</f>
        <v>▲</v>
      </c>
      <c r="H38" s="108">
        <f>ABS(+F38-E38)*100</f>
        <v>3.4999999999999991</v>
      </c>
      <c r="I38" s="109" t="str">
        <f>IF(F38="NA","",IF(M38=0,"",IF((F38-M38)&lt;0,"▲","")))</f>
        <v>▲</v>
      </c>
      <c r="J38" s="64">
        <f>IF(F38="NA","-",IF(M38=0,"-",ABS(F38-M38)*100))</f>
        <v>1.9000000000000004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0.125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102</v>
      </c>
      <c r="E41" s="21" t="s">
        <v>103</v>
      </c>
      <c r="F41" s="21" t="s">
        <v>104</v>
      </c>
      <c r="G41" s="458" t="s">
        <v>105</v>
      </c>
      <c r="H41" s="458"/>
      <c r="I41" s="458"/>
      <c r="J41" s="458"/>
      <c r="K41" s="458"/>
      <c r="L41" s="459"/>
      <c r="M41" s="433" t="s">
        <v>97</v>
      </c>
    </row>
    <row r="42" spans="2:13" ht="12" customHeight="1">
      <c r="B42" s="30"/>
      <c r="C42" s="58"/>
      <c r="D42" s="59"/>
      <c r="E42" s="2" t="s">
        <v>4</v>
      </c>
      <c r="F42" s="86" t="s">
        <v>106</v>
      </c>
      <c r="G42" s="457" t="s">
        <v>107</v>
      </c>
      <c r="H42" s="437"/>
      <c r="I42" s="440" t="s">
        <v>108</v>
      </c>
      <c r="J42" s="441"/>
      <c r="K42" s="444" t="s">
        <v>69</v>
      </c>
      <c r="L42" s="460" t="s">
        <v>109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84</v>
      </c>
      <c r="G44" s="113" t="str">
        <f>IF((F44/E44)-1&lt;0,"▲","")</f>
        <v>▲</v>
      </c>
      <c r="H44" s="95">
        <f>ABS((+F44/E44)-1)</f>
        <v>1.1880955181743369E-2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84</v>
      </c>
    </row>
    <row r="45" spans="2:13" ht="12" customHeight="1">
      <c r="B45" s="30"/>
      <c r="C45" s="23" t="s">
        <v>8</v>
      </c>
      <c r="D45" s="111">
        <v>44.6</v>
      </c>
      <c r="E45" s="112">
        <v>51.25</v>
      </c>
      <c r="F45" s="125">
        <v>51.21</v>
      </c>
      <c r="G45" s="114" t="str">
        <f>IF((F45/E45)-1&lt;0,"▲","")</f>
        <v>▲</v>
      </c>
      <c r="H45" s="95">
        <f>ABS((+F45/E45)-1)</f>
        <v>7.8048780487804947E-4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51.21</v>
      </c>
    </row>
    <row r="46" spans="2:13" ht="12" customHeight="1">
      <c r="B46" s="30"/>
      <c r="C46" s="23" t="s">
        <v>79</v>
      </c>
      <c r="D46" s="111">
        <v>24.13</v>
      </c>
      <c r="E46" s="112">
        <v>30.01</v>
      </c>
      <c r="F46" s="125">
        <v>24.49</v>
      </c>
      <c r="G46" s="114" t="str">
        <f>IF((F46/E46)-1&lt;0,"▲","")</f>
        <v>▲</v>
      </c>
      <c r="H46" s="95">
        <f>ABS((+F46/E46)-1)</f>
        <v>0.18393868710429861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24.49</v>
      </c>
    </row>
    <row r="47" spans="2:13" ht="12" customHeight="1">
      <c r="B47" s="30"/>
      <c r="C47" s="23" t="s">
        <v>9</v>
      </c>
      <c r="D47" s="111">
        <v>3.06</v>
      </c>
      <c r="E47" s="112">
        <v>6.96</v>
      </c>
      <c r="F47" s="125">
        <v>15.37</v>
      </c>
      <c r="G47" s="114" t="str">
        <f>IF((F47/E47)-1&lt;0,"▲","")</f>
        <v/>
      </c>
      <c r="H47" s="95">
        <f>ABS((+F47/E47)-1)</f>
        <v>1.208333333333333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4.9930000000000003</v>
      </c>
      <c r="M47" s="55">
        <v>15.37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0.20300000000000001</v>
      </c>
      <c r="G48" s="117" t="str">
        <f>IF(F48-D48&lt;0,"▲","")</f>
        <v/>
      </c>
      <c r="H48" s="108">
        <f>ABS(+F48-E48)*100</f>
        <v>11.700000000000003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0.20300000000000001</v>
      </c>
    </row>
    <row r="49" spans="1:13" ht="12" customHeight="1">
      <c r="B49" s="1" t="s">
        <v>92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75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76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80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81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77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27" customHeight="1">
      <c r="A58" s="463" t="s">
        <v>93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8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88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48</v>
      </c>
    </row>
    <row r="6" spans="2:13" ht="12" customHeight="1">
      <c r="B6" s="18"/>
      <c r="C6" s="19" t="s">
        <v>1</v>
      </c>
      <c r="D6" s="20" t="s">
        <v>64</v>
      </c>
      <c r="E6" s="21" t="s">
        <v>65</v>
      </c>
      <c r="F6" s="21" t="s">
        <v>66</v>
      </c>
      <c r="G6" s="458" t="s">
        <v>17</v>
      </c>
      <c r="H6" s="458"/>
      <c r="I6" s="458"/>
      <c r="J6" s="458"/>
      <c r="K6" s="458"/>
      <c r="L6" s="459"/>
      <c r="M6" s="433" t="s">
        <v>67</v>
      </c>
    </row>
    <row r="7" spans="2:13" ht="12" customHeight="1">
      <c r="B7" s="30"/>
      <c r="C7" s="58"/>
      <c r="D7" s="59"/>
      <c r="E7" s="2" t="s">
        <v>4</v>
      </c>
      <c r="F7" s="86" t="s">
        <v>68</v>
      </c>
      <c r="G7" s="457" t="s">
        <v>62</v>
      </c>
      <c r="H7" s="437"/>
      <c r="I7" s="440" t="s">
        <v>54</v>
      </c>
      <c r="J7" s="441"/>
      <c r="K7" s="444" t="s">
        <v>69</v>
      </c>
      <c r="L7" s="460" t="s">
        <v>70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345.33</v>
      </c>
      <c r="E10" s="32">
        <v>385.62</v>
      </c>
      <c r="F10" s="123">
        <v>363.1</v>
      </c>
      <c r="G10" s="94" t="str">
        <f>IF((F10/E10)-1&lt;0,"▲","")</f>
        <v>▲</v>
      </c>
      <c r="H10" s="95">
        <f>ABS((+F10/E10)-1)</f>
        <v>5.8399460608889564E-2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363.1</v>
      </c>
    </row>
    <row r="11" spans="2:13" ht="12" customHeight="1">
      <c r="B11" s="30"/>
      <c r="C11" s="23" t="s">
        <v>8</v>
      </c>
      <c r="D11" s="31">
        <v>262.12</v>
      </c>
      <c r="E11" s="32">
        <v>276.12</v>
      </c>
      <c r="F11" s="123">
        <v>277.60000000000002</v>
      </c>
      <c r="G11" s="94" t="str">
        <f>IF((F11/E11)-1&lt;0,"▲","")</f>
        <v/>
      </c>
      <c r="H11" s="95">
        <f>ABS((+F11/E11)-1)</f>
        <v>5.3599884108359586E-3</v>
      </c>
      <c r="I11" s="33" t="str">
        <f>IF(F11="NA","",IF(M11=0,"",IF((F11-M11)&lt;0,"▲","")))</f>
        <v>▲</v>
      </c>
      <c r="J11" s="63">
        <f>IF(F11="NA","-",IF(M11=0,"-",ABS(F11-M11)))</f>
        <v>0.27999999999997272</v>
      </c>
      <c r="K11" s="60">
        <v>180.13</v>
      </c>
      <c r="L11" s="72">
        <v>215.17099999999999</v>
      </c>
      <c r="M11" s="55">
        <v>277.88</v>
      </c>
    </row>
    <row r="12" spans="2:13" ht="12" customHeight="1">
      <c r="B12" s="30"/>
      <c r="C12" s="23" t="s">
        <v>79</v>
      </c>
      <c r="D12" s="31">
        <v>88.59</v>
      </c>
      <c r="E12" s="32">
        <v>83.72</v>
      </c>
      <c r="F12" s="123">
        <v>86.29</v>
      </c>
      <c r="G12" s="94" t="str">
        <f>IF((F12/E12)-1&lt;0,"▲","")</f>
        <v/>
      </c>
      <c r="H12" s="95">
        <f>ABS((+F12/E12)-1)</f>
        <v>3.0697563306258946E-2</v>
      </c>
      <c r="I12" s="33" t="str">
        <f>IF(F12="NA","",IF(M12=0,"",IF((F12-M12)&lt;0,"▲","")))</f>
        <v/>
      </c>
      <c r="J12" s="63">
        <f>IF(F12="NA","-",IF(M12=0,"-",ABS(F12-M12)))</f>
        <v>2.0600000000000023</v>
      </c>
      <c r="K12" s="60">
        <v>73.123999999999995</v>
      </c>
      <c r="L12" s="72">
        <v>99.475999999999999</v>
      </c>
      <c r="M12" s="55">
        <v>84.23</v>
      </c>
    </row>
    <row r="13" spans="2:13" ht="12" customHeight="1">
      <c r="B13" s="30"/>
      <c r="C13" s="23" t="s">
        <v>9</v>
      </c>
      <c r="D13" s="31">
        <v>44.4</v>
      </c>
      <c r="E13" s="32">
        <v>74.709999999999994</v>
      </c>
      <c r="F13" s="123">
        <v>78.53</v>
      </c>
      <c r="G13" s="94" t="str">
        <f>IF((F13/E13)-1&lt;0,"▲","")</f>
        <v/>
      </c>
      <c r="H13" s="95">
        <f>ABS((+F13/E13)-1)</f>
        <v>5.1131040021416219E-2</v>
      </c>
      <c r="I13" s="33" t="str">
        <f>IF(F13="NA","",IF(M13=0,"",IF((F13-M13)&lt;0,"▲","")))</f>
        <v>▲</v>
      </c>
      <c r="J13" s="63">
        <f>IF(F13="NA","-",IF(M13=0,"-",ABS(F13-M13)))</f>
        <v>1.8900000000000006</v>
      </c>
      <c r="K13" s="60">
        <v>39.75</v>
      </c>
      <c r="L13" s="72">
        <v>25.483000000000001</v>
      </c>
      <c r="M13" s="55">
        <v>80.42</v>
      </c>
    </row>
    <row r="14" spans="2:13" ht="12" customHeight="1">
      <c r="B14" s="30"/>
      <c r="C14" s="23" t="s">
        <v>10</v>
      </c>
      <c r="D14" s="96">
        <f>ROUND(D13/(D11+D12),3)</f>
        <v>0.127</v>
      </c>
      <c r="E14" s="97">
        <f>ROUND(E13/(E11+E12),3)</f>
        <v>0.20799999999999999</v>
      </c>
      <c r="F14" s="69">
        <f>ROUND(F13/(F11+F12),3)</f>
        <v>0.216</v>
      </c>
      <c r="G14" s="94" t="str">
        <f>IF((F14/E14)-1&lt;0,"▲","")</f>
        <v/>
      </c>
      <c r="H14" s="98">
        <f>ABS(+F14-E14)*100</f>
        <v>0.80000000000000071</v>
      </c>
      <c r="I14" s="33" t="str">
        <f>IF(F14="NA","",IF(M14=0,"",IF((F14-M14)&lt;0,"▲","")))</f>
        <v>▲</v>
      </c>
      <c r="J14" s="63">
        <f>IF(F14="NA","-",IF(M14=0,"-",ABS(F14-M14)*100))</f>
        <v>0.60000000000000053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0.222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63.81</v>
      </c>
      <c r="E16" s="32">
        <v>58.74</v>
      </c>
      <c r="F16" s="123">
        <v>57.28</v>
      </c>
      <c r="G16" s="94" t="str">
        <f>IF((F16/E16)-1&lt;0,"▲","")</f>
        <v>▲</v>
      </c>
      <c r="H16" s="95">
        <f t="shared" ref="H16:H37" si="0">ABS((+F16/E16)-1)</f>
        <v>2.4855294518215887E-2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57.28</v>
      </c>
    </row>
    <row r="17" spans="2:13" ht="12" customHeight="1">
      <c r="B17" s="30"/>
      <c r="C17" s="23" t="s">
        <v>8</v>
      </c>
      <c r="D17" s="31">
        <v>32.51</v>
      </c>
      <c r="E17" s="32">
        <v>31.91</v>
      </c>
      <c r="F17" s="123">
        <v>32.06</v>
      </c>
      <c r="G17" s="94" t="str">
        <f>IF((F17/E17)-1&lt;0,"▲","")</f>
        <v/>
      </c>
      <c r="H17" s="95">
        <f t="shared" si="0"/>
        <v>4.7007207771858628E-3</v>
      </c>
      <c r="I17" s="33" t="str">
        <f>IF(F17="NA","",IF(M17=0,"",IF((F17-M17)&lt;0,"▲","")))</f>
        <v>▲</v>
      </c>
      <c r="J17" s="63">
        <f>IF(F17="NA","-",IF(M17=0,"-",ABS(F17-M17)))</f>
        <v>0.26999999999999602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31.52</v>
      </c>
      <c r="E18" s="32">
        <v>28.92</v>
      </c>
      <c r="F18" s="123">
        <v>27.62</v>
      </c>
      <c r="G18" s="94" t="str">
        <f>IF((F18/E18)-1&lt;0,"▲","")</f>
        <v>▲</v>
      </c>
      <c r="H18" s="95">
        <f t="shared" si="0"/>
        <v>4.4951590594744184E-2</v>
      </c>
      <c r="I18" s="33" t="str">
        <f>IF(F18="NA","",IF(M18=0,"",IF((F18-M18)&lt;0,"▲","")))</f>
        <v/>
      </c>
      <c r="J18" s="63">
        <f>IF(F18="NA","-",IF(M18=0,"-",ABS(F18-M18)))</f>
        <v>0.40000000000000213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14.87</v>
      </c>
      <c r="E19" s="32">
        <v>14.7</v>
      </c>
      <c r="F19" s="123">
        <v>14.47</v>
      </c>
      <c r="G19" s="94" t="str">
        <f>IF((F19/E19)-1&lt;0,"▲","")</f>
        <v>▲</v>
      </c>
      <c r="H19" s="95">
        <f t="shared" si="0"/>
        <v>1.5646258503401289E-2</v>
      </c>
      <c r="I19" s="33" t="str">
        <f>IF(F19="NA","",IF(M19=0,"",IF((F19-M19)&lt;0,"▲","")))</f>
        <v>▲</v>
      </c>
      <c r="J19" s="63">
        <f>IF(F19="NA","-",IF(M19=0,"-",ABS(F19-M19)))</f>
        <v>0.27999999999999936</v>
      </c>
      <c r="K19" s="60">
        <v>12.750500000000001</v>
      </c>
      <c r="L19" s="72">
        <v>10.234</v>
      </c>
      <c r="M19" s="55">
        <v>14.75</v>
      </c>
    </row>
    <row r="20" spans="2:13" ht="12" customHeight="1">
      <c r="B20" s="30"/>
      <c r="C20" s="23" t="s">
        <v>10</v>
      </c>
      <c r="D20" s="96">
        <f>ROUND(D19/(D17+D18),3)</f>
        <v>0.23200000000000001</v>
      </c>
      <c r="E20" s="97">
        <f>ROUND(E19/(E17+E18),3)</f>
        <v>0.24199999999999999</v>
      </c>
      <c r="F20" s="69">
        <f>ROUND(F19/(F17+F18),3)</f>
        <v>0.24199999999999999</v>
      </c>
      <c r="G20" s="104" t="str">
        <f>IF((F20/E20)-1&lt;0,"▲","")</f>
        <v/>
      </c>
      <c r="H20" s="98">
        <f>ABS(+F20-E20)*100</f>
        <v>0</v>
      </c>
      <c r="I20" s="105" t="str">
        <f>IF(F20="NA","",IF(M20=0,"",IF((F20-M20)&lt;0,"▲","")))</f>
        <v>▲</v>
      </c>
      <c r="J20" s="63">
        <f>IF(F20="NA","-",IF(M20=0,"-",ABS(F20-M20)*100))</f>
        <v>0.60000000000000053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0.248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275.10000000000002</v>
      </c>
      <c r="E22" s="32">
        <v>319.42</v>
      </c>
      <c r="F22" s="123">
        <v>298.74</v>
      </c>
      <c r="G22" s="94" t="str">
        <f>IF((F22/E22)-1&lt;0,"▲","")</f>
        <v>▲</v>
      </c>
      <c r="H22" s="95">
        <f>ABS((+F22/E22)-1)</f>
        <v>6.4742345501220933E-2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298.74</v>
      </c>
    </row>
    <row r="23" spans="2:13" ht="12" customHeight="1">
      <c r="B23" s="30"/>
      <c r="C23" s="23" t="s">
        <v>8</v>
      </c>
      <c r="D23" s="31">
        <v>225.96</v>
      </c>
      <c r="E23" s="32">
        <v>240.28</v>
      </c>
      <c r="F23" s="123">
        <v>241.51</v>
      </c>
      <c r="G23" s="94" t="str">
        <f>IF((F23/E23)-1&lt;0,"▲","")</f>
        <v/>
      </c>
      <c r="H23" s="95">
        <f t="shared" si="0"/>
        <v>5.119027800899012E-3</v>
      </c>
      <c r="I23" s="33" t="str">
        <f>IF(F23="NA","",IF(M23=0,"",IF((F23-M23)&lt;0,"▲","")))</f>
        <v/>
      </c>
      <c r="J23" s="63">
        <f>IF(F23="NA","-",IF(M23=0,"-",ABS(F23-M23)))</f>
        <v>0</v>
      </c>
      <c r="K23" s="60">
        <v>157.39250000000001</v>
      </c>
      <c r="L23" s="72">
        <v>180.72300000000001</v>
      </c>
      <c r="M23" s="55">
        <v>241.51</v>
      </c>
    </row>
    <row r="24" spans="2:13" ht="12" customHeight="1">
      <c r="B24" s="30"/>
      <c r="C24" s="23" t="s">
        <v>79</v>
      </c>
      <c r="D24" s="31">
        <v>53.75</v>
      </c>
      <c r="E24" s="32">
        <v>51.3</v>
      </c>
      <c r="F24" s="123">
        <v>54.92</v>
      </c>
      <c r="G24" s="94" t="str">
        <f>IF((F24/E24)-1&lt;0,"▲","")</f>
        <v/>
      </c>
      <c r="H24" s="95">
        <f t="shared" si="0"/>
        <v>7.0565302144249609E-2</v>
      </c>
      <c r="I24" s="33" t="str">
        <f>IF(F24="NA","",IF(M24=0,"",IF((F24-M24)&lt;0,"▲","")))</f>
        <v/>
      </c>
      <c r="J24" s="63">
        <f>IF(F24="NA","-",IF(M24=0,"-",ABS(F24-M24)))</f>
        <v>1.6499999999999986</v>
      </c>
      <c r="K24" s="60">
        <v>39.707999999999998</v>
      </c>
      <c r="L24" s="72">
        <v>63.003999999999998</v>
      </c>
      <c r="M24" s="55">
        <v>53.27</v>
      </c>
    </row>
    <row r="25" spans="2:13" ht="12" customHeight="1">
      <c r="B25" s="30"/>
      <c r="C25" s="23" t="s">
        <v>9</v>
      </c>
      <c r="D25" s="31">
        <v>28.76</v>
      </c>
      <c r="E25" s="32">
        <v>58.8</v>
      </c>
      <c r="F25" s="123">
        <v>63.05</v>
      </c>
      <c r="G25" s="94" t="str">
        <f>IF((F25/E25)-1&lt;0,"▲","")</f>
        <v/>
      </c>
      <c r="H25" s="95">
        <f t="shared" si="0"/>
        <v>7.2278911564625847E-2</v>
      </c>
      <c r="I25" s="33" t="str">
        <f>IF(F25="NA","",IF(M25=0,"",IF((F25-M25)&lt;0,"▲","")))</f>
        <v>▲</v>
      </c>
      <c r="J25" s="63">
        <f>IF(F25="NA","-",IF(M25=0,"-",ABS(F25-M25)))</f>
        <v>1.6500000000000057</v>
      </c>
      <c r="K25" s="60">
        <v>26.788499999999999</v>
      </c>
      <c r="L25" s="72">
        <v>14.439</v>
      </c>
      <c r="M25" s="55">
        <v>64.7</v>
      </c>
    </row>
    <row r="26" spans="2:13" ht="12" customHeight="1">
      <c r="B26" s="30"/>
      <c r="C26" s="23" t="s">
        <v>10</v>
      </c>
      <c r="D26" s="96">
        <f>ROUND(D25/(D23+D24),3)</f>
        <v>0.10299999999999999</v>
      </c>
      <c r="E26" s="97">
        <f>ROUND(E25/(E23+E24),3)</f>
        <v>0.20200000000000001</v>
      </c>
      <c r="F26" s="69">
        <f>ROUND(F25/(F23+F24),3)</f>
        <v>0.21299999999999999</v>
      </c>
      <c r="G26" s="104" t="str">
        <f>IF((F26/E26)-1&lt;0,"▲","")</f>
        <v/>
      </c>
      <c r="H26" s="98">
        <f>ABS(+F26-E26)*100</f>
        <v>1.0999999999999983</v>
      </c>
      <c r="I26" s="105" t="str">
        <f>IF(F26="NA","",IF(M26=0,"",IF((F26-M26)&lt;0,"▲","")))</f>
        <v>▲</v>
      </c>
      <c r="J26" s="63">
        <f>IF(F26="NA","-",IF(M26=0,"-",ABS(F26-M26)*100))</f>
        <v>0.60000000000000053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0.219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256.27999999999997</v>
      </c>
      <c r="E28" s="32">
        <v>299.91000000000003</v>
      </c>
      <c r="F28" s="123">
        <v>282.26</v>
      </c>
      <c r="G28" s="94" t="str">
        <f>IF((F28/E28)-1&lt;0,"▲","")</f>
        <v>▲</v>
      </c>
      <c r="H28" s="95">
        <f>ABS((+F28/E28)-1)</f>
        <v>5.8850988629922441E-2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282.26</v>
      </c>
    </row>
    <row r="29" spans="2:13" ht="12" customHeight="1">
      <c r="B29" s="41"/>
      <c r="C29" s="23" t="s">
        <v>8</v>
      </c>
      <c r="D29" s="31">
        <v>211.64</v>
      </c>
      <c r="E29" s="32">
        <v>224.75</v>
      </c>
      <c r="F29" s="123">
        <v>228.23</v>
      </c>
      <c r="G29" s="94" t="str">
        <f>IF((F29/E29)-1&lt;0,"▲","")</f>
        <v/>
      </c>
      <c r="H29" s="95">
        <f t="shared" si="0"/>
        <v>1.5483870967741842E-2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228.23</v>
      </c>
    </row>
    <row r="30" spans="2:13" ht="12" customHeight="1">
      <c r="B30" s="41"/>
      <c r="C30" s="23" t="s">
        <v>79</v>
      </c>
      <c r="D30" s="31">
        <v>48.26</v>
      </c>
      <c r="E30" s="32">
        <v>46.08</v>
      </c>
      <c r="F30" s="123">
        <v>49.53</v>
      </c>
      <c r="G30" s="94" t="str">
        <f>IF((F30/E30)-1&lt;0,"▲","")</f>
        <v/>
      </c>
      <c r="H30" s="95">
        <f t="shared" si="0"/>
        <v>7.4869791666666741E-2</v>
      </c>
      <c r="I30" s="33" t="str">
        <f>IF(F30="NA","",IF(M30=0,"",IF((F30-M30)&lt;0,"▲","")))</f>
        <v/>
      </c>
      <c r="J30" s="63">
        <f>IF(F30="NA","-",IF(M30=0,"-",ABS(F30-M30)))</f>
        <v>1.2700000000000031</v>
      </c>
      <c r="K30" s="60">
        <v>31.388999999999999</v>
      </c>
      <c r="L30" s="72">
        <v>56.588999999999999</v>
      </c>
      <c r="M30" s="55">
        <v>48.26</v>
      </c>
    </row>
    <row r="31" spans="2:13" ht="12" customHeight="1">
      <c r="B31" s="41"/>
      <c r="C31" s="23" t="s">
        <v>9</v>
      </c>
      <c r="D31" s="31">
        <v>24.34</v>
      </c>
      <c r="E31" s="32">
        <v>53.7</v>
      </c>
      <c r="F31" s="123">
        <v>58.45</v>
      </c>
      <c r="G31" s="94" t="str">
        <f>IF((F31/E31)-1&lt;0,"▲","")</f>
        <v/>
      </c>
      <c r="H31" s="95">
        <f t="shared" si="0"/>
        <v>8.8454376163873416E-2</v>
      </c>
      <c r="I31" s="33" t="str">
        <f>IF(F31="NA","",IF(M31=0,"",IF((F31-M31)&lt;0,"▲","")))</f>
        <v>▲</v>
      </c>
      <c r="J31" s="63">
        <f>IF(F31="NA","-",IF(M31=0,"-",ABS(F31-M31)))</f>
        <v>1.269999999999996</v>
      </c>
      <c r="K31" s="60">
        <v>15.137</v>
      </c>
      <c r="L31" s="72">
        <v>10.819000000000001</v>
      </c>
      <c r="M31" s="55">
        <v>59.72</v>
      </c>
    </row>
    <row r="32" spans="2:13" ht="12" customHeight="1">
      <c r="B32" s="41"/>
      <c r="C32" s="23" t="s">
        <v>10</v>
      </c>
      <c r="D32" s="96">
        <f>ROUND(D31/(D29+D30),3)</f>
        <v>9.4E-2</v>
      </c>
      <c r="E32" s="97">
        <f>ROUND(E31/(E29+E30),3)</f>
        <v>0.19800000000000001</v>
      </c>
      <c r="F32" s="69">
        <f>ROUND(F31/(F29+F30),3)</f>
        <v>0.21</v>
      </c>
      <c r="G32" s="104" t="str">
        <f>IF((F32/E32)-1&lt;0,"▲","")</f>
        <v/>
      </c>
      <c r="H32" s="98">
        <f>ABS(+F32-E32)*100</f>
        <v>1.1999999999999984</v>
      </c>
      <c r="I32" s="105" t="str">
        <f>IF(F32="NA","",IF(M32=0,"",IF((F32-M32)&lt;0,"▲","")))</f>
        <v>▲</v>
      </c>
      <c r="J32" s="63">
        <f>IF(F32="NA","-",IF(M32=0,"-",ABS(F32-M32)*100))</f>
        <v>0.60000000000000053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0.216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6.42</v>
      </c>
      <c r="E34" s="32">
        <v>7.46</v>
      </c>
      <c r="F34" s="123">
        <v>7.09</v>
      </c>
      <c r="G34" s="94" t="str">
        <f>IF((F34/E34)-1&lt;0,"▲","")</f>
        <v>▲</v>
      </c>
      <c r="H34" s="95">
        <f>ABS((+F34/E34)-1)</f>
        <v>4.9597855227882071E-2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7.09</v>
      </c>
    </row>
    <row r="35" spans="2:13" ht="12" customHeight="1">
      <c r="B35" s="30"/>
      <c r="C35" s="23" t="s">
        <v>8</v>
      </c>
      <c r="D35" s="31">
        <v>3.66</v>
      </c>
      <c r="E35" s="32">
        <v>3.93</v>
      </c>
      <c r="F35" s="123">
        <v>4.04</v>
      </c>
      <c r="G35" s="94" t="str">
        <f>IF((F35/E35)-1&lt;0,"▲","")</f>
        <v/>
      </c>
      <c r="H35" s="95">
        <f t="shared" si="0"/>
        <v>2.7989821882951516E-2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4.04</v>
      </c>
    </row>
    <row r="36" spans="2:13" ht="12" customHeight="1">
      <c r="B36" s="30"/>
      <c r="C36" s="23" t="s">
        <v>79</v>
      </c>
      <c r="D36" s="31">
        <v>3.31</v>
      </c>
      <c r="E36" s="32">
        <v>3.5</v>
      </c>
      <c r="F36" s="123">
        <v>3.75</v>
      </c>
      <c r="G36" s="94" t="str">
        <f>IF((F36/E36)-1&lt;0,"▲","")</f>
        <v/>
      </c>
      <c r="H36" s="95">
        <f t="shared" si="0"/>
        <v>7.1428571428571397E-2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3.75</v>
      </c>
    </row>
    <row r="37" spans="2:13" ht="12" customHeight="1">
      <c r="B37" s="30"/>
      <c r="C37" s="23" t="s">
        <v>9</v>
      </c>
      <c r="D37" s="31">
        <v>0.76</v>
      </c>
      <c r="E37" s="32">
        <v>1.21</v>
      </c>
      <c r="F37" s="123">
        <v>1</v>
      </c>
      <c r="G37" s="94" t="str">
        <f>IF((F37/E37)-1&lt;0,"▲","")</f>
        <v>▲</v>
      </c>
      <c r="H37" s="95">
        <f t="shared" si="0"/>
        <v>0.17355371900826444</v>
      </c>
      <c r="I37" s="33" t="str">
        <f>IF(F37="NA","",IF(M37=0,"",IF((F37-M37)&lt;0,"▲","")))</f>
        <v/>
      </c>
      <c r="J37" s="63">
        <f>IF(F37="NA","-",IF(M37=0,"-",ABS(F37-M37)))</f>
        <v>3.0000000000000027E-2</v>
      </c>
      <c r="K37" s="60">
        <v>0.21099999999999999</v>
      </c>
      <c r="L37" s="72">
        <v>0.81</v>
      </c>
      <c r="M37" s="55">
        <v>0.97</v>
      </c>
    </row>
    <row r="38" spans="2:13" ht="12" customHeight="1">
      <c r="B38" s="22"/>
      <c r="C38" s="42" t="s">
        <v>10</v>
      </c>
      <c r="D38" s="43">
        <f>ROUND(D37/(D35+D36),3)</f>
        <v>0.109</v>
      </c>
      <c r="E38" s="44">
        <f>ROUND(E37/(E35+E36),3)</f>
        <v>0.16300000000000001</v>
      </c>
      <c r="F38" s="74">
        <f>ROUND(F37/(F35+F36),3)</f>
        <v>0.128</v>
      </c>
      <c r="G38" s="107" t="str">
        <f>IF((F38/E38)-1&lt;0,"▲","")</f>
        <v>▲</v>
      </c>
      <c r="H38" s="108">
        <f>ABS(+F38-E38)*100</f>
        <v>3.5000000000000004</v>
      </c>
      <c r="I38" s="109" t="str">
        <f>IF(F38="NA","",IF(M38=0,"",IF((F38-M38)&lt;0,"▲","")))</f>
        <v/>
      </c>
      <c r="J38" s="64">
        <f>IF(F38="NA","-",IF(M38=0,"-",ABS(F38-M38)*100))</f>
        <v>0.30000000000000027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0.125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71</v>
      </c>
      <c r="E41" s="21" t="s">
        <v>72</v>
      </c>
      <c r="F41" s="76" t="s">
        <v>73</v>
      </c>
      <c r="G41" s="465" t="s">
        <v>17</v>
      </c>
      <c r="H41" s="458"/>
      <c r="I41" s="458"/>
      <c r="J41" s="458"/>
      <c r="K41" s="458"/>
      <c r="L41" s="459"/>
      <c r="M41" s="433" t="s">
        <v>67</v>
      </c>
    </row>
    <row r="42" spans="2:13" ht="12" customHeight="1">
      <c r="B42" s="30"/>
      <c r="C42" s="58"/>
      <c r="D42" s="59"/>
      <c r="E42" s="85" t="s">
        <v>4</v>
      </c>
      <c r="F42" s="86" t="s">
        <v>68</v>
      </c>
      <c r="G42" s="407" t="s">
        <v>62</v>
      </c>
      <c r="H42" s="408"/>
      <c r="I42" s="407" t="s">
        <v>54</v>
      </c>
      <c r="J42" s="409"/>
      <c r="K42" s="468" t="s">
        <v>74</v>
      </c>
      <c r="L42" s="470" t="s">
        <v>70</v>
      </c>
      <c r="M42" s="434"/>
    </row>
    <row r="43" spans="2:13" ht="12" customHeight="1">
      <c r="B43" s="22" t="s">
        <v>3</v>
      </c>
      <c r="C43" s="42"/>
      <c r="D43" s="52"/>
      <c r="E43" s="53"/>
      <c r="F43" s="65"/>
      <c r="G43" s="410"/>
      <c r="H43" s="411"/>
      <c r="I43" s="410"/>
      <c r="J43" s="412"/>
      <c r="K43" s="469"/>
      <c r="L43" s="47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84</v>
      </c>
      <c r="G44" s="113" t="str">
        <f>IF((F44/E44)-1&lt;0,"▲","")</f>
        <v>▲</v>
      </c>
      <c r="H44" s="95">
        <f>ABS((+F44/E44)-1)</f>
        <v>1.1880955181743369E-2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84</v>
      </c>
    </row>
    <row r="45" spans="2:13" ht="12" customHeight="1">
      <c r="B45" s="30"/>
      <c r="C45" s="23" t="s">
        <v>8</v>
      </c>
      <c r="D45" s="111">
        <v>44.6</v>
      </c>
      <c r="E45" s="112">
        <v>51.25</v>
      </c>
      <c r="F45" s="125">
        <v>51.21</v>
      </c>
      <c r="G45" s="114" t="str">
        <f>IF((F45/E45)-1&lt;0,"▲","")</f>
        <v>▲</v>
      </c>
      <c r="H45" s="95">
        <f>ABS((+F45/E45)-1)</f>
        <v>7.8048780487804947E-4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51.21</v>
      </c>
    </row>
    <row r="46" spans="2:13" ht="12" customHeight="1">
      <c r="B46" s="30"/>
      <c r="C46" s="23" t="s">
        <v>79</v>
      </c>
      <c r="D46" s="111">
        <v>24.13</v>
      </c>
      <c r="E46" s="112">
        <v>30.01</v>
      </c>
      <c r="F46" s="125">
        <v>24.49</v>
      </c>
      <c r="G46" s="114" t="str">
        <f>IF((F46/E46)-1&lt;0,"▲","")</f>
        <v>▲</v>
      </c>
      <c r="H46" s="95">
        <f>ABS((+F46/E46)-1)</f>
        <v>0.18393868710429861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23.144500000000001</v>
      </c>
      <c r="L46" s="79">
        <v>23.108000000000001</v>
      </c>
      <c r="M46" s="55">
        <v>24.49</v>
      </c>
    </row>
    <row r="47" spans="2:13" ht="12" customHeight="1">
      <c r="B47" s="30"/>
      <c r="C47" s="23" t="s">
        <v>9</v>
      </c>
      <c r="D47" s="111">
        <v>3.06</v>
      </c>
      <c r="E47" s="112">
        <v>6.96</v>
      </c>
      <c r="F47" s="125">
        <v>15.37</v>
      </c>
      <c r="G47" s="114" t="str">
        <f>IF((F47/E47)-1&lt;0,"▲","")</f>
        <v/>
      </c>
      <c r="H47" s="95">
        <f>ABS((+F47/E47)-1)</f>
        <v>1.208333333333333</v>
      </c>
      <c r="I47" s="33" t="str">
        <f>IF(F47="NA","",IF(M47=0,"",IF((F47-M47)&lt;0,"▲","")))</f>
        <v/>
      </c>
      <c r="J47" s="63">
        <f>IF(F47="NA","-",IF(M47=0,"-",ABS(F47-M47)))</f>
        <v>0</v>
      </c>
      <c r="K47" s="60">
        <v>3.1349999999999998</v>
      </c>
      <c r="L47" s="79">
        <v>4.9930000000000003</v>
      </c>
      <c r="M47" s="55">
        <v>15.37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0.20300000000000001</v>
      </c>
      <c r="G48" s="117" t="str">
        <f>IF(F48-D48&lt;0,"▲","")</f>
        <v/>
      </c>
      <c r="H48" s="108">
        <f>ABS(+F48-E48)*100</f>
        <v>11.700000000000003</v>
      </c>
      <c r="I48" s="45" t="str">
        <f>IF(F48="NA","",IF(M48=0,"",IF((F48-M48)&lt;0,"▲","")))</f>
        <v/>
      </c>
      <c r="J48" s="64">
        <f>ABS(+F48-M48)*100</f>
        <v>0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0.20300000000000001</v>
      </c>
    </row>
    <row r="49" spans="1:13" ht="12" customHeight="1">
      <c r="B49" s="1" t="s">
        <v>89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75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76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80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81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77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ht="12" customHeight="1">
      <c r="B58" s="1" t="s">
        <v>82</v>
      </c>
      <c r="C58" s="7"/>
      <c r="D58" s="7"/>
      <c r="E58" s="7"/>
      <c r="F58" s="7"/>
      <c r="G58" s="7"/>
      <c r="H58" s="7"/>
      <c r="I58" s="3"/>
      <c r="J58" s="5"/>
      <c r="K58" s="5"/>
      <c r="L58" s="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2">
    <mergeCell ref="G6:L6"/>
    <mergeCell ref="M6:M8"/>
    <mergeCell ref="G7:H8"/>
    <mergeCell ref="I7:J8"/>
    <mergeCell ref="K7:K8"/>
    <mergeCell ref="L7:L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9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87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48</v>
      </c>
    </row>
    <row r="6" spans="2:13" ht="12" customHeight="1">
      <c r="B6" s="18"/>
      <c r="C6" s="19" t="s">
        <v>1</v>
      </c>
      <c r="D6" s="20" t="s">
        <v>64</v>
      </c>
      <c r="E6" s="21" t="s">
        <v>65</v>
      </c>
      <c r="F6" s="21" t="s">
        <v>66</v>
      </c>
      <c r="G6" s="458" t="s">
        <v>17</v>
      </c>
      <c r="H6" s="458"/>
      <c r="I6" s="458"/>
      <c r="J6" s="458"/>
      <c r="K6" s="458"/>
      <c r="L6" s="459"/>
      <c r="M6" s="433" t="s">
        <v>67</v>
      </c>
    </row>
    <row r="7" spans="2:13" ht="12" customHeight="1">
      <c r="B7" s="30"/>
      <c r="C7" s="58"/>
      <c r="D7" s="59"/>
      <c r="E7" s="2" t="s">
        <v>4</v>
      </c>
      <c r="F7" s="86" t="s">
        <v>68</v>
      </c>
      <c r="G7" s="457" t="s">
        <v>57</v>
      </c>
      <c r="H7" s="437"/>
      <c r="I7" s="440" t="s">
        <v>54</v>
      </c>
      <c r="J7" s="441"/>
      <c r="K7" s="444" t="s">
        <v>69</v>
      </c>
      <c r="L7" s="460" t="s">
        <v>70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345.33</v>
      </c>
      <c r="E10" s="32">
        <v>385.62</v>
      </c>
      <c r="F10" s="123">
        <v>363.1</v>
      </c>
      <c r="G10" s="94" t="str">
        <f>IF((F10/E10)-1&lt;0,"▲","")</f>
        <v>▲</v>
      </c>
      <c r="H10" s="95">
        <f>ABS((+F10/E10)-1)</f>
        <v>5.8399460608889564E-2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363.1</v>
      </c>
    </row>
    <row r="11" spans="2:13" ht="12" customHeight="1">
      <c r="B11" s="30"/>
      <c r="C11" s="23" t="s">
        <v>8</v>
      </c>
      <c r="D11" s="31">
        <v>262.12</v>
      </c>
      <c r="E11" s="32">
        <v>276.08</v>
      </c>
      <c r="F11" s="123">
        <v>277.88</v>
      </c>
      <c r="G11" s="94" t="str">
        <f>IF((F11/E11)-1&lt;0,"▲","")</f>
        <v/>
      </c>
      <c r="H11" s="95">
        <f>ABS((+F11/E11)-1)</f>
        <v>6.5198493190379292E-3</v>
      </c>
      <c r="I11" s="33" t="str">
        <f>IF(F11="NA","",IF(M11=0,"",IF((F11-M11)&lt;0,"▲","")))</f>
        <v/>
      </c>
      <c r="J11" s="63">
        <f>IF(F11="NA","-",IF(M11=0,"-",ABS(F11-M11)))</f>
        <v>0.17000000000001592</v>
      </c>
      <c r="K11" s="60">
        <v>180.13</v>
      </c>
      <c r="L11" s="72">
        <v>215.17099999999999</v>
      </c>
      <c r="M11" s="55">
        <v>277.70999999999998</v>
      </c>
    </row>
    <row r="12" spans="2:13" ht="12" customHeight="1">
      <c r="B12" s="30"/>
      <c r="C12" s="23" t="s">
        <v>79</v>
      </c>
      <c r="D12" s="31">
        <v>88.59</v>
      </c>
      <c r="E12" s="32">
        <v>83.77</v>
      </c>
      <c r="F12" s="123">
        <v>84.23</v>
      </c>
      <c r="G12" s="94" t="str">
        <f>IF((F12/E12)-1&lt;0,"▲","")</f>
        <v/>
      </c>
      <c r="H12" s="95">
        <f>ABS((+F12/E12)-1)</f>
        <v>5.4912259758863602E-3</v>
      </c>
      <c r="I12" s="33" t="str">
        <f>IF(F12="NA","",IF(M12=0,"",IF((F12-M12)&lt;0,"▲","")))</f>
        <v/>
      </c>
      <c r="J12" s="63">
        <f>IF(F12="NA","-",IF(M12=0,"-",ABS(F12-M12)))</f>
        <v>1.1800000000000068</v>
      </c>
      <c r="K12" s="60">
        <v>73.123999999999995</v>
      </c>
      <c r="L12" s="72">
        <v>99.475999999999999</v>
      </c>
      <c r="M12" s="55">
        <v>83.05</v>
      </c>
    </row>
    <row r="13" spans="2:13" ht="12" customHeight="1">
      <c r="B13" s="30"/>
      <c r="C13" s="23" t="s">
        <v>9</v>
      </c>
      <c r="D13" s="31">
        <v>44.4</v>
      </c>
      <c r="E13" s="32">
        <v>74.709999999999994</v>
      </c>
      <c r="F13" s="123">
        <v>80.42</v>
      </c>
      <c r="G13" s="94" t="str">
        <f>IF((F13/E13)-1&lt;0,"▲","")</f>
        <v/>
      </c>
      <c r="H13" s="95">
        <f>ABS((+F13/E13)-1)</f>
        <v>7.6428858251907483E-2</v>
      </c>
      <c r="I13" s="33" t="str">
        <f>IF(F13="NA","",IF(M13=0,"",IF((F13-M13)&lt;0,"▲","")))</f>
        <v>▲</v>
      </c>
      <c r="J13" s="63">
        <f>IF(F13="NA","-",IF(M13=0,"-",ABS(F13-M13)))</f>
        <v>1.1400000000000006</v>
      </c>
      <c r="K13" s="60">
        <v>39.75</v>
      </c>
      <c r="L13" s="72">
        <v>25.483000000000001</v>
      </c>
      <c r="M13" s="55">
        <v>81.56</v>
      </c>
    </row>
    <row r="14" spans="2:13" ht="12" customHeight="1">
      <c r="B14" s="30"/>
      <c r="C14" s="23" t="s">
        <v>10</v>
      </c>
      <c r="D14" s="96">
        <f>ROUND(D13/(D11+D12),3)</f>
        <v>0.127</v>
      </c>
      <c r="E14" s="97">
        <f>ROUND(E13/(E11+E12),3)</f>
        <v>0.20799999999999999</v>
      </c>
      <c r="F14" s="69">
        <f>ROUND(F13/(F11+F12),3)</f>
        <v>0.222</v>
      </c>
      <c r="G14" s="94" t="str">
        <f>IF((F14/E14)-1&lt;0,"▲","")</f>
        <v/>
      </c>
      <c r="H14" s="98">
        <f>ABS(+F14-E14)*100</f>
        <v>1.4000000000000012</v>
      </c>
      <c r="I14" s="33" t="str">
        <f>IF(F14="NA","",IF(M14=0,"",IF((F14-M14)&lt;0,"▲","")))</f>
        <v>▲</v>
      </c>
      <c r="J14" s="63">
        <f>IF(F14="NA","-",IF(M14=0,"-",ABS(F14-M14)*100))</f>
        <v>0.40000000000000036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0.22600000000000001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63.81</v>
      </c>
      <c r="E16" s="32">
        <v>58.74</v>
      </c>
      <c r="F16" s="123">
        <v>57.28</v>
      </c>
      <c r="G16" s="94" t="str">
        <f>IF((F16/E16)-1&lt;0,"▲","")</f>
        <v>▲</v>
      </c>
      <c r="H16" s="95">
        <f t="shared" ref="H16:H37" si="0">ABS((+F16/E16)-1)</f>
        <v>2.4855294518215887E-2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57.28</v>
      </c>
    </row>
    <row r="17" spans="2:13" ht="12" customHeight="1">
      <c r="B17" s="30"/>
      <c r="C17" s="23" t="s">
        <v>8</v>
      </c>
      <c r="D17" s="31">
        <v>32.51</v>
      </c>
      <c r="E17" s="32">
        <v>31.91</v>
      </c>
      <c r="F17" s="123">
        <v>32.33</v>
      </c>
      <c r="G17" s="94" t="str">
        <f>IF((F17/E17)-1&lt;0,"▲","")</f>
        <v/>
      </c>
      <c r="H17" s="95">
        <f t="shared" si="0"/>
        <v>1.3162018176120283E-2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31.52</v>
      </c>
      <c r="E18" s="32">
        <v>28.92</v>
      </c>
      <c r="F18" s="123">
        <v>27.22</v>
      </c>
      <c r="G18" s="94" t="str">
        <f>IF((F18/E18)-1&lt;0,"▲","")</f>
        <v>▲</v>
      </c>
      <c r="H18" s="95">
        <f t="shared" si="0"/>
        <v>5.8782849239280899E-2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14.87</v>
      </c>
      <c r="E19" s="32">
        <v>14.7</v>
      </c>
      <c r="F19" s="123">
        <v>14.75</v>
      </c>
      <c r="G19" s="94" t="str">
        <f>IF((F19/E19)-1&lt;0,"▲","")</f>
        <v/>
      </c>
      <c r="H19" s="95">
        <f t="shared" si="0"/>
        <v>3.4013605442178019E-3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14.75</v>
      </c>
    </row>
    <row r="20" spans="2:13" ht="12" customHeight="1">
      <c r="B20" s="30"/>
      <c r="C20" s="23" t="s">
        <v>10</v>
      </c>
      <c r="D20" s="96">
        <f>ROUND(D19/(D17+D18),3)</f>
        <v>0.23200000000000001</v>
      </c>
      <c r="E20" s="97">
        <f>ROUND(E19/(E17+E18),3)</f>
        <v>0.24199999999999999</v>
      </c>
      <c r="F20" s="69">
        <f>ROUND(F19/(F17+F18),3)</f>
        <v>0.248</v>
      </c>
      <c r="G20" s="104" t="str">
        <f>IF((F20/E20)-1&lt;0,"▲","")</f>
        <v/>
      </c>
      <c r="H20" s="98">
        <f>ABS(+F20-E20)*100</f>
        <v>0.60000000000000053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0.248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275.10000000000002</v>
      </c>
      <c r="E22" s="32">
        <v>319.42</v>
      </c>
      <c r="F22" s="123">
        <v>298.74</v>
      </c>
      <c r="G22" s="94" t="str">
        <f>IF((F22/E22)-1&lt;0,"▲","")</f>
        <v>▲</v>
      </c>
      <c r="H22" s="95">
        <f>ABS((+F22/E22)-1)</f>
        <v>6.4742345501220933E-2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298.74</v>
      </c>
    </row>
    <row r="23" spans="2:13" ht="12" customHeight="1">
      <c r="B23" s="30"/>
      <c r="C23" s="23" t="s">
        <v>8</v>
      </c>
      <c r="D23" s="31">
        <v>225.96</v>
      </c>
      <c r="E23" s="32">
        <v>240.28</v>
      </c>
      <c r="F23" s="123">
        <v>241.51</v>
      </c>
      <c r="G23" s="94" t="str">
        <f>IF((F23/E23)-1&lt;0,"▲","")</f>
        <v/>
      </c>
      <c r="H23" s="95">
        <f t="shared" si="0"/>
        <v>5.119027800899012E-3</v>
      </c>
      <c r="I23" s="33" t="str">
        <f>IF(F23="NA","",IF(M23=0,"",IF((F23-M23)&lt;0,"▲","")))</f>
        <v/>
      </c>
      <c r="J23" s="63">
        <f>IF(F23="NA","-",IF(M23=0,"-",ABS(F23-M23)))</f>
        <v>0.16999999999998749</v>
      </c>
      <c r="K23" s="60">
        <v>157.39250000000001</v>
      </c>
      <c r="L23" s="72">
        <v>180.72300000000001</v>
      </c>
      <c r="M23" s="55">
        <v>241.34</v>
      </c>
    </row>
    <row r="24" spans="2:13" ht="12" customHeight="1">
      <c r="B24" s="30"/>
      <c r="C24" s="23" t="s">
        <v>79</v>
      </c>
      <c r="D24" s="31">
        <v>53.75</v>
      </c>
      <c r="E24" s="32">
        <v>51.3</v>
      </c>
      <c r="F24" s="123">
        <v>53.27</v>
      </c>
      <c r="G24" s="94" t="str">
        <f>IF((F24/E24)-1&lt;0,"▲","")</f>
        <v/>
      </c>
      <c r="H24" s="95">
        <f t="shared" si="0"/>
        <v>3.8401559454191103E-2</v>
      </c>
      <c r="I24" s="33" t="str">
        <f>IF(F24="NA","",IF(M24=0,"",IF((F24-M24)&lt;0,"▲","")))</f>
        <v/>
      </c>
      <c r="J24" s="63">
        <f>IF(F24="NA","-",IF(M24=0,"-",ABS(F24-M24)))</f>
        <v>1.2700000000000031</v>
      </c>
      <c r="K24" s="60">
        <v>39.707999999999998</v>
      </c>
      <c r="L24" s="72">
        <v>63.003999999999998</v>
      </c>
      <c r="M24" s="55">
        <v>52</v>
      </c>
    </row>
    <row r="25" spans="2:13" ht="12" customHeight="1">
      <c r="B25" s="30"/>
      <c r="C25" s="23" t="s">
        <v>9</v>
      </c>
      <c r="D25" s="31">
        <v>28.76</v>
      </c>
      <c r="E25" s="32">
        <v>58.8</v>
      </c>
      <c r="F25" s="123">
        <v>64.7</v>
      </c>
      <c r="G25" s="94" t="str">
        <f>IF((F25/E25)-1&lt;0,"▲","")</f>
        <v/>
      </c>
      <c r="H25" s="95">
        <f t="shared" si="0"/>
        <v>0.10034013605442182</v>
      </c>
      <c r="I25" s="33" t="str">
        <f>IF(F25="NA","",IF(M25=0,"",IF((F25-M25)&lt;0,"▲","")))</f>
        <v>▲</v>
      </c>
      <c r="J25" s="63">
        <f>IF(F25="NA","-",IF(M25=0,"-",ABS(F25-M25)))</f>
        <v>1.269999999999996</v>
      </c>
      <c r="K25" s="60">
        <v>26.788499999999999</v>
      </c>
      <c r="L25" s="72">
        <v>14.439</v>
      </c>
      <c r="M25" s="55">
        <v>65.97</v>
      </c>
    </row>
    <row r="26" spans="2:13" ht="12" customHeight="1">
      <c r="B26" s="30"/>
      <c r="C26" s="23" t="s">
        <v>10</v>
      </c>
      <c r="D26" s="96">
        <f>ROUND(D25/(D23+D24),3)</f>
        <v>0.10299999999999999</v>
      </c>
      <c r="E26" s="97">
        <f>ROUND(E25/(E23+E24),3)</f>
        <v>0.20200000000000001</v>
      </c>
      <c r="F26" s="69">
        <f>ROUND(F25/(F23+F24),3)</f>
        <v>0.219</v>
      </c>
      <c r="G26" s="104" t="str">
        <f>IF((F26/E26)-1&lt;0,"▲","")</f>
        <v/>
      </c>
      <c r="H26" s="98">
        <f>ABS(+F26-E26)*100</f>
        <v>1.6999999999999988</v>
      </c>
      <c r="I26" s="105" t="str">
        <f>IF(F26="NA","",IF(M26=0,"",IF((F26-M26)&lt;0,"▲","")))</f>
        <v>▲</v>
      </c>
      <c r="J26" s="63">
        <f>IF(F26="NA","-",IF(M26=0,"-",ABS(F26-M26)*100))</f>
        <v>0.60000000000000053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0.22500000000000001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256.27999999999997</v>
      </c>
      <c r="E28" s="32">
        <v>299.91000000000003</v>
      </c>
      <c r="F28" s="123">
        <v>282.26</v>
      </c>
      <c r="G28" s="94" t="str">
        <f>IF((F28/E28)-1&lt;0,"▲","")</f>
        <v>▲</v>
      </c>
      <c r="H28" s="95">
        <f>ABS((+F28/E28)-1)</f>
        <v>5.8850988629922441E-2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282.26</v>
      </c>
    </row>
    <row r="29" spans="2:13" ht="12" customHeight="1">
      <c r="B29" s="41"/>
      <c r="C29" s="23" t="s">
        <v>8</v>
      </c>
      <c r="D29" s="31">
        <v>211.64</v>
      </c>
      <c r="E29" s="32">
        <v>224.75</v>
      </c>
      <c r="F29" s="123">
        <v>228.23</v>
      </c>
      <c r="G29" s="94" t="str">
        <f>IF((F29/E29)-1&lt;0,"▲","")</f>
        <v/>
      </c>
      <c r="H29" s="95">
        <f t="shared" si="0"/>
        <v>1.5483870967741842E-2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119.678</v>
      </c>
      <c r="L29" s="72">
        <v>160.55199999999999</v>
      </c>
      <c r="M29" s="55">
        <v>228.23</v>
      </c>
    </row>
    <row r="30" spans="2:13" ht="12" customHeight="1">
      <c r="B30" s="41"/>
      <c r="C30" s="23" t="s">
        <v>79</v>
      </c>
      <c r="D30" s="31">
        <v>48.26</v>
      </c>
      <c r="E30" s="32">
        <v>46.08</v>
      </c>
      <c r="F30" s="123">
        <v>48.26</v>
      </c>
      <c r="G30" s="94" t="str">
        <f>IF((F30/E30)-1&lt;0,"▲","")</f>
        <v/>
      </c>
      <c r="H30" s="95">
        <f t="shared" si="0"/>
        <v>4.7309027777777679E-2</v>
      </c>
      <c r="I30" s="33" t="str">
        <f>IF(F30="NA","",IF(M30=0,"",IF((F30-M30)&lt;0,"▲","")))</f>
        <v/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46.99</v>
      </c>
    </row>
    <row r="31" spans="2:13" ht="12" customHeight="1">
      <c r="B31" s="41"/>
      <c r="C31" s="23" t="s">
        <v>9</v>
      </c>
      <c r="D31" s="31">
        <v>24.34</v>
      </c>
      <c r="E31" s="32">
        <v>53.7</v>
      </c>
      <c r="F31" s="123">
        <v>59.72</v>
      </c>
      <c r="G31" s="94" t="str">
        <f>IF((F31/E31)-1&lt;0,"▲","")</f>
        <v/>
      </c>
      <c r="H31" s="95">
        <f t="shared" si="0"/>
        <v>0.11210428305400355</v>
      </c>
      <c r="I31" s="33" t="str">
        <f>IF(F31="NA","",IF(M31=0,"",IF((F31-M31)&lt;0,"▲","")))</f>
        <v>▲</v>
      </c>
      <c r="J31" s="63">
        <f>IF(F31="NA","-",IF(M31=0,"-",ABS(F31-M31)))</f>
        <v>1.2700000000000031</v>
      </c>
      <c r="K31" s="60">
        <v>15.137</v>
      </c>
      <c r="L31" s="72">
        <v>10.819000000000001</v>
      </c>
      <c r="M31" s="55">
        <v>60.99</v>
      </c>
    </row>
    <row r="32" spans="2:13" ht="12" customHeight="1">
      <c r="B32" s="41"/>
      <c r="C32" s="23" t="s">
        <v>10</v>
      </c>
      <c r="D32" s="96">
        <f>ROUND(D31/(D29+D30),3)</f>
        <v>9.4E-2</v>
      </c>
      <c r="E32" s="97">
        <f>ROUND(E31/(E29+E30),3)</f>
        <v>0.19800000000000001</v>
      </c>
      <c r="F32" s="69">
        <f>ROUND(F31/(F29+F30),3)</f>
        <v>0.216</v>
      </c>
      <c r="G32" s="104" t="str">
        <f>IF((F32/E32)-1&lt;0,"▲","")</f>
        <v/>
      </c>
      <c r="H32" s="98">
        <f>ABS(+F32-E32)*100</f>
        <v>1.7999999999999989</v>
      </c>
      <c r="I32" s="105" t="str">
        <f>IF(F32="NA","",IF(M32=0,"",IF((F32-M32)&lt;0,"▲","")))</f>
        <v>▲</v>
      </c>
      <c r="J32" s="63">
        <f>IF(F32="NA","-",IF(M32=0,"-",ABS(F32-M32)*100))</f>
        <v>0.60000000000000053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0.222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6.42</v>
      </c>
      <c r="E34" s="32">
        <v>7.46</v>
      </c>
      <c r="F34" s="123">
        <v>7.09</v>
      </c>
      <c r="G34" s="94" t="str">
        <f>IF((F34/E34)-1&lt;0,"▲","")</f>
        <v>▲</v>
      </c>
      <c r="H34" s="95">
        <f>ABS((+F34/E34)-1)</f>
        <v>4.9597855227882071E-2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7.09</v>
      </c>
    </row>
    <row r="35" spans="2:13" ht="12" customHeight="1">
      <c r="B35" s="30"/>
      <c r="C35" s="23" t="s">
        <v>8</v>
      </c>
      <c r="D35" s="31">
        <v>3.66</v>
      </c>
      <c r="E35" s="32">
        <v>3.89</v>
      </c>
      <c r="F35" s="123">
        <v>4.04</v>
      </c>
      <c r="G35" s="94" t="str">
        <f>IF((F35/E35)-1&lt;0,"▲","")</f>
        <v/>
      </c>
      <c r="H35" s="95">
        <f t="shared" si="0"/>
        <v>3.8560411311054033E-2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4.04</v>
      </c>
    </row>
    <row r="36" spans="2:13" ht="12" customHeight="1">
      <c r="B36" s="30"/>
      <c r="C36" s="23" t="s">
        <v>79</v>
      </c>
      <c r="D36" s="31">
        <v>3.31</v>
      </c>
      <c r="E36" s="32">
        <v>3.54</v>
      </c>
      <c r="F36" s="123">
        <v>3.75</v>
      </c>
      <c r="G36" s="94" t="str">
        <f>IF((F36/E36)-1&lt;0,"▲","")</f>
        <v/>
      </c>
      <c r="H36" s="95">
        <f t="shared" si="0"/>
        <v>5.9322033898305149E-2</v>
      </c>
      <c r="I36" s="33" t="str">
        <f>IF(F36="NA","",IF(M36=0,"",IF((F36-M36)&lt;0,"▲","")))</f>
        <v>▲</v>
      </c>
      <c r="J36" s="63">
        <f>IF(F36="NA","-",IF(M36=0,"-",ABS(F36-M36)))</f>
        <v>8.9999999999999858E-2</v>
      </c>
      <c r="K36" s="60">
        <v>1.665</v>
      </c>
      <c r="L36" s="72">
        <v>2.694</v>
      </c>
      <c r="M36" s="55">
        <v>3.84</v>
      </c>
    </row>
    <row r="37" spans="2:13" ht="12" customHeight="1">
      <c r="B37" s="30"/>
      <c r="C37" s="23" t="s">
        <v>9</v>
      </c>
      <c r="D37" s="31">
        <v>0.76</v>
      </c>
      <c r="E37" s="32">
        <v>1.21</v>
      </c>
      <c r="F37" s="123">
        <v>0.97</v>
      </c>
      <c r="G37" s="94" t="str">
        <f>IF((F37/E37)-1&lt;0,"▲","")</f>
        <v>▲</v>
      </c>
      <c r="H37" s="95">
        <f t="shared" si="0"/>
        <v>0.19834710743801653</v>
      </c>
      <c r="I37" s="33" t="str">
        <f>IF(F37="NA","",IF(M37=0,"",IF((F37-M37)&lt;0,"▲","")))</f>
        <v/>
      </c>
      <c r="J37" s="63">
        <f>IF(F37="NA","-",IF(M37=0,"-",ABS(F37-M37)))</f>
        <v>0.13</v>
      </c>
      <c r="K37" s="60">
        <v>0.21099999999999999</v>
      </c>
      <c r="L37" s="72">
        <v>0.81</v>
      </c>
      <c r="M37" s="55">
        <v>0.84</v>
      </c>
    </row>
    <row r="38" spans="2:13" ht="12" customHeight="1">
      <c r="B38" s="22"/>
      <c r="C38" s="42" t="s">
        <v>10</v>
      </c>
      <c r="D38" s="43">
        <f>ROUND(D37/(D35+D36),3)</f>
        <v>0.109</v>
      </c>
      <c r="E38" s="44">
        <f>ROUND(E37/(E35+E36),3)</f>
        <v>0.16300000000000001</v>
      </c>
      <c r="F38" s="74">
        <f>ROUND(F37/(F35+F36),3)</f>
        <v>0.125</v>
      </c>
      <c r="G38" s="107" t="str">
        <f>IF((F38/E38)-1&lt;0,"▲","")</f>
        <v>▲</v>
      </c>
      <c r="H38" s="108">
        <f>ABS(+F38-E38)*100</f>
        <v>3.8000000000000007</v>
      </c>
      <c r="I38" s="109" t="str">
        <f>IF(F38="NA","",IF(M38=0,"",IF((F38-M38)&lt;0,"▲","")))</f>
        <v/>
      </c>
      <c r="J38" s="64">
        <f>IF(F38="NA","-",IF(M38=0,"-",ABS(F38-M38)*100))</f>
        <v>1.8000000000000003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0.107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71</v>
      </c>
      <c r="E41" s="21" t="s">
        <v>72</v>
      </c>
      <c r="F41" s="76" t="s">
        <v>73</v>
      </c>
      <c r="G41" s="465" t="s">
        <v>17</v>
      </c>
      <c r="H41" s="458"/>
      <c r="I41" s="458"/>
      <c r="J41" s="458"/>
      <c r="K41" s="458"/>
      <c r="L41" s="459"/>
      <c r="M41" s="433" t="s">
        <v>67</v>
      </c>
    </row>
    <row r="42" spans="2:13" ht="12" customHeight="1">
      <c r="B42" s="30"/>
      <c r="C42" s="58"/>
      <c r="D42" s="59"/>
      <c r="E42" s="85" t="s">
        <v>4</v>
      </c>
      <c r="F42" s="86" t="s">
        <v>68</v>
      </c>
      <c r="G42" s="407" t="s">
        <v>57</v>
      </c>
      <c r="H42" s="408"/>
      <c r="I42" s="407" t="s">
        <v>54</v>
      </c>
      <c r="J42" s="409"/>
      <c r="K42" s="468" t="s">
        <v>74</v>
      </c>
      <c r="L42" s="470" t="s">
        <v>70</v>
      </c>
      <c r="M42" s="434"/>
    </row>
    <row r="43" spans="2:13" ht="12" customHeight="1">
      <c r="B43" s="22" t="s">
        <v>3</v>
      </c>
      <c r="C43" s="42"/>
      <c r="D43" s="52"/>
      <c r="E43" s="53"/>
      <c r="F43" s="65"/>
      <c r="G43" s="410"/>
      <c r="H43" s="411"/>
      <c r="I43" s="410"/>
      <c r="J43" s="412"/>
      <c r="K43" s="469"/>
      <c r="L43" s="47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84</v>
      </c>
      <c r="G44" s="113" t="str">
        <f>IF((F44/E44)-1&lt;0,"▲","")</f>
        <v>▲</v>
      </c>
      <c r="H44" s="95">
        <f>ABS((+F44/E44)-1)</f>
        <v>1.1880955181743369E-2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84</v>
      </c>
    </row>
    <row r="45" spans="2:13" ht="12" customHeight="1">
      <c r="B45" s="30"/>
      <c r="C45" s="23" t="s">
        <v>8</v>
      </c>
      <c r="D45" s="111">
        <v>44.6</v>
      </c>
      <c r="E45" s="112">
        <v>51.25</v>
      </c>
      <c r="F45" s="125">
        <v>51.21</v>
      </c>
      <c r="G45" s="114" t="str">
        <f>IF((F45/E45)-1&lt;0,"▲","")</f>
        <v>▲</v>
      </c>
      <c r="H45" s="95">
        <f>ABS((+F45/E45)-1)</f>
        <v>7.8048780487804947E-4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13.8605</v>
      </c>
      <c r="L45" s="79">
        <v>40.305999999999997</v>
      </c>
      <c r="M45" s="55">
        <v>51.21</v>
      </c>
    </row>
    <row r="46" spans="2:13" ht="12" customHeight="1">
      <c r="B46" s="30"/>
      <c r="C46" s="23" t="s">
        <v>79</v>
      </c>
      <c r="D46" s="111">
        <v>24.13</v>
      </c>
      <c r="E46" s="112">
        <v>30.01</v>
      </c>
      <c r="F46" s="125">
        <v>24.49</v>
      </c>
      <c r="G46" s="114" t="str">
        <f>IF((F46/E46)-1&lt;0,"▲","")</f>
        <v>▲</v>
      </c>
      <c r="H46" s="95">
        <f>ABS((+F46/E46)-1)</f>
        <v>0.18393868710429861</v>
      </c>
      <c r="I46" s="33" t="str">
        <f>IF(F46="NA","",IF(M46=0,"",IF((F46-M46)&lt;0,"▲","")))</f>
        <v>▲</v>
      </c>
      <c r="J46" s="63">
        <f>IF(F46="NA","-",IF(M46=0,"-",ABS(F46-M46)))</f>
        <v>0.28000000000000114</v>
      </c>
      <c r="K46" s="60">
        <v>23.144500000000001</v>
      </c>
      <c r="L46" s="79">
        <v>23.108000000000001</v>
      </c>
      <c r="M46" s="55">
        <v>24.77</v>
      </c>
    </row>
    <row r="47" spans="2:13" ht="12" customHeight="1">
      <c r="B47" s="30"/>
      <c r="C47" s="23" t="s">
        <v>9</v>
      </c>
      <c r="D47" s="111">
        <v>3.06</v>
      </c>
      <c r="E47" s="112">
        <v>6.96</v>
      </c>
      <c r="F47" s="125">
        <v>15.37</v>
      </c>
      <c r="G47" s="114" t="str">
        <f>IF((F47/E47)-1&lt;0,"▲","")</f>
        <v/>
      </c>
      <c r="H47" s="95">
        <f>ABS((+F47/E47)-1)</f>
        <v>1.208333333333333</v>
      </c>
      <c r="I47" s="33" t="str">
        <f>IF(F47="NA","",IF(M47=0,"",IF((F47-M47)&lt;0,"▲","")))</f>
        <v/>
      </c>
      <c r="J47" s="63">
        <f>IF(F47="NA","-",IF(M47=0,"-",ABS(F47-M47)))</f>
        <v>0.27999999999999936</v>
      </c>
      <c r="K47" s="60">
        <v>3.1349999999999998</v>
      </c>
      <c r="L47" s="79">
        <v>4.9930000000000003</v>
      </c>
      <c r="M47" s="55">
        <v>15.09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0.20300000000000001</v>
      </c>
      <c r="G48" s="117" t="str">
        <f>IF(F48-D48&lt;0,"▲","")</f>
        <v/>
      </c>
      <c r="H48" s="108">
        <f>ABS(+F48-E48)*100</f>
        <v>11.700000000000003</v>
      </c>
      <c r="I48" s="45" t="str">
        <f>IF(F48="NA","",IF(M48=0,"",IF((F48-M48)&lt;0,"▲","")))</f>
        <v/>
      </c>
      <c r="J48" s="64">
        <f>ABS(+F48-M48)*100</f>
        <v>0.40000000000000036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0.19900000000000001</v>
      </c>
    </row>
    <row r="49" spans="1:13" ht="12" customHeight="1">
      <c r="B49" s="1" t="s">
        <v>90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75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76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80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81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77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ht="12" customHeight="1">
      <c r="B58" s="1" t="s">
        <v>82</v>
      </c>
      <c r="C58" s="7"/>
      <c r="D58" s="7"/>
      <c r="E58" s="7"/>
      <c r="F58" s="7"/>
      <c r="G58" s="7"/>
      <c r="H58" s="7"/>
      <c r="I58" s="3"/>
      <c r="J58" s="5"/>
      <c r="K58" s="5"/>
      <c r="L58" s="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2"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0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85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48</v>
      </c>
    </row>
    <row r="6" spans="2:13" ht="12" customHeight="1">
      <c r="B6" s="18"/>
      <c r="C6" s="19" t="s">
        <v>1</v>
      </c>
      <c r="D6" s="20" t="s">
        <v>64</v>
      </c>
      <c r="E6" s="21" t="s">
        <v>65</v>
      </c>
      <c r="F6" s="21" t="s">
        <v>66</v>
      </c>
      <c r="G6" s="458" t="s">
        <v>17</v>
      </c>
      <c r="H6" s="458"/>
      <c r="I6" s="458"/>
      <c r="J6" s="458"/>
      <c r="K6" s="458"/>
      <c r="L6" s="459"/>
      <c r="M6" s="433" t="s">
        <v>67</v>
      </c>
    </row>
    <row r="7" spans="2:13" ht="12" customHeight="1">
      <c r="B7" s="30"/>
      <c r="C7" s="58"/>
      <c r="D7" s="59"/>
      <c r="E7" s="2" t="s">
        <v>4</v>
      </c>
      <c r="F7" s="86" t="s">
        <v>68</v>
      </c>
      <c r="G7" s="457" t="s">
        <v>63</v>
      </c>
      <c r="H7" s="437"/>
      <c r="I7" s="440" t="s">
        <v>54</v>
      </c>
      <c r="J7" s="441"/>
      <c r="K7" s="444" t="s">
        <v>69</v>
      </c>
      <c r="L7" s="460" t="s">
        <v>70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345.33</v>
      </c>
      <c r="E10" s="32">
        <v>385.61</v>
      </c>
      <c r="F10" s="123">
        <v>363.1</v>
      </c>
      <c r="G10" s="94" t="str">
        <f>IF((F10/E10)-1&lt;0,"▲","")</f>
        <v>▲</v>
      </c>
      <c r="H10" s="95">
        <f>ABS((+F10/E10)-1)</f>
        <v>5.8375042141023292E-2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v>231.6465</v>
      </c>
      <c r="L10" s="72">
        <v>275.07</v>
      </c>
      <c r="M10" s="55">
        <v>363.1</v>
      </c>
    </row>
    <row r="11" spans="2:13" ht="12" customHeight="1">
      <c r="B11" s="30"/>
      <c r="C11" s="23" t="s">
        <v>8</v>
      </c>
      <c r="D11" s="31">
        <v>262.12</v>
      </c>
      <c r="E11" s="32">
        <v>276.07</v>
      </c>
      <c r="F11" s="123">
        <v>277.70999999999998</v>
      </c>
      <c r="G11" s="94" t="str">
        <f>IF((F11/E11)-1&lt;0,"▲","")</f>
        <v/>
      </c>
      <c r="H11" s="95">
        <f>ABS((+F11/E11)-1)</f>
        <v>5.9405223312927191E-3</v>
      </c>
      <c r="I11" s="33" t="str">
        <f>IF(F11="NA","",IF(M11=0,"",IF((F11-M11)&lt;0,"▲","")))</f>
        <v/>
      </c>
      <c r="J11" s="63">
        <f>IF(F11="NA","-",IF(M11=0,"-",ABS(F11-M11)))</f>
        <v>0.62999999999999545</v>
      </c>
      <c r="K11" s="60">
        <v>180.13</v>
      </c>
      <c r="L11" s="72">
        <v>215.17099999999999</v>
      </c>
      <c r="M11" s="55">
        <v>277.08</v>
      </c>
    </row>
    <row r="12" spans="2:13" ht="12" customHeight="1">
      <c r="B12" s="30"/>
      <c r="C12" s="23" t="s">
        <v>79</v>
      </c>
      <c r="D12" s="31">
        <v>88.59</v>
      </c>
      <c r="E12" s="32">
        <v>83.76</v>
      </c>
      <c r="F12" s="123">
        <v>83.05</v>
      </c>
      <c r="G12" s="94" t="str">
        <f>IF((F12/E12)-1&lt;0,"▲","")</f>
        <v>▲</v>
      </c>
      <c r="H12" s="95">
        <f>ABS((+F12/E12)-1)</f>
        <v>8.4765998089780803E-3</v>
      </c>
      <c r="I12" s="33" t="str">
        <f>IF(F12="NA","",IF(M12=0,"",IF((F12-M12)&lt;0,"▲","")))</f>
        <v>▲</v>
      </c>
      <c r="J12" s="63">
        <f>IF(F12="NA","-",IF(M12=0,"-",ABS(F12-M12)))</f>
        <v>1.9999999999996021E-2</v>
      </c>
      <c r="K12" s="60">
        <v>73.123999999999995</v>
      </c>
      <c r="L12" s="72">
        <v>99.475999999999999</v>
      </c>
      <c r="M12" s="55">
        <v>83.07</v>
      </c>
    </row>
    <row r="13" spans="2:13" ht="12" customHeight="1">
      <c r="B13" s="30"/>
      <c r="C13" s="23" t="s">
        <v>9</v>
      </c>
      <c r="D13" s="31">
        <v>44.4</v>
      </c>
      <c r="E13" s="32">
        <v>74.709999999999994</v>
      </c>
      <c r="F13" s="123">
        <v>81.56</v>
      </c>
      <c r="G13" s="94" t="str">
        <f>IF((F13/E13)-1&lt;0,"▲","")</f>
        <v/>
      </c>
      <c r="H13" s="95">
        <f>ABS((+F13/E13)-1)</f>
        <v>9.1687859724267184E-2</v>
      </c>
      <c r="I13" s="33" t="str">
        <f>IF(F13="NA","",IF(M13=0,"",IF((F13-M13)&lt;0,"▲","")))</f>
        <v>▲</v>
      </c>
      <c r="J13" s="63">
        <f>IF(F13="NA","-",IF(M13=0,"-",ABS(F13-M13)))</f>
        <v>0.71999999999999886</v>
      </c>
      <c r="K13" s="60">
        <v>39.75</v>
      </c>
      <c r="L13" s="72">
        <v>25.483000000000001</v>
      </c>
      <c r="M13" s="55">
        <v>82.28</v>
      </c>
    </row>
    <row r="14" spans="2:13" ht="12" customHeight="1">
      <c r="B14" s="30"/>
      <c r="C14" s="23" t="s">
        <v>10</v>
      </c>
      <c r="D14" s="96">
        <f>ROUND(D13/(D11+D12),3)</f>
        <v>0.127</v>
      </c>
      <c r="E14" s="97">
        <f>ROUND(E13/(E11+E12),3)</f>
        <v>0.20799999999999999</v>
      </c>
      <c r="F14" s="69">
        <f>ROUND(F13/(F11+F12),3)</f>
        <v>0.22600000000000001</v>
      </c>
      <c r="G14" s="94" t="str">
        <f>IF((F14/E14)-1&lt;0,"▲","")</f>
        <v/>
      </c>
      <c r="H14" s="98">
        <f>ABS(+F14-E14)*100</f>
        <v>1.8000000000000016</v>
      </c>
      <c r="I14" s="33" t="str">
        <f>IF(F14="NA","",IF(M14=0,"",IF((F14-M14)&lt;0,"▲","")))</f>
        <v>▲</v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0.22800000000000001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63.81</v>
      </c>
      <c r="E16" s="32">
        <v>58.74</v>
      </c>
      <c r="F16" s="123">
        <v>57.28</v>
      </c>
      <c r="G16" s="94" t="str">
        <f>IF((F16/E16)-1&lt;0,"▲","")</f>
        <v>▲</v>
      </c>
      <c r="H16" s="95">
        <f t="shared" ref="H16:H37" si="0">ABS((+F16/E16)-1)</f>
        <v>2.4855294518215887E-2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57.28</v>
      </c>
    </row>
    <row r="17" spans="2:13" ht="12" customHeight="1">
      <c r="B17" s="30"/>
      <c r="C17" s="23" t="s">
        <v>8</v>
      </c>
      <c r="D17" s="31">
        <v>32.51</v>
      </c>
      <c r="E17" s="32">
        <v>31.91</v>
      </c>
      <c r="F17" s="123">
        <v>32.33</v>
      </c>
      <c r="G17" s="94" t="str">
        <f>IF((F17/E17)-1&lt;0,"▲","")</f>
        <v/>
      </c>
      <c r="H17" s="95">
        <f t="shared" si="0"/>
        <v>1.3162018176120283E-2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31.52</v>
      </c>
      <c r="E18" s="32">
        <v>28.92</v>
      </c>
      <c r="F18" s="123">
        <v>27.22</v>
      </c>
      <c r="G18" s="94" t="str">
        <f>IF((F18/E18)-1&lt;0,"▲","")</f>
        <v>▲</v>
      </c>
      <c r="H18" s="95">
        <f t="shared" si="0"/>
        <v>5.8782849239280899E-2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14.87</v>
      </c>
      <c r="E19" s="32">
        <v>14.7</v>
      </c>
      <c r="F19" s="123">
        <v>14.75</v>
      </c>
      <c r="G19" s="94" t="str">
        <f>IF((F19/E19)-1&lt;0,"▲","")</f>
        <v/>
      </c>
      <c r="H19" s="95">
        <f t="shared" si="0"/>
        <v>3.4013605442178019E-3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14.75</v>
      </c>
    </row>
    <row r="20" spans="2:13" ht="12" customHeight="1">
      <c r="B20" s="30"/>
      <c r="C20" s="23" t="s">
        <v>10</v>
      </c>
      <c r="D20" s="96">
        <f>ROUND(D19/(D17+D18),3)</f>
        <v>0.23200000000000001</v>
      </c>
      <c r="E20" s="97">
        <f>ROUND(E19/(E17+E18),3)</f>
        <v>0.24199999999999999</v>
      </c>
      <c r="F20" s="69">
        <f>ROUND(F19/(F17+F18),3)</f>
        <v>0.248</v>
      </c>
      <c r="G20" s="104" t="str">
        <f>IF((F20/E20)-1&lt;0,"▲","")</f>
        <v/>
      </c>
      <c r="H20" s="98">
        <f>ABS(+F20-E20)*100</f>
        <v>0.60000000000000053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0.248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275.10000000000002</v>
      </c>
      <c r="E22" s="32">
        <v>319.42</v>
      </c>
      <c r="F22" s="123">
        <v>298.74</v>
      </c>
      <c r="G22" s="94" t="str">
        <f>IF((F22/E22)-1&lt;0,"▲","")</f>
        <v>▲</v>
      </c>
      <c r="H22" s="95">
        <f>ABS((+F22/E22)-1)</f>
        <v>6.4742345501220933E-2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298.74</v>
      </c>
    </row>
    <row r="23" spans="2:13" ht="12" customHeight="1">
      <c r="B23" s="30"/>
      <c r="C23" s="23" t="s">
        <v>8</v>
      </c>
      <c r="D23" s="31">
        <v>225.96</v>
      </c>
      <c r="E23" s="32">
        <v>240.28</v>
      </c>
      <c r="F23" s="123">
        <v>241.34</v>
      </c>
      <c r="G23" s="94" t="str">
        <f>IF((F23/E23)-1&lt;0,"▲","")</f>
        <v/>
      </c>
      <c r="H23" s="95">
        <f t="shared" si="0"/>
        <v>4.4115198934575606E-3</v>
      </c>
      <c r="I23" s="33" t="str">
        <f>IF(F23="NA","",IF(M23=0,"",IF((F23-M23)&lt;0,"▲","")))</f>
        <v/>
      </c>
      <c r="J23" s="63">
        <f>IF(F23="NA","-",IF(M23=0,"-",ABS(F23-M23)))</f>
        <v>0.64000000000001478</v>
      </c>
      <c r="K23" s="60">
        <v>157.39250000000001</v>
      </c>
      <c r="L23" s="72">
        <v>180.72300000000001</v>
      </c>
      <c r="M23" s="55">
        <v>240.7</v>
      </c>
    </row>
    <row r="24" spans="2:13" ht="12" customHeight="1">
      <c r="B24" s="30"/>
      <c r="C24" s="23" t="s">
        <v>79</v>
      </c>
      <c r="D24" s="31">
        <v>53.75</v>
      </c>
      <c r="E24" s="32">
        <v>51.3</v>
      </c>
      <c r="F24" s="123">
        <v>52</v>
      </c>
      <c r="G24" s="94" t="str">
        <f>IF((F24/E24)-1&lt;0,"▲","")</f>
        <v/>
      </c>
      <c r="H24" s="95">
        <f t="shared" si="0"/>
        <v>1.3645224171540127E-2</v>
      </c>
      <c r="I24" s="33" t="str">
        <f>IF(F24="NA","",IF(M24=0,"",IF((F24-M24)&lt;0,"▲","")))</f>
        <v>▲</v>
      </c>
      <c r="J24" s="63">
        <f>IF(F24="NA","-",IF(M24=0,"-",ABS(F24-M24)))</f>
        <v>9.9999999999980105E-3</v>
      </c>
      <c r="K24" s="60">
        <v>39.707999999999998</v>
      </c>
      <c r="L24" s="72">
        <v>63.003999999999998</v>
      </c>
      <c r="M24" s="55">
        <v>52.01</v>
      </c>
    </row>
    <row r="25" spans="2:13" ht="12" customHeight="1">
      <c r="B25" s="30"/>
      <c r="C25" s="23" t="s">
        <v>9</v>
      </c>
      <c r="D25" s="31">
        <v>28.76</v>
      </c>
      <c r="E25" s="32">
        <v>58.8</v>
      </c>
      <c r="F25" s="123">
        <v>65.97</v>
      </c>
      <c r="G25" s="94" t="str">
        <f>IF((F25/E25)-1&lt;0,"▲","")</f>
        <v/>
      </c>
      <c r="H25" s="95">
        <f t="shared" si="0"/>
        <v>0.12193877551020416</v>
      </c>
      <c r="I25" s="33" t="str">
        <f>IF(F25="NA","",IF(M25=0,"",IF((F25-M25)&lt;0,"▲","")))</f>
        <v>▲</v>
      </c>
      <c r="J25" s="63">
        <f>IF(F25="NA","-",IF(M25=0,"-",ABS(F25-M25)))</f>
        <v>0.73000000000000398</v>
      </c>
      <c r="K25" s="60">
        <v>26.788499999999999</v>
      </c>
      <c r="L25" s="72">
        <v>14.439</v>
      </c>
      <c r="M25" s="55">
        <v>66.7</v>
      </c>
    </row>
    <row r="26" spans="2:13" ht="12" customHeight="1">
      <c r="B26" s="30"/>
      <c r="C26" s="23" t="s">
        <v>10</v>
      </c>
      <c r="D26" s="96">
        <f>ROUND(D25/(D23+D24),3)</f>
        <v>0.10299999999999999</v>
      </c>
      <c r="E26" s="97">
        <f>ROUND(E25/(E23+E24),3)</f>
        <v>0.20200000000000001</v>
      </c>
      <c r="F26" s="69">
        <f>ROUND(F25/(F23+F24),3)</f>
        <v>0.22500000000000001</v>
      </c>
      <c r="G26" s="104" t="str">
        <f>IF((F26/E26)-1&lt;0,"▲","")</f>
        <v/>
      </c>
      <c r="H26" s="98">
        <f>ABS(+F26-E26)*100</f>
        <v>2.2999999999999994</v>
      </c>
      <c r="I26" s="105" t="str">
        <f>IF(F26="NA","",IF(M26=0,"",IF((F26-M26)&lt;0,"▲","")))</f>
        <v>▲</v>
      </c>
      <c r="J26" s="63">
        <f>IF(F26="NA","-",IF(M26=0,"-",ABS(F26-M26)*100))</f>
        <v>0.30000000000000027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0.22800000000000001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256.27999999999997</v>
      </c>
      <c r="E28" s="32">
        <v>299.91000000000003</v>
      </c>
      <c r="F28" s="123">
        <v>282.26</v>
      </c>
      <c r="G28" s="94" t="str">
        <f>IF((F28/E28)-1&lt;0,"▲","")</f>
        <v>▲</v>
      </c>
      <c r="H28" s="95">
        <f>ABS((+F28/E28)-1)</f>
        <v>5.8850988629922441E-2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282.26</v>
      </c>
    </row>
    <row r="29" spans="2:13" ht="12" customHeight="1">
      <c r="B29" s="41"/>
      <c r="C29" s="23" t="s">
        <v>8</v>
      </c>
      <c r="D29" s="31">
        <v>211.64</v>
      </c>
      <c r="E29" s="32">
        <v>224.75</v>
      </c>
      <c r="F29" s="123">
        <v>228.23</v>
      </c>
      <c r="G29" s="94" t="str">
        <f>IF((F29/E29)-1&lt;0,"▲","")</f>
        <v/>
      </c>
      <c r="H29" s="95">
        <f t="shared" si="0"/>
        <v>1.5483870967741842E-2</v>
      </c>
      <c r="I29" s="33" t="str">
        <f>IF(F29="NA","",IF(M29=0,"",IF((F29-M29)&lt;0,"▲","")))</f>
        <v/>
      </c>
      <c r="J29" s="63">
        <f>IF(F29="NA","-",IF(M29=0,"-",ABS(F29-M29)))</f>
        <v>0.63999999999998636</v>
      </c>
      <c r="K29" s="60">
        <v>119.678</v>
      </c>
      <c r="L29" s="72">
        <v>160.55199999999999</v>
      </c>
      <c r="M29" s="55">
        <v>227.59</v>
      </c>
    </row>
    <row r="30" spans="2:13" ht="12" customHeight="1">
      <c r="B30" s="41"/>
      <c r="C30" s="23" t="s">
        <v>79</v>
      </c>
      <c r="D30" s="31">
        <v>48.26</v>
      </c>
      <c r="E30" s="32">
        <v>46.08</v>
      </c>
      <c r="F30" s="123">
        <v>46.99</v>
      </c>
      <c r="G30" s="94" t="str">
        <f>IF((F30/E30)-1&lt;0,"▲","")</f>
        <v/>
      </c>
      <c r="H30" s="95">
        <f t="shared" si="0"/>
        <v>1.9748263888889062E-2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31.388999999999999</v>
      </c>
      <c r="L30" s="72">
        <v>56.588999999999999</v>
      </c>
      <c r="M30" s="55">
        <v>46.99</v>
      </c>
    </row>
    <row r="31" spans="2:13" ht="12" customHeight="1">
      <c r="B31" s="41"/>
      <c r="C31" s="23" t="s">
        <v>9</v>
      </c>
      <c r="D31" s="31">
        <v>24.34</v>
      </c>
      <c r="E31" s="32">
        <v>53.7</v>
      </c>
      <c r="F31" s="123">
        <v>60.99</v>
      </c>
      <c r="G31" s="94" t="str">
        <f>IF((F31/E31)-1&lt;0,"▲","")</f>
        <v/>
      </c>
      <c r="H31" s="95">
        <f t="shared" si="0"/>
        <v>0.13575418994413413</v>
      </c>
      <c r="I31" s="33" t="str">
        <f>IF(F31="NA","",IF(M31=0,"",IF((F31-M31)&lt;0,"▲","")))</f>
        <v>▲</v>
      </c>
      <c r="J31" s="63">
        <f>IF(F31="NA","-",IF(M31=0,"-",ABS(F31-M31)))</f>
        <v>0.62999999999999545</v>
      </c>
      <c r="K31" s="60">
        <v>15.137</v>
      </c>
      <c r="L31" s="72">
        <v>10.819000000000001</v>
      </c>
      <c r="M31" s="55">
        <v>61.62</v>
      </c>
    </row>
    <row r="32" spans="2:13" ht="12" customHeight="1">
      <c r="B32" s="41"/>
      <c r="C32" s="23" t="s">
        <v>10</v>
      </c>
      <c r="D32" s="96">
        <f>ROUND(D31/(D29+D30),3)</f>
        <v>9.4E-2</v>
      </c>
      <c r="E32" s="97">
        <f>ROUND(E31/(E29+E30),3)</f>
        <v>0.19800000000000001</v>
      </c>
      <c r="F32" s="69">
        <f>ROUND(F31/(F29+F30),3)</f>
        <v>0.222</v>
      </c>
      <c r="G32" s="104" t="str">
        <f>IF((F32/E32)-1&lt;0,"▲","")</f>
        <v/>
      </c>
      <c r="H32" s="98">
        <f>ABS(+F32-E32)*100</f>
        <v>2.3999999999999995</v>
      </c>
      <c r="I32" s="105" t="str">
        <f>IF(F32="NA","",IF(M32=0,"",IF((F32-M32)&lt;0,"▲","")))</f>
        <v>▲</v>
      </c>
      <c r="J32" s="63">
        <f>IF(F32="NA","-",IF(M32=0,"-",ABS(F32-M32)*100))</f>
        <v>0.20000000000000018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0.224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6.42</v>
      </c>
      <c r="E34" s="32">
        <v>7.46</v>
      </c>
      <c r="F34" s="123">
        <v>7.09</v>
      </c>
      <c r="G34" s="94" t="str">
        <f>IF((F34/E34)-1&lt;0,"▲","")</f>
        <v>▲</v>
      </c>
      <c r="H34" s="95">
        <f>ABS((+F34/E34)-1)</f>
        <v>4.9597855227882071E-2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7.09</v>
      </c>
    </row>
    <row r="35" spans="2:13" ht="12" customHeight="1">
      <c r="B35" s="30"/>
      <c r="C35" s="23" t="s">
        <v>8</v>
      </c>
      <c r="D35" s="31">
        <v>3.66</v>
      </c>
      <c r="E35" s="32">
        <v>3.89</v>
      </c>
      <c r="F35" s="123">
        <v>4.04</v>
      </c>
      <c r="G35" s="94" t="str">
        <f>IF((F35/E35)-1&lt;0,"▲","")</f>
        <v/>
      </c>
      <c r="H35" s="95">
        <f t="shared" si="0"/>
        <v>3.8560411311054033E-2</v>
      </c>
      <c r="I35" s="33" t="str">
        <f>IF(F35="NA","",IF(M35=0,"",IF((F35-M35)&lt;0,"▲","")))</f>
        <v>▲</v>
      </c>
      <c r="J35" s="63">
        <f>IF(F35="NA","-",IF(M35=0,"-",ABS(F35-M35)))</f>
        <v>9.9999999999997868E-3</v>
      </c>
      <c r="K35" s="60">
        <v>1.3365</v>
      </c>
      <c r="L35" s="72">
        <v>3.42</v>
      </c>
      <c r="M35" s="55">
        <v>4.05</v>
      </c>
    </row>
    <row r="36" spans="2:13" ht="12" customHeight="1">
      <c r="B36" s="30"/>
      <c r="C36" s="23" t="s">
        <v>79</v>
      </c>
      <c r="D36" s="31">
        <v>3.31</v>
      </c>
      <c r="E36" s="32">
        <v>3.54</v>
      </c>
      <c r="F36" s="123">
        <v>3.84</v>
      </c>
      <c r="G36" s="94" t="str">
        <f>IF((F36/E36)-1&lt;0,"▲","")</f>
        <v/>
      </c>
      <c r="H36" s="95">
        <f t="shared" si="0"/>
        <v>8.4745762711864403E-2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3.84</v>
      </c>
    </row>
    <row r="37" spans="2:13" ht="12" customHeight="1">
      <c r="B37" s="30"/>
      <c r="C37" s="23" t="s">
        <v>9</v>
      </c>
      <c r="D37" s="31">
        <v>0.76</v>
      </c>
      <c r="E37" s="32">
        <v>1.21</v>
      </c>
      <c r="F37" s="123">
        <v>0.84</v>
      </c>
      <c r="G37" s="94" t="str">
        <f>IF((F37/E37)-1&lt;0,"▲","")</f>
        <v>▲</v>
      </c>
      <c r="H37" s="95">
        <f t="shared" si="0"/>
        <v>0.30578512396694213</v>
      </c>
      <c r="I37" s="33" t="str">
        <f>IF(F37="NA","",IF(M37=0,"",IF((F37-M37)&lt;0,"▲","")))</f>
        <v/>
      </c>
      <c r="J37" s="63">
        <f>IF(F37="NA","-",IF(M37=0,"-",ABS(F37-M37)))</f>
        <v>0</v>
      </c>
      <c r="K37" s="60">
        <v>0.21099999999999999</v>
      </c>
      <c r="L37" s="72">
        <v>0.81</v>
      </c>
      <c r="M37" s="55">
        <v>0.84</v>
      </c>
    </row>
    <row r="38" spans="2:13" ht="12" customHeight="1">
      <c r="B38" s="22"/>
      <c r="C38" s="42" t="s">
        <v>10</v>
      </c>
      <c r="D38" s="43">
        <f>ROUND(D37/(D35+D36),3)</f>
        <v>0.109</v>
      </c>
      <c r="E38" s="44">
        <f>ROUND(E37/(E35+E36),3)</f>
        <v>0.16300000000000001</v>
      </c>
      <c r="F38" s="74">
        <f>ROUND(F37/(F35+F36),3)</f>
        <v>0.107</v>
      </c>
      <c r="G38" s="107" t="str">
        <f>IF((F38/E38)-1&lt;0,"▲","")</f>
        <v>▲</v>
      </c>
      <c r="H38" s="108">
        <f>ABS(+F38-E38)*100</f>
        <v>5.6000000000000005</v>
      </c>
      <c r="I38" s="109" t="str">
        <f>IF(F38="NA","",IF(M38=0,"",IF((F38-M38)&lt;0,"▲","")))</f>
        <v/>
      </c>
      <c r="J38" s="64">
        <f>IF(F38="NA","-",IF(M38=0,"-",ABS(F38-M38)*100))</f>
        <v>0.10000000000000009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0.106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71</v>
      </c>
      <c r="E41" s="21" t="s">
        <v>72</v>
      </c>
      <c r="F41" s="76" t="s">
        <v>73</v>
      </c>
      <c r="G41" s="465" t="s">
        <v>17</v>
      </c>
      <c r="H41" s="458"/>
      <c r="I41" s="458"/>
      <c r="J41" s="458"/>
      <c r="K41" s="458"/>
      <c r="L41" s="459"/>
      <c r="M41" s="433" t="s">
        <v>67</v>
      </c>
    </row>
    <row r="42" spans="2:13" ht="12" customHeight="1">
      <c r="B42" s="30"/>
      <c r="C42" s="58"/>
      <c r="D42" s="59"/>
      <c r="E42" s="85" t="s">
        <v>4</v>
      </c>
      <c r="F42" s="86" t="s">
        <v>68</v>
      </c>
      <c r="G42" s="407" t="s">
        <v>63</v>
      </c>
      <c r="H42" s="408"/>
      <c r="I42" s="407" t="s">
        <v>54</v>
      </c>
      <c r="J42" s="409"/>
      <c r="K42" s="468" t="s">
        <v>74</v>
      </c>
      <c r="L42" s="470" t="s">
        <v>70</v>
      </c>
      <c r="M42" s="434"/>
    </row>
    <row r="43" spans="2:13" ht="12" customHeight="1">
      <c r="B43" s="22" t="s">
        <v>3</v>
      </c>
      <c r="C43" s="42"/>
      <c r="D43" s="52"/>
      <c r="E43" s="53"/>
      <c r="F43" s="65"/>
      <c r="G43" s="410"/>
      <c r="H43" s="411"/>
      <c r="I43" s="410"/>
      <c r="J43" s="412"/>
      <c r="K43" s="469"/>
      <c r="L43" s="47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84</v>
      </c>
      <c r="G44" s="113" t="str">
        <f>IF((F44/E44)-1&lt;0,"▲","")</f>
        <v>▲</v>
      </c>
      <c r="H44" s="95">
        <f>ABS((+F44/E44)-1)</f>
        <v>1.1880955181743369E-2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84</v>
      </c>
    </row>
    <row r="45" spans="2:13" ht="12" customHeight="1">
      <c r="B45" s="30"/>
      <c r="C45" s="23" t="s">
        <v>8</v>
      </c>
      <c r="D45" s="111">
        <v>44.6</v>
      </c>
      <c r="E45" s="112">
        <v>51.25</v>
      </c>
      <c r="F45" s="125">
        <v>51.21</v>
      </c>
      <c r="G45" s="114" t="str">
        <f>IF((F45/E45)-1&lt;0,"▲","")</f>
        <v>▲</v>
      </c>
      <c r="H45" s="95">
        <f>ABS((+F45/E45)-1)</f>
        <v>7.8048780487804947E-4</v>
      </c>
      <c r="I45" s="33" t="str">
        <f>IF(F45="NA","",IF(M45=0,"",IF((F45-M45)&lt;0,"▲","")))</f>
        <v>▲</v>
      </c>
      <c r="J45" s="63">
        <f>IF(F45="NA","-",IF(M45=0,"-",ABS(F45-M45)))</f>
        <v>0.25999999999999801</v>
      </c>
      <c r="K45" s="60">
        <v>13.8605</v>
      </c>
      <c r="L45" s="79">
        <v>40.305999999999997</v>
      </c>
      <c r="M45" s="55">
        <v>51.47</v>
      </c>
    </row>
    <row r="46" spans="2:13" ht="12" customHeight="1">
      <c r="B46" s="30"/>
      <c r="C46" s="23" t="s">
        <v>79</v>
      </c>
      <c r="D46" s="111">
        <v>24.13</v>
      </c>
      <c r="E46" s="112">
        <v>30.01</v>
      </c>
      <c r="F46" s="125">
        <v>24.77</v>
      </c>
      <c r="G46" s="114" t="str">
        <f>IF((F46/E46)-1&lt;0,"▲","")</f>
        <v>▲</v>
      </c>
      <c r="H46" s="95">
        <f>ABS((+F46/E46)-1)</f>
        <v>0.17460846384538498</v>
      </c>
      <c r="I46" s="33" t="str">
        <f>IF(F46="NA","",IF(M46=0,"",IF((F46-M46)&lt;0,"▲","")))</f>
        <v>▲</v>
      </c>
      <c r="J46" s="63">
        <f>IF(F46="NA","-",IF(M46=0,"-",ABS(F46-M46)))</f>
        <v>1.0899999999999999</v>
      </c>
      <c r="K46" s="60">
        <v>23.144500000000001</v>
      </c>
      <c r="L46" s="79">
        <v>23.108000000000001</v>
      </c>
      <c r="M46" s="55">
        <v>25.86</v>
      </c>
    </row>
    <row r="47" spans="2:13" ht="12" customHeight="1">
      <c r="B47" s="30"/>
      <c r="C47" s="23" t="s">
        <v>9</v>
      </c>
      <c r="D47" s="111">
        <v>3.06</v>
      </c>
      <c r="E47" s="112">
        <v>6.96</v>
      </c>
      <c r="F47" s="125">
        <v>15.09</v>
      </c>
      <c r="G47" s="114" t="str">
        <f>IF((F47/E47)-1&lt;0,"▲","")</f>
        <v/>
      </c>
      <c r="H47" s="95">
        <f>ABS((+F47/E47)-1)</f>
        <v>1.1681034482758621</v>
      </c>
      <c r="I47" s="33" t="str">
        <f>IF(F47="NA","",IF(M47=0,"",IF((F47-M47)&lt;0,"▲","")))</f>
        <v/>
      </c>
      <c r="J47" s="63">
        <f>IF(F47="NA","-",IF(M47=0,"-",ABS(F47-M47)))</f>
        <v>1.3499999999999996</v>
      </c>
      <c r="K47" s="60">
        <v>3.1349999999999998</v>
      </c>
      <c r="L47" s="79">
        <v>4.9930000000000003</v>
      </c>
      <c r="M47" s="55">
        <v>13.74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0.19900000000000001</v>
      </c>
      <c r="G48" s="117" t="str">
        <f>IF(F48-D48&lt;0,"▲","")</f>
        <v/>
      </c>
      <c r="H48" s="108">
        <f>ABS(+F48-E48)*100</f>
        <v>11.300000000000002</v>
      </c>
      <c r="I48" s="45" t="str">
        <f>IF(F48="NA","",IF(M48=0,"",IF((F48-M48)&lt;0,"▲","")))</f>
        <v/>
      </c>
      <c r="J48" s="64">
        <f>ABS(+F48-M48)*100</f>
        <v>2.1000000000000019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0.17799999999999999</v>
      </c>
    </row>
    <row r="49" spans="1:13" ht="12" customHeight="1">
      <c r="B49" s="1" t="s">
        <v>86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75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76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80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81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77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ht="12" customHeight="1">
      <c r="B58" s="1" t="s">
        <v>82</v>
      </c>
      <c r="C58" s="7"/>
      <c r="D58" s="7"/>
      <c r="E58" s="7"/>
      <c r="F58" s="7"/>
      <c r="G58" s="7"/>
      <c r="H58" s="7"/>
      <c r="I58" s="3"/>
      <c r="J58" s="5"/>
      <c r="K58" s="5"/>
      <c r="L58" s="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2">
    <mergeCell ref="G41:L41"/>
    <mergeCell ref="M41:M43"/>
    <mergeCell ref="G42:H43"/>
    <mergeCell ref="I42:J43"/>
    <mergeCell ref="K42:K43"/>
    <mergeCell ref="L42:L43"/>
    <mergeCell ref="G6:L6"/>
    <mergeCell ref="M6:M8"/>
    <mergeCell ref="G7:H8"/>
    <mergeCell ref="I7:J8"/>
    <mergeCell ref="K7:K8"/>
    <mergeCell ref="L7:L8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O53" sqref="O5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879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408.46</v>
      </c>
      <c r="F10" s="198">
        <v>453.45</v>
      </c>
      <c r="G10" s="271"/>
      <c r="H10" s="94" t="s">
        <v>52</v>
      </c>
      <c r="I10" s="234">
        <v>0.11014542427655094</v>
      </c>
      <c r="J10" s="267"/>
      <c r="K10" s="163"/>
      <c r="L10" s="312">
        <v>0.16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360.68</v>
      </c>
      <c r="E11" s="187">
        <v>348.04</v>
      </c>
      <c r="F11" s="198">
        <v>359.39</v>
      </c>
      <c r="G11" s="271"/>
      <c r="H11" s="94" t="s">
        <v>52</v>
      </c>
      <c r="I11" s="234">
        <v>3.2611194115618858E-2</v>
      </c>
      <c r="J11" s="267"/>
      <c r="K11" s="163"/>
      <c r="L11" s="312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94.85</v>
      </c>
      <c r="E12" s="187">
        <v>69.239999999999995</v>
      </c>
      <c r="F12" s="198">
        <v>81.489999999999995</v>
      </c>
      <c r="G12" s="271"/>
      <c r="H12" s="94" t="s">
        <v>52</v>
      </c>
      <c r="I12" s="234">
        <v>0.17692085499711152</v>
      </c>
      <c r="J12" s="267"/>
      <c r="L12" s="312" t="s">
        <v>603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56.6</v>
      </c>
      <c r="F13" s="198">
        <v>76.66</v>
      </c>
      <c r="G13" s="271"/>
      <c r="H13" s="94" t="s">
        <v>52</v>
      </c>
      <c r="I13" s="234">
        <v>0.35441696113074195</v>
      </c>
      <c r="J13" s="267"/>
      <c r="K13" s="163"/>
      <c r="L13" s="312">
        <v>1.05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0.12699492898382106</v>
      </c>
      <c r="E14" s="191">
        <v>0.13564033742331288</v>
      </c>
      <c r="F14" s="199">
        <v>0.17387951369987298</v>
      </c>
      <c r="G14" s="272"/>
      <c r="H14" s="275" t="s">
        <v>52</v>
      </c>
      <c r="I14" s="240">
        <v>3.8239176276560096</v>
      </c>
      <c r="J14" s="268"/>
      <c r="K14" s="163"/>
      <c r="L14" s="313">
        <v>0.24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45.32</v>
      </c>
      <c r="G16" s="271"/>
      <c r="H16" s="94" t="s">
        <v>52</v>
      </c>
      <c r="I16" s="234">
        <v>9.3541202672606794E-3</v>
      </c>
      <c r="J16" s="267"/>
      <c r="K16" s="163"/>
      <c r="L16" s="312">
        <v>0.16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29.61</v>
      </c>
      <c r="E17" s="187">
        <v>29.94</v>
      </c>
      <c r="F17" s="198">
        <v>30.26</v>
      </c>
      <c r="G17" s="271"/>
      <c r="H17" s="94" t="s">
        <v>52</v>
      </c>
      <c r="I17" s="234">
        <v>1.0688042752170945E-2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21.78</v>
      </c>
      <c r="E18" s="187">
        <v>21.09</v>
      </c>
      <c r="F18" s="198">
        <v>19.73</v>
      </c>
      <c r="G18" s="271"/>
      <c r="H18" s="94" t="s">
        <v>548</v>
      </c>
      <c r="I18" s="234">
        <v>6.4485538169748668E-2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16.28</v>
      </c>
      <c r="F19" s="198">
        <v>15.28</v>
      </c>
      <c r="G19" s="271"/>
      <c r="H19" s="94" t="s">
        <v>548</v>
      </c>
      <c r="I19" s="234">
        <v>6.1425061425061545E-2</v>
      </c>
      <c r="J19" s="267"/>
      <c r="K19" s="163"/>
      <c r="L19" s="312">
        <v>0.16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0.36991632613348902</v>
      </c>
      <c r="E20" s="191">
        <v>0.31902802273172642</v>
      </c>
      <c r="F20" s="199">
        <v>0.30566113222644525</v>
      </c>
      <c r="G20" s="272"/>
      <c r="H20" s="275" t="s">
        <v>548</v>
      </c>
      <c r="I20" s="240">
        <v>1.336689050528117</v>
      </c>
      <c r="J20" s="268"/>
      <c r="K20" s="163"/>
      <c r="L20" s="313">
        <v>0.32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358.47</v>
      </c>
      <c r="F22" s="198">
        <v>402.01</v>
      </c>
      <c r="G22" s="271"/>
      <c r="H22" s="94" t="s">
        <v>52</v>
      </c>
      <c r="I22" s="234">
        <v>0.12146065221636393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326.27999999999997</v>
      </c>
      <c r="E23" s="187">
        <v>313.31</v>
      </c>
      <c r="F23" s="198">
        <v>324.23</v>
      </c>
      <c r="G23" s="271"/>
      <c r="H23" s="94" t="s">
        <v>52</v>
      </c>
      <c r="I23" s="234">
        <v>3.4853659315055463E-2</v>
      </c>
      <c r="J23" s="267"/>
      <c r="K23" s="163"/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70.459999999999994</v>
      </c>
      <c r="E24" s="187">
        <v>46.18</v>
      </c>
      <c r="F24" s="198">
        <v>59.41</v>
      </c>
      <c r="G24" s="271"/>
      <c r="H24" s="94" t="s">
        <v>52</v>
      </c>
      <c r="I24" s="234">
        <v>0.28648765699436973</v>
      </c>
      <c r="J24" s="267"/>
      <c r="K24" s="163"/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39.47</v>
      </c>
      <c r="F25" s="198">
        <v>60.41</v>
      </c>
      <c r="G25" s="271"/>
      <c r="H25" s="94" t="s">
        <v>52</v>
      </c>
      <c r="I25" s="234">
        <v>0.53052951608816823</v>
      </c>
      <c r="J25" s="267"/>
      <c r="K25" s="163"/>
      <c r="L25" s="312">
        <v>0.91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9.4721984170993603E-2</v>
      </c>
      <c r="E26" s="191">
        <v>0.10979443099947146</v>
      </c>
      <c r="F26" s="199">
        <v>0.15746533208216035</v>
      </c>
      <c r="G26" s="272"/>
      <c r="H26" s="275" t="s">
        <v>52</v>
      </c>
      <c r="I26" s="240">
        <v>4.7670901082688886</v>
      </c>
      <c r="J26" s="268"/>
      <c r="K26" s="94"/>
      <c r="L26" s="313">
        <v>0.24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348.75</v>
      </c>
      <c r="F28" s="200">
        <v>387.75</v>
      </c>
      <c r="G28" s="273">
        <v>11.942458537150131</v>
      </c>
      <c r="H28" s="94" t="s">
        <v>52</v>
      </c>
      <c r="I28" s="234">
        <v>0.1118279569892473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317.12</v>
      </c>
      <c r="E29" s="188">
        <v>303.67</v>
      </c>
      <c r="F29" s="200">
        <v>314.58999999999997</v>
      </c>
      <c r="G29" s="273">
        <v>5.2739015493759069</v>
      </c>
      <c r="H29" s="94" t="s">
        <v>52</v>
      </c>
      <c r="I29" s="234">
        <v>3.5960088253696343E-2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62.78</v>
      </c>
      <c r="E30" s="188">
        <v>43.82</v>
      </c>
      <c r="F30" s="200">
        <v>53.34</v>
      </c>
      <c r="G30" s="273">
        <v>17.261410788381752</v>
      </c>
      <c r="H30" s="94" t="s">
        <v>52</v>
      </c>
      <c r="I30" s="234">
        <v>0.21725239616613434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36.869999999999997</v>
      </c>
      <c r="F31" s="200">
        <v>57.32</v>
      </c>
      <c r="G31" s="273">
        <v>38.309922972360653</v>
      </c>
      <c r="H31" s="94" t="s">
        <v>52</v>
      </c>
      <c r="I31" s="234">
        <v>0.55465147816653126</v>
      </c>
      <c r="J31" s="267"/>
      <c r="K31" s="163"/>
      <c r="L31" s="312">
        <v>0.89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9.2076862332192685E-2</v>
      </c>
      <c r="E32" s="191">
        <v>0.10610377277043943</v>
      </c>
      <c r="F32" s="199">
        <v>0.1557905036284076</v>
      </c>
      <c r="G32" s="272"/>
      <c r="H32" s="275" t="s">
        <v>52</v>
      </c>
      <c r="I32" s="240">
        <v>4.9686730857968167</v>
      </c>
      <c r="J32" s="268"/>
      <c r="K32" s="275"/>
      <c r="L32" s="313">
        <v>0.24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6.12</v>
      </c>
      <c r="G34" s="271">
        <v>21.931260229132562</v>
      </c>
      <c r="H34" s="277" t="s">
        <v>52</v>
      </c>
      <c r="I34" s="234">
        <v>0.20235756385068759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</v>
      </c>
      <c r="E35" s="187">
        <v>4.79</v>
      </c>
      <c r="F35" s="198">
        <v>4.8899999999999997</v>
      </c>
      <c r="G35" s="271">
        <v>19.546742209631731</v>
      </c>
      <c r="H35" s="277" t="s">
        <v>52</v>
      </c>
      <c r="I35" s="234">
        <v>2.0876826722338038E-2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2.61</v>
      </c>
      <c r="E36" s="187">
        <v>1.97</v>
      </c>
      <c r="F36" s="198">
        <v>2.35</v>
      </c>
      <c r="G36" s="271">
        <v>4.093567251461991</v>
      </c>
      <c r="H36" s="277" t="s">
        <v>52</v>
      </c>
      <c r="I36" s="234">
        <v>0.19289340101522856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0.84</v>
      </c>
      <c r="F37" s="198">
        <v>0.96</v>
      </c>
      <c r="G37" s="271">
        <v>28.378378378378386</v>
      </c>
      <c r="H37" s="277" t="s">
        <v>52</v>
      </c>
      <c r="I37" s="234">
        <v>0.14285714285714279</v>
      </c>
      <c r="J37" s="267"/>
      <c r="K37" s="163"/>
      <c r="L37" s="312">
        <v>-0.03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0.1242603550295858</v>
      </c>
      <c r="F38" s="201">
        <v>0.13259668508287292</v>
      </c>
      <c r="G38" s="274"/>
      <c r="H38" s="278" t="s">
        <v>52</v>
      </c>
      <c r="I38" s="235">
        <v>0.83363300532871276</v>
      </c>
      <c r="J38" s="270"/>
      <c r="K38" s="323"/>
      <c r="L38" s="316">
        <v>-0.41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116.38</v>
      </c>
      <c r="F44" s="223">
        <v>122.74</v>
      </c>
      <c r="G44" s="279"/>
      <c r="H44" s="280" t="s">
        <v>52</v>
      </c>
      <c r="I44" s="233">
        <v>5.4648565045540387E-2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62.77</v>
      </c>
      <c r="E45" s="226">
        <v>63.69</v>
      </c>
      <c r="F45" s="198">
        <v>66.290000000000006</v>
      </c>
      <c r="G45" s="271"/>
      <c r="H45" s="281" t="s">
        <v>52</v>
      </c>
      <c r="I45" s="234">
        <v>4.0822735123253295E-2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58.72</v>
      </c>
      <c r="E46" s="226">
        <v>54.43</v>
      </c>
      <c r="F46" s="198">
        <v>53.75</v>
      </c>
      <c r="G46" s="271"/>
      <c r="H46" s="281" t="s">
        <v>548</v>
      </c>
      <c r="I46" s="234">
        <v>1.2493110417049369E-2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6.27</v>
      </c>
      <c r="F47" s="198">
        <v>9.52</v>
      </c>
      <c r="G47" s="271"/>
      <c r="H47" s="281" t="s">
        <v>52</v>
      </c>
      <c r="I47" s="234">
        <v>0.5183413078149921</v>
      </c>
      <c r="J47" s="286"/>
      <c r="K47" s="281"/>
      <c r="L47" s="312">
        <v>0.41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5.3081611920081269E-2</v>
      </c>
      <c r="F48" s="201">
        <v>7.9306897700766404E-2</v>
      </c>
      <c r="G48" s="274"/>
      <c r="H48" s="282" t="s">
        <v>52</v>
      </c>
      <c r="I48" s="235">
        <v>2.6225285780685135</v>
      </c>
      <c r="J48" s="287"/>
      <c r="K48" s="342"/>
      <c r="L48" s="316">
        <v>0.34</v>
      </c>
      <c r="M48" s="317">
        <v>4.5170585387168012E-2</v>
      </c>
    </row>
    <row r="49" spans="2:15" ht="12" customHeight="1">
      <c r="B49" s="296" t="s">
        <v>880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46"/>
    </row>
    <row r="56" spans="2:15" ht="12" customHeight="1">
      <c r="B56" s="345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1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83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61</v>
      </c>
    </row>
    <row r="6" spans="2:13" ht="12" customHeight="1">
      <c r="B6" s="18"/>
      <c r="C6" s="19" t="s">
        <v>1</v>
      </c>
      <c r="D6" s="20" t="s">
        <v>64</v>
      </c>
      <c r="E6" s="21" t="s">
        <v>65</v>
      </c>
      <c r="F6" s="21" t="s">
        <v>66</v>
      </c>
      <c r="G6" s="458" t="s">
        <v>17</v>
      </c>
      <c r="H6" s="458"/>
      <c r="I6" s="458"/>
      <c r="J6" s="458"/>
      <c r="K6" s="458"/>
      <c r="L6" s="459"/>
      <c r="M6" s="433" t="s">
        <v>67</v>
      </c>
    </row>
    <row r="7" spans="2:13" ht="12" customHeight="1">
      <c r="B7" s="30"/>
      <c r="C7" s="58"/>
      <c r="D7" s="59"/>
      <c r="E7" s="2" t="s">
        <v>4</v>
      </c>
      <c r="F7" s="86" t="s">
        <v>68</v>
      </c>
      <c r="G7" s="457" t="s">
        <v>63</v>
      </c>
      <c r="H7" s="437"/>
      <c r="I7" s="440" t="s">
        <v>54</v>
      </c>
      <c r="J7" s="441"/>
      <c r="K7" s="444" t="s">
        <v>69</v>
      </c>
      <c r="L7" s="460" t="s">
        <v>70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345.33</v>
      </c>
      <c r="E10" s="32">
        <v>385.61</v>
      </c>
      <c r="F10" s="123">
        <v>363.1</v>
      </c>
      <c r="G10" s="94" t="str">
        <f>IF((F10/E10)-1&lt;0,"▲","")</f>
        <v>▲</v>
      </c>
      <c r="H10" s="95">
        <f>ABS((+F10/E10)-1)</f>
        <v>5.8375042141023292E-2</v>
      </c>
      <c r="I10" s="33" t="str">
        <f>IF(F10="NA","",IF(M10=0,"",IF((F10-M10)&lt;0,"▲","")))</f>
        <v/>
      </c>
      <c r="J10" s="63">
        <f>IF(F10="NA","-",IF(M10=0,"-",ABS(F10-M10)))</f>
        <v>2.4300000000000068</v>
      </c>
      <c r="K10" s="60">
        <v>231.6465</v>
      </c>
      <c r="L10" s="72">
        <v>275.07</v>
      </c>
      <c r="M10" s="55">
        <v>360.67</v>
      </c>
    </row>
    <row r="11" spans="2:13" ht="12" customHeight="1">
      <c r="B11" s="30"/>
      <c r="C11" s="23" t="s">
        <v>8</v>
      </c>
      <c r="D11" s="31">
        <v>262.12</v>
      </c>
      <c r="E11" s="32">
        <v>276.07</v>
      </c>
      <c r="F11" s="123">
        <v>277.08</v>
      </c>
      <c r="G11" s="94" t="str">
        <f>IF((F11/E11)-1&lt;0,"▲","")</f>
        <v/>
      </c>
      <c r="H11" s="95">
        <f>ABS((+F11/E11)-1)</f>
        <v>3.6584924113449713E-3</v>
      </c>
      <c r="I11" s="33" t="str">
        <f>IF(F11="NA","",IF(M11=0,"",IF((F11-M11)&lt;0,"▲","")))</f>
        <v/>
      </c>
      <c r="J11" s="63">
        <f>IF(F11="NA","-",IF(M11=0,"-",ABS(F11-M11)))</f>
        <v>2.6599999999999682</v>
      </c>
      <c r="K11" s="60">
        <v>180.13</v>
      </c>
      <c r="L11" s="72">
        <v>215.17099999999999</v>
      </c>
      <c r="M11" s="55">
        <v>274.42</v>
      </c>
    </row>
    <row r="12" spans="2:13" ht="12" customHeight="1">
      <c r="B12" s="30"/>
      <c r="C12" s="23" t="s">
        <v>79</v>
      </c>
      <c r="D12" s="31">
        <v>88.59</v>
      </c>
      <c r="E12" s="32">
        <v>83.76</v>
      </c>
      <c r="F12" s="123">
        <v>83.07</v>
      </c>
      <c r="G12" s="94" t="str">
        <f>IF((F12/E12)-1&lt;0,"▲","")</f>
        <v>▲</v>
      </c>
      <c r="H12" s="95">
        <f>ABS((+F12/E12)-1)</f>
        <v>8.2378223495703784E-3</v>
      </c>
      <c r="I12" s="33" t="str">
        <f>IF(F12="NA","",IF(M12=0,"",IF((F12-M12)&lt;0,"▲","")))</f>
        <v>▲</v>
      </c>
      <c r="J12" s="63">
        <f>IF(F12="NA","-",IF(M12=0,"-",ABS(F12-M12)))</f>
        <v>1.2700000000000102</v>
      </c>
      <c r="K12" s="60">
        <v>73.123999999999995</v>
      </c>
      <c r="L12" s="72">
        <v>99.475999999999999</v>
      </c>
      <c r="M12" s="55">
        <v>84.34</v>
      </c>
    </row>
    <row r="13" spans="2:13" ht="12" customHeight="1">
      <c r="B13" s="30"/>
      <c r="C13" s="23" t="s">
        <v>9</v>
      </c>
      <c r="D13" s="31">
        <v>44.4</v>
      </c>
      <c r="E13" s="32">
        <v>74.709999999999994</v>
      </c>
      <c r="F13" s="123">
        <v>82.28</v>
      </c>
      <c r="G13" s="94" t="str">
        <f>IF((F13/E13)-1&lt;0,"▲","")</f>
        <v/>
      </c>
      <c r="H13" s="95">
        <f>ABS((+F13/E13)-1)</f>
        <v>0.10132512381207337</v>
      </c>
      <c r="I13" s="33" t="str">
        <f>IF(F13="NA","",IF(M13=0,"",IF((F13-M13)&lt;0,"▲","")))</f>
        <v/>
      </c>
      <c r="J13" s="63">
        <f>IF(F13="NA","-",IF(M13=0,"-",ABS(F13-M13)))</f>
        <v>1.2000000000000028</v>
      </c>
      <c r="K13" s="60">
        <v>39.75</v>
      </c>
      <c r="L13" s="72">
        <v>25.483000000000001</v>
      </c>
      <c r="M13" s="55">
        <v>81.08</v>
      </c>
    </row>
    <row r="14" spans="2:13" ht="12" customHeight="1">
      <c r="B14" s="30"/>
      <c r="C14" s="23" t="s">
        <v>10</v>
      </c>
      <c r="D14" s="96">
        <f>ROUND(D13/(D11+D12),3)</f>
        <v>0.127</v>
      </c>
      <c r="E14" s="97">
        <f>ROUND(E13/(E11+E12),3)</f>
        <v>0.20799999999999999</v>
      </c>
      <c r="F14" s="69">
        <f>ROUND(F13/(F11+F12),3)</f>
        <v>0.22800000000000001</v>
      </c>
      <c r="G14" s="94" t="str">
        <f>IF((F14/E14)-1&lt;0,"▲","")</f>
        <v/>
      </c>
      <c r="H14" s="98">
        <f>ABS(+F14-E14)*100</f>
        <v>2.0000000000000018</v>
      </c>
      <c r="I14" s="33" t="str">
        <f>IF(F14="NA","",IF(M14=0,"",IF((F14-M14)&lt;0,"▲","")))</f>
        <v/>
      </c>
      <c r="J14" s="63">
        <f>IF(F14="NA","-",IF(M14=0,"-",ABS(F14-M14)*100))</f>
        <v>0.20000000000000018</v>
      </c>
      <c r="K14" s="99">
        <f>K13/(K11+K12)</f>
        <v>0.15695704707526831</v>
      </c>
      <c r="L14" s="126">
        <f>L13/(L11+L12)</f>
        <v>8.0989171992741082E-2</v>
      </c>
      <c r="M14" s="100">
        <f>ROUND(M13/(M11+M12),3)</f>
        <v>0.22600000000000001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63.81</v>
      </c>
      <c r="E16" s="32">
        <v>58.74</v>
      </c>
      <c r="F16" s="123">
        <v>57.28</v>
      </c>
      <c r="G16" s="94" t="str">
        <f>IF((F16/E16)-1&lt;0,"▲","")</f>
        <v>▲</v>
      </c>
      <c r="H16" s="95">
        <f t="shared" ref="H16:H37" si="0">ABS((+F16/E16)-1)</f>
        <v>2.4855294518215887E-2</v>
      </c>
      <c r="I16" s="33" t="str">
        <f>IF(F16="NA","",IF(M16=0,"",IF((F16-M16)&lt;0,"▲","")))</f>
        <v/>
      </c>
      <c r="J16" s="63">
        <f>IF(F16="NA","-",IF(M16=0,"-",ABS(F16-M16)))</f>
        <v>0.17000000000000171</v>
      </c>
      <c r="K16" s="60">
        <v>44.320500000000003</v>
      </c>
      <c r="L16" s="72">
        <v>59.404000000000003</v>
      </c>
      <c r="M16" s="55">
        <v>57.11</v>
      </c>
    </row>
    <row r="17" spans="2:13" ht="12" customHeight="1">
      <c r="B17" s="30"/>
      <c r="C17" s="23" t="s">
        <v>8</v>
      </c>
      <c r="D17" s="31">
        <v>32.51</v>
      </c>
      <c r="E17" s="32">
        <v>31.91</v>
      </c>
      <c r="F17" s="123">
        <v>32.33</v>
      </c>
      <c r="G17" s="94" t="str">
        <f>IF((F17/E17)-1&lt;0,"▲","")</f>
        <v/>
      </c>
      <c r="H17" s="95">
        <f t="shared" si="0"/>
        <v>1.3162018176120283E-2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31.52</v>
      </c>
      <c r="E18" s="32">
        <v>28.92</v>
      </c>
      <c r="F18" s="123">
        <v>27.22</v>
      </c>
      <c r="G18" s="94" t="str">
        <f>IF((F18/E18)-1&lt;0,"▲","")</f>
        <v>▲</v>
      </c>
      <c r="H18" s="95">
        <f t="shared" si="0"/>
        <v>5.8782849239280899E-2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14.87</v>
      </c>
      <c r="E19" s="32">
        <v>14.7</v>
      </c>
      <c r="F19" s="123">
        <v>14.75</v>
      </c>
      <c r="G19" s="94" t="str">
        <f>IF((F19/E19)-1&lt;0,"▲","")</f>
        <v/>
      </c>
      <c r="H19" s="95">
        <f t="shared" si="0"/>
        <v>3.4013605442178019E-3</v>
      </c>
      <c r="I19" s="33" t="str">
        <f>IF(F19="NA","",IF(M19=0,"",IF((F19-M19)&lt;0,"▲","")))</f>
        <v/>
      </c>
      <c r="J19" s="63">
        <f>IF(F19="NA","-",IF(M19=0,"-",ABS(F19-M19)))</f>
        <v>0.32000000000000028</v>
      </c>
      <c r="K19" s="60">
        <v>12.750500000000001</v>
      </c>
      <c r="L19" s="72">
        <v>10.234</v>
      </c>
      <c r="M19" s="55">
        <v>14.43</v>
      </c>
    </row>
    <row r="20" spans="2:13" ht="12" customHeight="1">
      <c r="B20" s="30"/>
      <c r="C20" s="23" t="s">
        <v>10</v>
      </c>
      <c r="D20" s="96">
        <f>ROUND(D19/(D17+D18),3)</f>
        <v>0.23200000000000001</v>
      </c>
      <c r="E20" s="97">
        <f>ROUND(E19/(E17+E18),3)</f>
        <v>0.24199999999999999</v>
      </c>
      <c r="F20" s="69">
        <f>ROUND(F19/(F17+F18),3)</f>
        <v>0.248</v>
      </c>
      <c r="G20" s="104" t="str">
        <f>IF((F20/E20)-1&lt;0,"▲","")</f>
        <v/>
      </c>
      <c r="H20" s="98">
        <f>ABS(+F20-E20)*100</f>
        <v>0.60000000000000053</v>
      </c>
      <c r="I20" s="105" t="str">
        <f>IF(F20="NA","",IF(M20=0,"",IF((F20-M20)&lt;0,"▲","")))</f>
        <v/>
      </c>
      <c r="J20" s="63">
        <f>IF(F20="NA","-",IF(M20=0,"-",ABS(F20-M20)*100))</f>
        <v>0.60000000000000053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0.24199999999999999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275.10000000000002</v>
      </c>
      <c r="E22" s="32">
        <v>319.42</v>
      </c>
      <c r="F22" s="123">
        <v>298.74</v>
      </c>
      <c r="G22" s="94" t="str">
        <f>IF((F22/E22)-1&lt;0,"▲","")</f>
        <v>▲</v>
      </c>
      <c r="H22" s="95">
        <f>ABS((+F22/E22)-1)</f>
        <v>6.4742345501220933E-2</v>
      </c>
      <c r="I22" s="33" t="str">
        <f>IF(F22="NA","",IF(M22=0,"",IF((F22-M22)&lt;0,"▲","")))</f>
        <v/>
      </c>
      <c r="J22" s="63">
        <f>IF(F22="NA","-",IF(M22=0,"-",ABS(F22-M22)))</f>
        <v>2.1800000000000068</v>
      </c>
      <c r="K22" s="60">
        <v>184.39500000000001</v>
      </c>
      <c r="L22" s="72">
        <v>210.03800000000001</v>
      </c>
      <c r="M22" s="55">
        <v>296.56</v>
      </c>
    </row>
    <row r="23" spans="2:13" ht="12" customHeight="1">
      <c r="B23" s="30"/>
      <c r="C23" s="23" t="s">
        <v>8</v>
      </c>
      <c r="D23" s="31">
        <v>225.96</v>
      </c>
      <c r="E23" s="32">
        <v>240.28</v>
      </c>
      <c r="F23" s="123">
        <v>240.7</v>
      </c>
      <c r="G23" s="94" t="str">
        <f>IF((F23/E23)-1&lt;0,"▲","")</f>
        <v/>
      </c>
      <c r="H23" s="95">
        <f t="shared" si="0"/>
        <v>1.7479607125019392E-3</v>
      </c>
      <c r="I23" s="33" t="str">
        <f>IF(F23="NA","",IF(M23=0,"",IF((F23-M23)&lt;0,"▲","")))</f>
        <v/>
      </c>
      <c r="J23" s="63">
        <f>IF(F23="NA","-",IF(M23=0,"-",ABS(F23-M23)))</f>
        <v>2.6299999999999955</v>
      </c>
      <c r="K23" s="60">
        <v>157.39250000000001</v>
      </c>
      <c r="L23" s="72">
        <v>180.72300000000001</v>
      </c>
      <c r="M23" s="55">
        <v>238.07</v>
      </c>
    </row>
    <row r="24" spans="2:13" ht="12" customHeight="1">
      <c r="B24" s="30"/>
      <c r="C24" s="23" t="s">
        <v>79</v>
      </c>
      <c r="D24" s="31">
        <v>53.75</v>
      </c>
      <c r="E24" s="32">
        <v>51.3</v>
      </c>
      <c r="F24" s="123">
        <v>52.01</v>
      </c>
      <c r="G24" s="94" t="str">
        <f>IF((F24/E24)-1&lt;0,"▲","")</f>
        <v/>
      </c>
      <c r="H24" s="95">
        <f t="shared" si="0"/>
        <v>1.3840155945419097E-2</v>
      </c>
      <c r="I24" s="33" t="str">
        <f>IF(F24="NA","",IF(M24=0,"",IF((F24-M24)&lt;0,"▲","")))</f>
        <v>▲</v>
      </c>
      <c r="J24" s="63">
        <f>IF(F24="NA","-",IF(M24=0,"-",ABS(F24-M24)))</f>
        <v>1.2700000000000031</v>
      </c>
      <c r="K24" s="60">
        <v>39.707999999999998</v>
      </c>
      <c r="L24" s="72">
        <v>63.003999999999998</v>
      </c>
      <c r="M24" s="55">
        <v>53.28</v>
      </c>
    </row>
    <row r="25" spans="2:13" ht="12" customHeight="1">
      <c r="B25" s="30"/>
      <c r="C25" s="23" t="s">
        <v>9</v>
      </c>
      <c r="D25" s="31">
        <v>28.76</v>
      </c>
      <c r="E25" s="32">
        <v>58.8</v>
      </c>
      <c r="F25" s="123">
        <v>66.7</v>
      </c>
      <c r="G25" s="94" t="str">
        <f>IF((F25/E25)-1&lt;0,"▲","")</f>
        <v/>
      </c>
      <c r="H25" s="95">
        <f t="shared" si="0"/>
        <v>0.13435374149659873</v>
      </c>
      <c r="I25" s="33" t="str">
        <f>IF(F25="NA","",IF(M25=0,"",IF((F25-M25)&lt;0,"▲","")))</f>
        <v/>
      </c>
      <c r="J25" s="63">
        <f>IF(F25="NA","-",IF(M25=0,"-",ABS(F25-M25)))</f>
        <v>0.85999999999999943</v>
      </c>
      <c r="K25" s="60">
        <v>26.788499999999999</v>
      </c>
      <c r="L25" s="72">
        <v>14.439</v>
      </c>
      <c r="M25" s="55">
        <v>65.84</v>
      </c>
    </row>
    <row r="26" spans="2:13" ht="12" customHeight="1">
      <c r="B26" s="30"/>
      <c r="C26" s="23" t="s">
        <v>10</v>
      </c>
      <c r="D26" s="96">
        <f>ROUND(D25/(D23+D24),3)</f>
        <v>0.10299999999999999</v>
      </c>
      <c r="E26" s="97">
        <f>ROUND(E25/(E23+E24),3)</f>
        <v>0.20200000000000001</v>
      </c>
      <c r="F26" s="69">
        <f>ROUND(F25/(F23+F24),3)</f>
        <v>0.22800000000000001</v>
      </c>
      <c r="G26" s="104" t="str">
        <f>IF((F26/E26)-1&lt;0,"▲","")</f>
        <v/>
      </c>
      <c r="H26" s="98">
        <f>ABS(+F26-E26)*100</f>
        <v>2.5999999999999996</v>
      </c>
      <c r="I26" s="105" t="str">
        <f>IF(F26="NA","",IF(M26=0,"",IF((F26-M26)&lt;0,"▲","")))</f>
        <v/>
      </c>
      <c r="J26" s="63">
        <f>IF(F26="NA","-",IF(M26=0,"-",ABS(F26-M26)*100))</f>
        <v>0.20000000000000018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0.22600000000000001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256.27999999999997</v>
      </c>
      <c r="E28" s="32">
        <v>299.91000000000003</v>
      </c>
      <c r="F28" s="123">
        <v>282.26</v>
      </c>
      <c r="G28" s="94" t="str">
        <f>IF((F28/E28)-1&lt;0,"▲","")</f>
        <v>▲</v>
      </c>
      <c r="H28" s="95">
        <f>ABS((+F28/E28)-1)</f>
        <v>5.8850988629922441E-2</v>
      </c>
      <c r="I28" s="33" t="str">
        <f>IF(F28="NA","",IF(M28=0,"",IF((F28-M28)&lt;0,"▲","")))</f>
        <v/>
      </c>
      <c r="J28" s="63">
        <f>IF(F28="NA","-",IF(M28=0,"-",ABS(F28-M28)))</f>
        <v>2.0299999999999727</v>
      </c>
      <c r="K28" s="60">
        <v>142.88849999999999</v>
      </c>
      <c r="L28" s="72">
        <v>187.97</v>
      </c>
      <c r="M28" s="55">
        <v>280.23</v>
      </c>
    </row>
    <row r="29" spans="2:13" ht="12" customHeight="1">
      <c r="B29" s="41"/>
      <c r="C29" s="23" t="s">
        <v>8</v>
      </c>
      <c r="D29" s="31">
        <v>211.64</v>
      </c>
      <c r="E29" s="32">
        <v>224.75</v>
      </c>
      <c r="F29" s="123">
        <v>227.59</v>
      </c>
      <c r="G29" s="94" t="str">
        <f>IF((F29/E29)-1&lt;0,"▲","")</f>
        <v/>
      </c>
      <c r="H29" s="95">
        <f t="shared" si="0"/>
        <v>1.2636262513904262E-2</v>
      </c>
      <c r="I29" s="33" t="str">
        <f>IF(F29="NA","",IF(M29=0,"",IF((F29-M29)&lt;0,"▲","")))</f>
        <v/>
      </c>
      <c r="J29" s="63">
        <f>IF(F29="NA","-",IF(M29=0,"-",ABS(F29-M29)))</f>
        <v>3.1700000000000159</v>
      </c>
      <c r="K29" s="60">
        <v>119.678</v>
      </c>
      <c r="L29" s="72">
        <v>160.55199999999999</v>
      </c>
      <c r="M29" s="55">
        <v>224.42</v>
      </c>
    </row>
    <row r="30" spans="2:13" ht="12" customHeight="1">
      <c r="B30" s="41"/>
      <c r="C30" s="23" t="s">
        <v>79</v>
      </c>
      <c r="D30" s="31">
        <v>48.26</v>
      </c>
      <c r="E30" s="32">
        <v>46.08</v>
      </c>
      <c r="F30" s="123">
        <v>46.99</v>
      </c>
      <c r="G30" s="94" t="str">
        <f>IF((F30/E30)-1&lt;0,"▲","")</f>
        <v/>
      </c>
      <c r="H30" s="95">
        <f t="shared" si="0"/>
        <v>1.9748263888889062E-2</v>
      </c>
      <c r="I30" s="33" t="str">
        <f>IF(F30="NA","",IF(M30=0,"",IF((F30-M30)&lt;0,"▲","")))</f>
        <v>▲</v>
      </c>
      <c r="J30" s="63">
        <f>IF(F30="NA","-",IF(M30=0,"-",ABS(F30-M30)))</f>
        <v>1.269999999999996</v>
      </c>
      <c r="K30" s="60">
        <v>31.388999999999999</v>
      </c>
      <c r="L30" s="72">
        <v>56.588999999999999</v>
      </c>
      <c r="M30" s="55">
        <v>48.26</v>
      </c>
    </row>
    <row r="31" spans="2:13" ht="12" customHeight="1">
      <c r="B31" s="41"/>
      <c r="C31" s="23" t="s">
        <v>9</v>
      </c>
      <c r="D31" s="31">
        <v>24.34</v>
      </c>
      <c r="E31" s="32">
        <v>53.7</v>
      </c>
      <c r="F31" s="123">
        <v>61.62</v>
      </c>
      <c r="G31" s="94" t="str">
        <f>IF((F31/E31)-1&lt;0,"▲","")</f>
        <v/>
      </c>
      <c r="H31" s="95">
        <f t="shared" si="0"/>
        <v>0.14748603351955292</v>
      </c>
      <c r="I31" s="33" t="str">
        <f>IF(F31="NA","",IF(M31=0,"",IF((F31-M31)&lt;0,"▲","")))</f>
        <v/>
      </c>
      <c r="J31" s="63">
        <f>IF(F31="NA","-",IF(M31=0,"-",ABS(F31-M31)))</f>
        <v>0.1699999999999946</v>
      </c>
      <c r="K31" s="60">
        <v>15.137</v>
      </c>
      <c r="L31" s="72">
        <v>10.819000000000001</v>
      </c>
      <c r="M31" s="55">
        <v>61.45</v>
      </c>
    </row>
    <row r="32" spans="2:13" ht="12" customHeight="1">
      <c r="B32" s="41"/>
      <c r="C32" s="23" t="s">
        <v>10</v>
      </c>
      <c r="D32" s="96">
        <f>ROUND(D31/(D29+D30),3)</f>
        <v>9.4E-2</v>
      </c>
      <c r="E32" s="97">
        <f>ROUND(E31/(E29+E30),3)</f>
        <v>0.19800000000000001</v>
      </c>
      <c r="F32" s="69">
        <f>ROUND(F31/(F29+F30),3)</f>
        <v>0.224</v>
      </c>
      <c r="G32" s="104" t="str">
        <f>IF((F32/E32)-1&lt;0,"▲","")</f>
        <v/>
      </c>
      <c r="H32" s="98">
        <f>ABS(+F32-E32)*100</f>
        <v>2.5999999999999996</v>
      </c>
      <c r="I32" s="105" t="str">
        <f>IF(F32="NA","",IF(M32=0,"",IF((F32-M32)&lt;0,"▲","")))</f>
        <v>▲</v>
      </c>
      <c r="J32" s="63">
        <f>IF(F32="NA","-",IF(M32=0,"-",ABS(F32-M32)*100))</f>
        <v>0.10000000000000009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0.22500000000000001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6.42</v>
      </c>
      <c r="E34" s="32">
        <v>7.46</v>
      </c>
      <c r="F34" s="123">
        <v>7.09</v>
      </c>
      <c r="G34" s="94" t="str">
        <f>IF((F34/E34)-1&lt;0,"▲","")</f>
        <v>▲</v>
      </c>
      <c r="H34" s="95">
        <f>ABS((+F34/E34)-1)</f>
        <v>4.9597855227882071E-2</v>
      </c>
      <c r="I34" s="33" t="str">
        <f>IF(F34="NA","",IF(M34=0,"",IF((F34-M34)&lt;0,"▲","")))</f>
        <v/>
      </c>
      <c r="J34" s="63">
        <f>IF(F34="NA","-",IF(M34=0,"-",ABS(F34-M34)))</f>
        <v>8.0000000000000071E-2</v>
      </c>
      <c r="K34" s="60">
        <v>2.931</v>
      </c>
      <c r="L34" s="72">
        <v>5.6280000000000001</v>
      </c>
      <c r="M34" s="55">
        <v>7.01</v>
      </c>
    </row>
    <row r="35" spans="2:13" ht="12" customHeight="1">
      <c r="B35" s="30"/>
      <c r="C35" s="23" t="s">
        <v>8</v>
      </c>
      <c r="D35" s="31">
        <v>3.66</v>
      </c>
      <c r="E35" s="32">
        <v>3.89</v>
      </c>
      <c r="F35" s="123">
        <v>4.05</v>
      </c>
      <c r="G35" s="94" t="str">
        <f>IF((F35/E35)-1&lt;0,"▲","")</f>
        <v/>
      </c>
      <c r="H35" s="95">
        <f t="shared" si="0"/>
        <v>4.1131105398457546E-2</v>
      </c>
      <c r="I35" s="33" t="str">
        <f>IF(F35="NA","",IF(M35=0,"",IF((F35-M35)&lt;0,"▲","")))</f>
        <v/>
      </c>
      <c r="J35" s="63">
        <f>IF(F35="NA","-",IF(M35=0,"-",ABS(F35-M35)))</f>
        <v>3.0000000000000249E-2</v>
      </c>
      <c r="K35" s="60">
        <v>1.3365</v>
      </c>
      <c r="L35" s="72">
        <v>3.42</v>
      </c>
      <c r="M35" s="55">
        <v>4.0199999999999996</v>
      </c>
    </row>
    <row r="36" spans="2:13" ht="12" customHeight="1">
      <c r="B36" s="30"/>
      <c r="C36" s="23" t="s">
        <v>79</v>
      </c>
      <c r="D36" s="31">
        <v>3.31</v>
      </c>
      <c r="E36" s="32">
        <v>3.54</v>
      </c>
      <c r="F36" s="123">
        <v>3.84</v>
      </c>
      <c r="G36" s="94" t="str">
        <f>IF((F36/E36)-1&lt;0,"▲","")</f>
        <v/>
      </c>
      <c r="H36" s="95">
        <f t="shared" si="0"/>
        <v>8.4745762711864403E-2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3.84</v>
      </c>
    </row>
    <row r="37" spans="2:13" ht="12" customHeight="1">
      <c r="B37" s="30"/>
      <c r="C37" s="23" t="s">
        <v>9</v>
      </c>
      <c r="D37" s="31">
        <v>0.76</v>
      </c>
      <c r="E37" s="32">
        <v>1.21</v>
      </c>
      <c r="F37" s="123">
        <v>0.84</v>
      </c>
      <c r="G37" s="94" t="str">
        <f>IF((F37/E37)-1&lt;0,"▲","")</f>
        <v>▲</v>
      </c>
      <c r="H37" s="95">
        <f t="shared" si="0"/>
        <v>0.30578512396694213</v>
      </c>
      <c r="I37" s="33" t="str">
        <f>IF(F37="NA","",IF(M37=0,"",IF((F37-M37)&lt;0,"▲","")))</f>
        <v/>
      </c>
      <c r="J37" s="63">
        <f>IF(F37="NA","-",IF(M37=0,"-",ABS(F37-M37)))</f>
        <v>3.9999999999999925E-2</v>
      </c>
      <c r="K37" s="60">
        <v>0.21099999999999999</v>
      </c>
      <c r="L37" s="72">
        <v>0.81</v>
      </c>
      <c r="M37" s="55">
        <v>0.8</v>
      </c>
    </row>
    <row r="38" spans="2:13" ht="12" customHeight="1">
      <c r="B38" s="22"/>
      <c r="C38" s="42" t="s">
        <v>10</v>
      </c>
      <c r="D38" s="43">
        <f>ROUND(D37/(D35+D36),3)</f>
        <v>0.109</v>
      </c>
      <c r="E38" s="44">
        <f>ROUND(E37/(E35+E36),3)</f>
        <v>0.16300000000000001</v>
      </c>
      <c r="F38" s="74">
        <f>ROUND(F37/(F35+F36),3)</f>
        <v>0.106</v>
      </c>
      <c r="G38" s="107" t="str">
        <f>IF((F38/E38)-1&lt;0,"▲","")</f>
        <v>▲</v>
      </c>
      <c r="H38" s="108">
        <f>ABS(+F38-E38)*100</f>
        <v>5.7000000000000011</v>
      </c>
      <c r="I38" s="109" t="str">
        <f>IF(F38="NA","",IF(M38=0,"",IF((F38-M38)&lt;0,"▲","")))</f>
        <v/>
      </c>
      <c r="J38" s="64">
        <f>IF(F38="NA","-",IF(M38=0,"-",ABS(F38-M38)*100))</f>
        <v>0.40000000000000036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0.10199999999999999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71</v>
      </c>
      <c r="E41" s="21" t="s">
        <v>72</v>
      </c>
      <c r="F41" s="76" t="s">
        <v>73</v>
      </c>
      <c r="G41" s="465" t="s">
        <v>17</v>
      </c>
      <c r="H41" s="458"/>
      <c r="I41" s="458"/>
      <c r="J41" s="458"/>
      <c r="K41" s="458"/>
      <c r="L41" s="459"/>
      <c r="M41" s="433" t="s">
        <v>67</v>
      </c>
    </row>
    <row r="42" spans="2:13" ht="12" customHeight="1">
      <c r="B42" s="30"/>
      <c r="C42" s="58"/>
      <c r="D42" s="59"/>
      <c r="E42" s="85" t="s">
        <v>4</v>
      </c>
      <c r="F42" s="86" t="s">
        <v>68</v>
      </c>
      <c r="G42" s="407" t="s">
        <v>63</v>
      </c>
      <c r="H42" s="408"/>
      <c r="I42" s="407" t="s">
        <v>54</v>
      </c>
      <c r="J42" s="409"/>
      <c r="K42" s="468" t="s">
        <v>74</v>
      </c>
      <c r="L42" s="470" t="s">
        <v>70</v>
      </c>
      <c r="M42" s="434"/>
    </row>
    <row r="43" spans="2:13" ht="12" customHeight="1">
      <c r="B43" s="22" t="s">
        <v>3</v>
      </c>
      <c r="C43" s="42"/>
      <c r="D43" s="52"/>
      <c r="E43" s="53"/>
      <c r="F43" s="65"/>
      <c r="G43" s="410"/>
      <c r="H43" s="411"/>
      <c r="I43" s="410"/>
      <c r="J43" s="412"/>
      <c r="K43" s="469"/>
      <c r="L43" s="47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84</v>
      </c>
      <c r="G44" s="113" t="str">
        <f>IF((F44/E44)-1&lt;0,"▲","")</f>
        <v>▲</v>
      </c>
      <c r="H44" s="95">
        <f>ABS((+F44/E44)-1)</f>
        <v>1.1880955181743369E-2</v>
      </c>
      <c r="I44" s="54" t="str">
        <f>IF(F44="NA","",IF(M44=0,"",IF((F44-M44)&lt;0,"▲","")))</f>
        <v/>
      </c>
      <c r="J44" s="63">
        <f>IF(F44="NA","-",IF(M44=0,"-",ABS(F44-M44)))</f>
        <v>1.1800000000000068</v>
      </c>
      <c r="K44" s="60">
        <v>38.349499999999999</v>
      </c>
      <c r="L44" s="77">
        <v>59.173999999999999</v>
      </c>
      <c r="M44" s="78">
        <v>82.82</v>
      </c>
    </row>
    <row r="45" spans="2:13" ht="12" customHeight="1">
      <c r="B45" s="30"/>
      <c r="C45" s="23" t="s">
        <v>8</v>
      </c>
      <c r="D45" s="111">
        <v>44.6</v>
      </c>
      <c r="E45" s="112">
        <v>51.25</v>
      </c>
      <c r="F45" s="125">
        <v>51.47</v>
      </c>
      <c r="G45" s="114" t="str">
        <f>IF((F45/E45)-1&lt;0,"▲","")</f>
        <v/>
      </c>
      <c r="H45" s="95">
        <f>ABS((+F45/E45)-1)</f>
        <v>4.2926829268292721E-3</v>
      </c>
      <c r="I45" s="33" t="str">
        <f>IF(F45="NA","",IF(M45=0,"",IF((F45-M45)&lt;0,"▲","")))</f>
        <v/>
      </c>
      <c r="J45" s="63">
        <f>IF(F45="NA","-",IF(M45=0,"-",ABS(F45-M45)))</f>
        <v>0.35999999999999943</v>
      </c>
      <c r="K45" s="60">
        <v>13.8605</v>
      </c>
      <c r="L45" s="79">
        <v>40.305999999999997</v>
      </c>
      <c r="M45" s="55">
        <v>51.11</v>
      </c>
    </row>
    <row r="46" spans="2:13" ht="12" customHeight="1">
      <c r="B46" s="30"/>
      <c r="C46" s="23" t="s">
        <v>79</v>
      </c>
      <c r="D46" s="111">
        <v>24.13</v>
      </c>
      <c r="E46" s="112">
        <v>30.01</v>
      </c>
      <c r="F46" s="125">
        <v>25.86</v>
      </c>
      <c r="G46" s="114" t="str">
        <f>IF((F46/E46)-1&lt;0,"▲","")</f>
        <v>▲</v>
      </c>
      <c r="H46" s="95">
        <f>ABS((+F46/E46)-1)</f>
        <v>0.13828723758747086</v>
      </c>
      <c r="I46" s="33" t="str">
        <f>IF(F46="NA","",IF(M46=0,"",IF((F46-M46)&lt;0,"▲","")))</f>
        <v>▲</v>
      </c>
      <c r="J46" s="63">
        <f>IF(F46="NA","-",IF(M46=0,"-",ABS(F46-M46)))</f>
        <v>1.9000000000000021</v>
      </c>
      <c r="K46" s="60">
        <v>23.144500000000001</v>
      </c>
      <c r="L46" s="79">
        <v>23.108000000000001</v>
      </c>
      <c r="M46" s="55">
        <v>27.76</v>
      </c>
    </row>
    <row r="47" spans="2:13" ht="12" customHeight="1">
      <c r="B47" s="30"/>
      <c r="C47" s="23" t="s">
        <v>9</v>
      </c>
      <c r="D47" s="111">
        <v>3.06</v>
      </c>
      <c r="E47" s="112">
        <v>6.96</v>
      </c>
      <c r="F47" s="125">
        <v>13.74</v>
      </c>
      <c r="G47" s="114" t="str">
        <f>IF((F47/E47)-1&lt;0,"▲","")</f>
        <v/>
      </c>
      <c r="H47" s="95">
        <f>ABS((+F47/E47)-1)</f>
        <v>0.97413793103448287</v>
      </c>
      <c r="I47" s="33" t="str">
        <f>IF(F47="NA","",IF(M47=0,"",IF((F47-M47)&lt;0,"▲","")))</f>
        <v/>
      </c>
      <c r="J47" s="63">
        <f>IF(F47="NA","-",IF(M47=0,"-",ABS(F47-M47)))</f>
        <v>2.7200000000000006</v>
      </c>
      <c r="K47" s="60">
        <v>3.1349999999999998</v>
      </c>
      <c r="L47" s="79">
        <v>4.9930000000000003</v>
      </c>
      <c r="M47" s="55">
        <v>11.02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0.17799999999999999</v>
      </c>
      <c r="G48" s="117" t="str">
        <f>IF(F48-D48&lt;0,"▲","")</f>
        <v/>
      </c>
      <c r="H48" s="108">
        <f>ABS(+F48-E48)*100</f>
        <v>9.1999999999999993</v>
      </c>
      <c r="I48" s="45" t="str">
        <f>IF(F48="NA","",IF(M48=0,"",IF((F48-M48)&lt;0,"▲","")))</f>
        <v/>
      </c>
      <c r="J48" s="64">
        <f>ABS(+F48-M48)*100</f>
        <v>3.799999999999998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0.14000000000000001</v>
      </c>
    </row>
    <row r="49" spans="1:13" ht="12" customHeight="1">
      <c r="B49" s="1" t="s">
        <v>84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75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76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80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81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77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ht="12" customHeight="1">
      <c r="B58" s="1" t="s">
        <v>82</v>
      </c>
      <c r="C58" s="7"/>
      <c r="D58" s="7"/>
      <c r="E58" s="7"/>
      <c r="F58" s="7"/>
      <c r="G58" s="7"/>
      <c r="H58" s="7"/>
      <c r="I58" s="3"/>
      <c r="J58" s="5"/>
      <c r="K58" s="5"/>
      <c r="L58" s="5"/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2">
    <mergeCell ref="G6:L6"/>
    <mergeCell ref="M6:M8"/>
    <mergeCell ref="G7:H8"/>
    <mergeCell ref="I7:J8"/>
    <mergeCell ref="K7:K8"/>
    <mergeCell ref="L7:L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2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142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64</v>
      </c>
      <c r="E6" s="21" t="s">
        <v>65</v>
      </c>
      <c r="F6" s="21" t="s">
        <v>128</v>
      </c>
      <c r="G6" s="458" t="s">
        <v>138</v>
      </c>
      <c r="H6" s="458"/>
      <c r="I6" s="458"/>
      <c r="J6" s="458"/>
      <c r="K6" s="458"/>
      <c r="L6" s="459"/>
      <c r="M6" s="433" t="s">
        <v>67</v>
      </c>
    </row>
    <row r="7" spans="2:13" ht="12" customHeight="1">
      <c r="B7" s="30"/>
      <c r="C7" s="58"/>
      <c r="D7" s="59"/>
      <c r="E7" s="2" t="s">
        <v>4</v>
      </c>
      <c r="F7" s="86" t="s">
        <v>139</v>
      </c>
      <c r="G7" s="457" t="s">
        <v>140</v>
      </c>
      <c r="H7" s="437"/>
      <c r="I7" s="440" t="s">
        <v>141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345.33</v>
      </c>
      <c r="E10" s="32">
        <v>385.6</v>
      </c>
      <c r="F10" s="123">
        <v>360.67</v>
      </c>
      <c r="G10" s="94" t="str">
        <f>IF((F10/E10)-1&lt;0,"▲","")</f>
        <v>▲</v>
      </c>
      <c r="H10" s="95">
        <f>ABS((+F10/E10)-1)</f>
        <v>6.4652489626556009E-2</v>
      </c>
      <c r="I10" s="33" t="str">
        <f>IF(F10="NA","",IF(M10=0,"",IF((F10-M10)&lt;0,"▲","")))</f>
        <v/>
      </c>
      <c r="J10" s="63">
        <f>IF(F10="NA","-",IF(M10=0,"-",ABS(F10-M10)))</f>
        <v>0</v>
      </c>
      <c r="K10" s="60">
        <f>(226.9+236.4)/2</f>
        <v>231.65</v>
      </c>
      <c r="L10" s="72">
        <v>275</v>
      </c>
      <c r="M10" s="55">
        <v>360.67</v>
      </c>
    </row>
    <row r="11" spans="2:13" ht="12" customHeight="1">
      <c r="B11" s="30"/>
      <c r="C11" s="23" t="s">
        <v>8</v>
      </c>
      <c r="D11" s="31">
        <v>262.12</v>
      </c>
      <c r="E11" s="32">
        <v>276.10000000000002</v>
      </c>
      <c r="F11" s="123">
        <v>274.42</v>
      </c>
      <c r="G11" s="94" t="str">
        <f>IF((F11/E11)-1&lt;0,"▲","")</f>
        <v>▲</v>
      </c>
      <c r="H11" s="95">
        <f>ABS((+F11/E11)-1)</f>
        <v>6.0847519014849416E-3</v>
      </c>
      <c r="I11" s="33" t="str">
        <f>IF(F11="NA","",IF(M11=0,"",IF((F11-M11)&lt;0,"▲","")))</f>
        <v>▲</v>
      </c>
      <c r="J11" s="63">
        <f>IF(F11="NA","-",IF(M11=0,"-",ABS(F11-M11)))</f>
        <v>2.9999999999972715E-2</v>
      </c>
      <c r="K11" s="60">
        <f>(182.2+178.1)/2</f>
        <v>180.14999999999998</v>
      </c>
      <c r="L11" s="72">
        <v>215.1</v>
      </c>
      <c r="M11" s="55">
        <v>274.45</v>
      </c>
    </row>
    <row r="12" spans="2:13" ht="12" customHeight="1">
      <c r="B12" s="30"/>
      <c r="C12" s="23" t="s">
        <v>79</v>
      </c>
      <c r="D12" s="31">
        <v>88.59</v>
      </c>
      <c r="E12" s="32">
        <v>83.76</v>
      </c>
      <c r="F12" s="123">
        <v>84.34</v>
      </c>
      <c r="G12" s="94" t="str">
        <f>IF((F12/E12)-1&lt;0,"▲","")</f>
        <v/>
      </c>
      <c r="H12" s="95">
        <f>ABS((+F12/E12)-1)</f>
        <v>6.9245463228271298E-3</v>
      </c>
      <c r="I12" s="33" t="str">
        <f>IF(F12="NA","",IF(M12=0,"",IF((F12-M12)&lt;0,"▲","")))</f>
        <v>▲</v>
      </c>
      <c r="J12" s="63">
        <f>IF(F12="NA","-",IF(M12=0,"-",ABS(F12-M12)))</f>
        <v>2.6799999999999926</v>
      </c>
      <c r="K12" s="60">
        <f>(70.9+75.4)/2</f>
        <v>73.150000000000006</v>
      </c>
      <c r="L12" s="72">
        <v>95.5</v>
      </c>
      <c r="M12" s="55">
        <v>87.02</v>
      </c>
    </row>
    <row r="13" spans="2:13" ht="12" customHeight="1">
      <c r="B13" s="30"/>
      <c r="C13" s="23" t="s">
        <v>9</v>
      </c>
      <c r="D13" s="31">
        <v>44.4</v>
      </c>
      <c r="E13" s="32">
        <v>74.67</v>
      </c>
      <c r="F13" s="123">
        <v>81.08</v>
      </c>
      <c r="G13" s="94" t="str">
        <f>IF((F13/E13)-1&lt;0,"▲","")</f>
        <v/>
      </c>
      <c r="H13" s="95">
        <f>ABS((+F13/E13)-1)</f>
        <v>8.5844381947234538E-2</v>
      </c>
      <c r="I13" s="33" t="str">
        <f>IF(F13="NA","",IF(M13=0,"",IF((F13-M13)&lt;0,"▲","")))</f>
        <v/>
      </c>
      <c r="J13" s="63">
        <f>IF(F13="NA","-",IF(M13=0,"-",ABS(F13-M13)))</f>
        <v>2.3999999999999915</v>
      </c>
      <c r="K13" s="60">
        <f>(48.1+31.4)/2</f>
        <v>39.75</v>
      </c>
      <c r="L13" s="72">
        <v>25.4</v>
      </c>
      <c r="M13" s="55">
        <v>78.680000000000007</v>
      </c>
    </row>
    <row r="14" spans="2:13" ht="12" customHeight="1">
      <c r="B14" s="30"/>
      <c r="C14" s="23" t="s">
        <v>10</v>
      </c>
      <c r="D14" s="96">
        <f>ROUND(D13/(D11+D12),3)</f>
        <v>0.127</v>
      </c>
      <c r="E14" s="97">
        <f>ROUND(E13/(E11+E12),3)</f>
        <v>0.20699999999999999</v>
      </c>
      <c r="F14" s="69">
        <f>ROUND(F13/(F11+F12),3)</f>
        <v>0.22600000000000001</v>
      </c>
      <c r="G14" s="94" t="str">
        <f>IF((F14/E14)-1&lt;0,"▲","")</f>
        <v/>
      </c>
      <c r="H14" s="98">
        <f>ABS(+F14-E14)*100</f>
        <v>1.9000000000000017</v>
      </c>
      <c r="I14" s="33" t="str">
        <f>IF(F14="NA","",IF(M14=0,"",IF((F14-M14)&lt;0,"▲","")))</f>
        <v/>
      </c>
      <c r="J14" s="63">
        <f>IF(F14="NA","-",IF(M14=0,"-",ABS(F14-M14)*100))</f>
        <v>0.80000000000000071</v>
      </c>
      <c r="K14" s="99">
        <f>K13/(K11+K12)</f>
        <v>0.1569285432293723</v>
      </c>
      <c r="L14" s="126">
        <f>L13/(L11+L12)</f>
        <v>8.1777205408886014E-2</v>
      </c>
      <c r="M14" s="100">
        <f>ROUND(M13/(M11+M12),3)</f>
        <v>0.218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63.81</v>
      </c>
      <c r="E16" s="32">
        <v>58.74</v>
      </c>
      <c r="F16" s="123">
        <v>57.11</v>
      </c>
      <c r="G16" s="94" t="str">
        <f>IF((F16/E16)-1&lt;0,"▲","")</f>
        <v>▲</v>
      </c>
      <c r="H16" s="95">
        <f t="shared" ref="H16:H37" si="0">ABS((+F16/E16)-1)</f>
        <v>2.7749404153898594E-2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57.11</v>
      </c>
    </row>
    <row r="17" spans="2:13" ht="12" customHeight="1">
      <c r="B17" s="30"/>
      <c r="C17" s="23" t="s">
        <v>8</v>
      </c>
      <c r="D17" s="31">
        <v>32.51</v>
      </c>
      <c r="E17" s="32">
        <v>31.91</v>
      </c>
      <c r="F17" s="123">
        <v>32.33</v>
      </c>
      <c r="G17" s="94" t="str">
        <f>IF((F17/E17)-1&lt;0,"▲","")</f>
        <v/>
      </c>
      <c r="H17" s="95">
        <f t="shared" si="0"/>
        <v>1.3162018176120283E-2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31.52</v>
      </c>
      <c r="E18" s="32">
        <v>28.92</v>
      </c>
      <c r="F18" s="123">
        <v>27.22</v>
      </c>
      <c r="G18" s="94" t="str">
        <f>IF((F18/E18)-1&lt;0,"▲","")</f>
        <v>▲</v>
      </c>
      <c r="H18" s="95">
        <f t="shared" si="0"/>
        <v>5.8782849239280899E-2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14.87</v>
      </c>
      <c r="E19" s="32">
        <v>14.7</v>
      </c>
      <c r="F19" s="123">
        <v>14.43</v>
      </c>
      <c r="G19" s="94" t="str">
        <f>IF((F19/E19)-1&lt;0,"▲","")</f>
        <v>▲</v>
      </c>
      <c r="H19" s="95">
        <f t="shared" si="0"/>
        <v>1.8367346938775508E-2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14.43</v>
      </c>
    </row>
    <row r="20" spans="2:13" ht="12" customHeight="1">
      <c r="B20" s="30"/>
      <c r="C20" s="23" t="s">
        <v>10</v>
      </c>
      <c r="D20" s="96">
        <f>ROUND(D19/(D17+D18),3)</f>
        <v>0.23200000000000001</v>
      </c>
      <c r="E20" s="97">
        <f>ROUND(E19/(E17+E18),3)</f>
        <v>0.24199999999999999</v>
      </c>
      <c r="F20" s="69">
        <f>ROUND(F19/(F17+F18),3)</f>
        <v>0.24199999999999999</v>
      </c>
      <c r="G20" s="104" t="str">
        <f>IF((F20/E20)-1&lt;0,"▲","")</f>
        <v/>
      </c>
      <c r="H20" s="98">
        <f>ABS(+F20-E20)*100</f>
        <v>0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0.24199999999999999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275.10000000000002</v>
      </c>
      <c r="E22" s="32">
        <v>319.45</v>
      </c>
      <c r="F22" s="123">
        <v>296.56</v>
      </c>
      <c r="G22" s="94" t="str">
        <f>IF((F22/E22)-1&lt;0,"▲","")</f>
        <v>▲</v>
      </c>
      <c r="H22" s="95">
        <f>ABS((+F22/E22)-1)</f>
        <v>7.165440601033024E-2</v>
      </c>
      <c r="I22" s="33" t="str">
        <f>IF(F22="NA","",IF(M22=0,"",IF((F22-M22)&lt;0,"▲","")))</f>
        <v/>
      </c>
      <c r="J22" s="63">
        <f>IF(F22="NA","-",IF(M22=0,"-",ABS(F22-M22)))</f>
        <v>0</v>
      </c>
      <c r="K22" s="60">
        <v>184.39500000000001</v>
      </c>
      <c r="L22" s="72">
        <v>210.03800000000001</v>
      </c>
      <c r="M22" s="55">
        <v>296.56</v>
      </c>
    </row>
    <row r="23" spans="2:13" ht="12" customHeight="1">
      <c r="B23" s="30"/>
      <c r="C23" s="23" t="s">
        <v>8</v>
      </c>
      <c r="D23" s="31">
        <v>225.96</v>
      </c>
      <c r="E23" s="32">
        <v>240.35</v>
      </c>
      <c r="F23" s="123">
        <v>238.07</v>
      </c>
      <c r="G23" s="94" t="str">
        <f>IF((F23/E23)-1&lt;0,"▲","")</f>
        <v>▲</v>
      </c>
      <c r="H23" s="95">
        <f t="shared" si="0"/>
        <v>9.4861660079051946E-3</v>
      </c>
      <c r="I23" s="33" t="str">
        <f>IF(F23="NA","",IF(M23=0,"",IF((F23-M23)&lt;0,"▲","")))</f>
        <v>▲</v>
      </c>
      <c r="J23" s="63">
        <f>IF(F23="NA","-",IF(M23=0,"-",ABS(F23-M23)))</f>
        <v>3.0000000000001137E-2</v>
      </c>
      <c r="K23" s="60">
        <v>157.39250000000001</v>
      </c>
      <c r="L23" s="72">
        <v>180.72300000000001</v>
      </c>
      <c r="M23" s="55">
        <v>238.1</v>
      </c>
    </row>
    <row r="24" spans="2:13" ht="12" customHeight="1">
      <c r="B24" s="30"/>
      <c r="C24" s="23" t="s">
        <v>79</v>
      </c>
      <c r="D24" s="31">
        <v>53.75</v>
      </c>
      <c r="E24" s="32">
        <v>51.3</v>
      </c>
      <c r="F24" s="123">
        <v>53.28</v>
      </c>
      <c r="G24" s="94" t="str">
        <f>IF((F24/E24)-1&lt;0,"▲","")</f>
        <v/>
      </c>
      <c r="H24" s="95">
        <f t="shared" si="0"/>
        <v>3.8596491228070295E-2</v>
      </c>
      <c r="I24" s="33" t="str">
        <f>IF(F24="NA","",IF(M24=0,"",IF((F24-M24)&lt;0,"▲","")))</f>
        <v>▲</v>
      </c>
      <c r="J24" s="63">
        <f>IF(F24="NA","-",IF(M24=0,"-",ABS(F24-M24)))</f>
        <v>2.6899999999999977</v>
      </c>
      <c r="K24" s="60">
        <v>39.707999999999998</v>
      </c>
      <c r="L24" s="72">
        <v>63.003999999999998</v>
      </c>
      <c r="M24" s="55">
        <v>55.97</v>
      </c>
    </row>
    <row r="25" spans="2:13" ht="12" customHeight="1">
      <c r="B25" s="30"/>
      <c r="C25" s="23" t="s">
        <v>9</v>
      </c>
      <c r="D25" s="31">
        <v>28.76</v>
      </c>
      <c r="E25" s="32">
        <v>58.76</v>
      </c>
      <c r="F25" s="123">
        <v>65.84</v>
      </c>
      <c r="G25" s="94" t="str">
        <f>IF((F25/E25)-1&lt;0,"▲","")</f>
        <v/>
      </c>
      <c r="H25" s="95">
        <f t="shared" si="0"/>
        <v>0.12049012933968695</v>
      </c>
      <c r="I25" s="33" t="str">
        <f>IF(F25="NA","",IF(M25=0,"",IF((F25-M25)&lt;0,"▲","")))</f>
        <v/>
      </c>
      <c r="J25" s="63">
        <f>IF(F25="NA","-",IF(M25=0,"-",ABS(F25-M25)))</f>
        <v>2.4300000000000068</v>
      </c>
      <c r="K25" s="60">
        <v>26.788499999999999</v>
      </c>
      <c r="L25" s="72">
        <v>14.439</v>
      </c>
      <c r="M25" s="55">
        <v>63.41</v>
      </c>
    </row>
    <row r="26" spans="2:13" ht="12" customHeight="1">
      <c r="B26" s="30"/>
      <c r="C26" s="23" t="s">
        <v>10</v>
      </c>
      <c r="D26" s="96">
        <f>ROUND(D25/(D23+D24),3)</f>
        <v>0.10299999999999999</v>
      </c>
      <c r="E26" s="97">
        <f>ROUND(E25/(E23+E24),3)</f>
        <v>0.20100000000000001</v>
      </c>
      <c r="F26" s="69">
        <f>ROUND(F25/(F23+F24),3)</f>
        <v>0.22600000000000001</v>
      </c>
      <c r="G26" s="104" t="str">
        <f>IF((F26/E26)-1&lt;0,"▲","")</f>
        <v/>
      </c>
      <c r="H26" s="98">
        <f>ABS(+F26-E26)*100</f>
        <v>2.4999999999999996</v>
      </c>
      <c r="I26" s="105" t="str">
        <f>IF(F26="NA","",IF(M26=0,"",IF((F26-M26)&lt;0,"▲","")))</f>
        <v/>
      </c>
      <c r="J26" s="63">
        <f>IF(F26="NA","-",IF(M26=0,"-",ABS(F26-M26)*100))</f>
        <v>1.0000000000000009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0.216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256.27999999999997</v>
      </c>
      <c r="E28" s="32">
        <v>299.92</v>
      </c>
      <c r="F28" s="123">
        <v>280.23</v>
      </c>
      <c r="G28" s="94" t="str">
        <f>IF((F28/E28)-1&lt;0,"▲","")</f>
        <v>▲</v>
      </c>
      <c r="H28" s="95">
        <f>ABS((+F28/E28)-1)</f>
        <v>6.5650840224059759E-2</v>
      </c>
      <c r="I28" s="33" t="str">
        <f>IF(F28="NA","",IF(M28=0,"",IF((F28-M28)&lt;0,"▲","")))</f>
        <v/>
      </c>
      <c r="J28" s="63">
        <f>IF(F28="NA","-",IF(M28=0,"-",ABS(F28-M28)))</f>
        <v>0</v>
      </c>
      <c r="K28" s="60">
        <v>142.88849999999999</v>
      </c>
      <c r="L28" s="72">
        <v>187.97</v>
      </c>
      <c r="M28" s="55">
        <v>280.23</v>
      </c>
    </row>
    <row r="29" spans="2:13" ht="12" customHeight="1">
      <c r="B29" s="41"/>
      <c r="C29" s="23" t="s">
        <v>8</v>
      </c>
      <c r="D29" s="31">
        <v>211.64</v>
      </c>
      <c r="E29" s="32">
        <v>224.8</v>
      </c>
      <c r="F29" s="123">
        <v>224.42</v>
      </c>
      <c r="G29" s="94" t="str">
        <f>IF((F29/E29)-1&lt;0,"▲","")</f>
        <v>▲</v>
      </c>
      <c r="H29" s="95">
        <f t="shared" si="0"/>
        <v>1.6903914590747915E-3</v>
      </c>
      <c r="I29" s="33" t="str">
        <f>IF(F29="NA","",IF(M29=0,"",IF((F29-M29)&lt;0,"▲","")))</f>
        <v/>
      </c>
      <c r="J29" s="63">
        <f>IF(F29="NA","-",IF(M29=0,"-",ABS(F29-M29)))</f>
        <v>0</v>
      </c>
      <c r="K29" s="60">
        <v>31.388999999999999</v>
      </c>
      <c r="L29" s="72">
        <v>56.588999999999999</v>
      </c>
      <c r="M29" s="55">
        <v>224.42</v>
      </c>
    </row>
    <row r="30" spans="2:13" ht="12" customHeight="1">
      <c r="B30" s="41"/>
      <c r="C30" s="23" t="s">
        <v>79</v>
      </c>
      <c r="D30" s="31">
        <v>48.26</v>
      </c>
      <c r="E30" s="32">
        <v>46.08</v>
      </c>
      <c r="F30" s="123">
        <v>48.26</v>
      </c>
      <c r="G30" s="94" t="str">
        <f>IF((F30/E30)-1&lt;0,"▲","")</f>
        <v/>
      </c>
      <c r="H30" s="95">
        <f t="shared" si="0"/>
        <v>4.7309027777777679E-2</v>
      </c>
      <c r="I30" s="33" t="str">
        <f>IF(F30="NA","",IF(M30=0,"",IF((F30-M30)&lt;0,"▲","")))</f>
        <v>▲</v>
      </c>
      <c r="J30" s="63">
        <f>IF(F30="NA","-",IF(M30=0,"-",ABS(F30-M30)))</f>
        <v>2.5399999999999991</v>
      </c>
      <c r="K30" s="60">
        <v>119.678</v>
      </c>
      <c r="L30" s="72">
        <v>160.55199999999999</v>
      </c>
      <c r="M30" s="55">
        <v>50.8</v>
      </c>
    </row>
    <row r="31" spans="2:13" ht="12" customHeight="1">
      <c r="B31" s="41"/>
      <c r="C31" s="23" t="s">
        <v>9</v>
      </c>
      <c r="D31" s="31">
        <v>24.34</v>
      </c>
      <c r="E31" s="32">
        <v>53.65</v>
      </c>
      <c r="F31" s="123">
        <v>61.45</v>
      </c>
      <c r="G31" s="94" t="str">
        <f>IF((F31/E31)-1&lt;0,"▲","")</f>
        <v/>
      </c>
      <c r="H31" s="95">
        <f t="shared" si="0"/>
        <v>0.14538676607642143</v>
      </c>
      <c r="I31" s="33" t="str">
        <f>IF(F31="NA","",IF(M31=0,"",IF((F31-M31)&lt;0,"▲","")))</f>
        <v/>
      </c>
      <c r="J31" s="63">
        <f>IF(F31="NA","-",IF(M31=0,"-",ABS(F31-M31)))</f>
        <v>2.5400000000000063</v>
      </c>
      <c r="K31" s="60">
        <v>15.137</v>
      </c>
      <c r="L31" s="72">
        <v>10.819000000000001</v>
      </c>
      <c r="M31" s="55">
        <v>58.91</v>
      </c>
    </row>
    <row r="32" spans="2:13" ht="12" customHeight="1">
      <c r="B32" s="41"/>
      <c r="C32" s="23" t="s">
        <v>10</v>
      </c>
      <c r="D32" s="96">
        <f>ROUND(D31/(D29+D30),3)</f>
        <v>9.4E-2</v>
      </c>
      <c r="E32" s="97">
        <f>ROUND(E31/(E29+E30),3)</f>
        <v>0.19800000000000001</v>
      </c>
      <c r="F32" s="69">
        <f>ROUND(F31/(F29+F30),3)</f>
        <v>0.22500000000000001</v>
      </c>
      <c r="G32" s="104" t="str">
        <f>IF((F32/E32)-1&lt;0,"▲","")</f>
        <v/>
      </c>
      <c r="H32" s="98">
        <f>ABS(+F32-E32)*100</f>
        <v>2.6999999999999997</v>
      </c>
      <c r="I32" s="105" t="str">
        <f>IF(F32="NA","",IF(M32=0,"",IF((F32-M32)&lt;0,"▲","")))</f>
        <v/>
      </c>
      <c r="J32" s="63">
        <f>IF(F32="NA","-",IF(M32=0,"-",ABS(F32-M32)*100))</f>
        <v>1.100000000000001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0.214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6.42</v>
      </c>
      <c r="E34" s="32">
        <v>7.4</v>
      </c>
      <c r="F34" s="123">
        <v>7.01</v>
      </c>
      <c r="G34" s="94" t="str">
        <f>IF((F34/E34)-1&lt;0,"▲","")</f>
        <v>▲</v>
      </c>
      <c r="H34" s="95">
        <f>ABS((+F34/E34)-1)</f>
        <v>5.2702702702702831E-2</v>
      </c>
      <c r="I34" s="33" t="str">
        <f>IF(F34="NA","",IF(M34=0,"",IF((F34-M34)&lt;0,"▲","")))</f>
        <v/>
      </c>
      <c r="J34" s="63">
        <f>IF(F34="NA","-",IF(M34=0,"-",ABS(F34-M34)))</f>
        <v>0</v>
      </c>
      <c r="K34" s="60">
        <v>2.931</v>
      </c>
      <c r="L34" s="72">
        <v>5.6280000000000001</v>
      </c>
      <c r="M34" s="55">
        <v>7.01</v>
      </c>
    </row>
    <row r="35" spans="2:13" ht="12" customHeight="1">
      <c r="B35" s="30"/>
      <c r="C35" s="23" t="s">
        <v>8</v>
      </c>
      <c r="D35" s="31">
        <v>3.66</v>
      </c>
      <c r="E35" s="32">
        <v>3.84</v>
      </c>
      <c r="F35" s="123">
        <v>4.0199999999999996</v>
      </c>
      <c r="G35" s="94" t="str">
        <f>IF((F35/E35)-1&lt;0,"▲","")</f>
        <v/>
      </c>
      <c r="H35" s="95">
        <f t="shared" si="0"/>
        <v>4.6875E-2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4.0199999999999996</v>
      </c>
    </row>
    <row r="36" spans="2:13" ht="12" customHeight="1">
      <c r="B36" s="30"/>
      <c r="C36" s="23" t="s">
        <v>79</v>
      </c>
      <c r="D36" s="31">
        <v>3.31</v>
      </c>
      <c r="E36" s="32">
        <v>3.54</v>
      </c>
      <c r="F36" s="123">
        <v>3.84</v>
      </c>
      <c r="G36" s="94" t="str">
        <f>IF((F36/E36)-1&lt;0,"▲","")</f>
        <v/>
      </c>
      <c r="H36" s="95">
        <f t="shared" si="0"/>
        <v>8.4745762711864403E-2</v>
      </c>
      <c r="I36" s="33" t="str">
        <f>IF(F36="NA","",IF(M36=0,"",IF((F36-M36)&lt;0,"▲","")))</f>
        <v/>
      </c>
      <c r="J36" s="63">
        <f>IF(F36="NA","-",IF(M36=0,"-",ABS(F36-M36)))</f>
        <v>0</v>
      </c>
      <c r="K36" s="60">
        <v>1.665</v>
      </c>
      <c r="L36" s="72">
        <v>2.694</v>
      </c>
      <c r="M36" s="55">
        <v>3.84</v>
      </c>
    </row>
    <row r="37" spans="2:13" ht="12" customHeight="1">
      <c r="B37" s="30"/>
      <c r="C37" s="23" t="s">
        <v>9</v>
      </c>
      <c r="D37" s="31">
        <v>0.76</v>
      </c>
      <c r="E37" s="32">
        <v>1.21</v>
      </c>
      <c r="F37" s="123">
        <v>0.8</v>
      </c>
      <c r="G37" s="94" t="str">
        <f>IF((F37/E37)-1&lt;0,"▲","")</f>
        <v>▲</v>
      </c>
      <c r="H37" s="95">
        <f t="shared" si="0"/>
        <v>0.33884297520661155</v>
      </c>
      <c r="I37" s="33" t="str">
        <f>IF(F37="NA","",IF(M37=0,"",IF((F37-M37)&lt;0,"▲","")))</f>
        <v>▲</v>
      </c>
      <c r="J37" s="63">
        <f>IF(F37="NA","-",IF(M37=0,"-",ABS(F37-M37)))</f>
        <v>2.9999999999999916E-2</v>
      </c>
      <c r="K37" s="60">
        <v>0.21099999999999999</v>
      </c>
      <c r="L37" s="72">
        <v>0.81</v>
      </c>
      <c r="M37" s="55">
        <v>0.83</v>
      </c>
    </row>
    <row r="38" spans="2:13" ht="12" customHeight="1">
      <c r="B38" s="22"/>
      <c r="C38" s="42" t="s">
        <v>10</v>
      </c>
      <c r="D38" s="43">
        <f>ROUND(D37/(D35+D36),3)</f>
        <v>0.109</v>
      </c>
      <c r="E38" s="44">
        <f>ROUND(E37/(E35+E36),3)</f>
        <v>0.16400000000000001</v>
      </c>
      <c r="F38" s="74">
        <f>ROUND(F37/(F35+F36),3)</f>
        <v>0.10199999999999999</v>
      </c>
      <c r="G38" s="107" t="str">
        <f>IF((F38/E38)-1&lt;0,"▲","")</f>
        <v>▲</v>
      </c>
      <c r="H38" s="108">
        <f>ABS(+F38-E38)*100</f>
        <v>6.2000000000000011</v>
      </c>
      <c r="I38" s="109" t="str">
        <f>IF(F38="NA","",IF(M38=0,"",IF((F38-M38)&lt;0,"▲","")))</f>
        <v>▲</v>
      </c>
      <c r="J38" s="64">
        <f>IF(F38="NA","-",IF(M38=0,"-",ABS(F38-M38)*100))</f>
        <v>0.40000000000000036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0.106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64</v>
      </c>
      <c r="E41" s="21" t="s">
        <v>65</v>
      </c>
      <c r="F41" s="21" t="s">
        <v>128</v>
      </c>
      <c r="G41" s="458" t="s">
        <v>117</v>
      </c>
      <c r="H41" s="458"/>
      <c r="I41" s="458"/>
      <c r="J41" s="458"/>
      <c r="K41" s="458"/>
      <c r="L41" s="459"/>
      <c r="M41" s="433" t="s">
        <v>67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82.82</v>
      </c>
      <c r="G44" s="113" t="str">
        <f>IF((F44/E44)-1&lt;0,"▲","")</f>
        <v>▲</v>
      </c>
      <c r="H44" s="95">
        <f>ABS((+F44/E44)-1)</f>
        <v>2.5761675097047521E-2</v>
      </c>
      <c r="I44" s="54" t="str">
        <f>IF(F44="NA","",IF(M44=0,"",IF((F44-M44)&lt;0,"▲","")))</f>
        <v/>
      </c>
      <c r="J44" s="63">
        <f>IF(F44="NA","-",IF(M44=0,"-",ABS(F44-M44)))</f>
        <v>0</v>
      </c>
      <c r="K44" s="60">
        <v>38.349499999999999</v>
      </c>
      <c r="L44" s="77">
        <v>59.173999999999999</v>
      </c>
      <c r="M44" s="78">
        <v>82.82</v>
      </c>
    </row>
    <row r="45" spans="2:13" ht="12" customHeight="1">
      <c r="B45" s="30"/>
      <c r="C45" s="23" t="s">
        <v>8</v>
      </c>
      <c r="D45" s="111">
        <v>44.6</v>
      </c>
      <c r="E45" s="112">
        <v>51.26</v>
      </c>
      <c r="F45" s="125">
        <v>51.11</v>
      </c>
      <c r="G45" s="114" t="str">
        <f>IF((F45/E45)-1&lt;0,"▲","")</f>
        <v>▲</v>
      </c>
      <c r="H45" s="95">
        <f>ABS((+F45/E45)-1)</f>
        <v>2.9262582910650758E-3</v>
      </c>
      <c r="I45" s="33" t="str">
        <f>IF(F45="NA","",IF(M45=0,"",IF((F45-M45)&lt;0,"▲","")))</f>
        <v/>
      </c>
      <c r="J45" s="63">
        <f>IF(F45="NA","-",IF(M45=0,"-",ABS(F45-M45)))</f>
        <v>0</v>
      </c>
      <c r="K45" s="60">
        <v>23.144500000000001</v>
      </c>
      <c r="L45" s="79">
        <v>40.305999999999997</v>
      </c>
      <c r="M45" s="55">
        <v>51.11</v>
      </c>
    </row>
    <row r="46" spans="2:13" ht="12" customHeight="1">
      <c r="B46" s="30"/>
      <c r="C46" s="23" t="s">
        <v>79</v>
      </c>
      <c r="D46" s="111">
        <v>24.13</v>
      </c>
      <c r="E46" s="112">
        <v>30.01</v>
      </c>
      <c r="F46" s="125">
        <v>27.76</v>
      </c>
      <c r="G46" s="114" t="str">
        <f>IF((F46/E46)-1&lt;0,"▲","")</f>
        <v>▲</v>
      </c>
      <c r="H46" s="95">
        <f>ABS((+F46/E46)-1)</f>
        <v>7.4975008330556481E-2</v>
      </c>
      <c r="I46" s="33" t="str">
        <f>IF(F46="NA","",IF(M46=0,"",IF((F46-M46)&lt;0,"▲","")))</f>
        <v>▲</v>
      </c>
      <c r="J46" s="63">
        <f>IF(F46="NA","-",IF(M46=0,"-",ABS(F46-M46)))</f>
        <v>1.5</v>
      </c>
      <c r="K46" s="60">
        <v>13.8605</v>
      </c>
      <c r="L46" s="79">
        <v>23.108000000000001</v>
      </c>
      <c r="M46" s="55">
        <v>29.26</v>
      </c>
    </row>
    <row r="47" spans="2:13" ht="12" customHeight="1">
      <c r="B47" s="30"/>
      <c r="C47" s="23" t="s">
        <v>9</v>
      </c>
      <c r="D47" s="111">
        <v>3.06</v>
      </c>
      <c r="E47" s="112">
        <v>6.95</v>
      </c>
      <c r="F47" s="125">
        <v>11.02</v>
      </c>
      <c r="G47" s="114" t="str">
        <f>IF((F47/E47)-1&lt;0,"▲","")</f>
        <v/>
      </c>
      <c r="H47" s="95">
        <f>ABS((+F47/E47)-1)</f>
        <v>0.58561151079136686</v>
      </c>
      <c r="I47" s="33" t="str">
        <f>IF(F47="NA","",IF(M47=0,"",IF((F47-M47)&lt;0,"▲","")))</f>
        <v/>
      </c>
      <c r="J47" s="63">
        <f>IF(F47="NA","-",IF(M47=0,"-",ABS(F47-M47)))</f>
        <v>1.5</v>
      </c>
      <c r="K47" s="60">
        <v>3.1349999999999998</v>
      </c>
      <c r="L47" s="79">
        <v>4.9930000000000003</v>
      </c>
      <c r="M47" s="55">
        <v>9.52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0.14000000000000001</v>
      </c>
      <c r="G48" s="117" t="str">
        <f>IF(F48-D48&lt;0,"▲","")</f>
        <v/>
      </c>
      <c r="H48" s="108">
        <f>ABS(+F48-E48)*100</f>
        <v>5.4000000000000021</v>
      </c>
      <c r="I48" s="45" t="str">
        <f>IF(F48="NA","",IF(M48=0,"",IF((F48-M48)&lt;0,"▲","")))</f>
        <v/>
      </c>
      <c r="J48" s="64">
        <f>ABS(+F48-M48)*100</f>
        <v>2.200000000000002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0.11799999999999999</v>
      </c>
    </row>
    <row r="49" spans="1:13" ht="12" customHeight="1">
      <c r="B49" s="1" t="s">
        <v>143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125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15.75" customHeight="1">
      <c r="A58" s="463" t="s">
        <v>126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A58:XFD58"/>
    <mergeCell ref="G6:L6"/>
    <mergeCell ref="M6:M8"/>
    <mergeCell ref="G7:H8"/>
    <mergeCell ref="I7:J8"/>
    <mergeCell ref="K7:K8"/>
    <mergeCell ref="L7:L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3">
    <tabColor theme="1"/>
    <pageSetUpPr fitToPage="1"/>
  </sheetPr>
  <dimension ref="A1:M74"/>
  <sheetViews>
    <sheetView showGridLines="0" defaultGridColor="0" colorId="22" zoomScaleNormal="100" workbookViewId="0">
      <selection activeCell="M55" sqref="M55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136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131</v>
      </c>
    </row>
    <row r="6" spans="2:13" ht="12" customHeight="1">
      <c r="B6" s="18"/>
      <c r="C6" s="19" t="s">
        <v>1</v>
      </c>
      <c r="D6" s="20" t="s">
        <v>64</v>
      </c>
      <c r="E6" s="21" t="s">
        <v>65</v>
      </c>
      <c r="F6" s="21" t="s">
        <v>128</v>
      </c>
      <c r="G6" s="458" t="s">
        <v>132</v>
      </c>
      <c r="H6" s="458"/>
      <c r="I6" s="458"/>
      <c r="J6" s="458"/>
      <c r="K6" s="458"/>
      <c r="L6" s="459"/>
      <c r="M6" s="433" t="s">
        <v>67</v>
      </c>
    </row>
    <row r="7" spans="2:13" ht="12" customHeight="1">
      <c r="B7" s="30"/>
      <c r="C7" s="58"/>
      <c r="D7" s="59"/>
      <c r="E7" s="2" t="s">
        <v>4</v>
      </c>
      <c r="F7" s="86" t="s">
        <v>133</v>
      </c>
      <c r="G7" s="457" t="s">
        <v>134</v>
      </c>
      <c r="H7" s="437"/>
      <c r="I7" s="440" t="s">
        <v>135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345.33</v>
      </c>
      <c r="E10" s="32">
        <v>385.59</v>
      </c>
      <c r="F10" s="123">
        <v>360.67</v>
      </c>
      <c r="G10" s="94" t="str">
        <f>IF((F10/E10)-1&lt;0,"▲","")</f>
        <v>▲</v>
      </c>
      <c r="H10" s="95">
        <f>ABS((+F10/E10)-1)</f>
        <v>6.4628232059959934E-2</v>
      </c>
      <c r="I10" s="33" t="str">
        <f>IF(F10="NA","",IF(M10=0,"",IF((F10-M10)&lt;0,"▲","")))</f>
        <v/>
      </c>
      <c r="J10" s="63">
        <f>IF(F10="NA","-",IF(M10=0,"-",ABS(F10-M10)))</f>
        <v>4.6800000000000068</v>
      </c>
      <c r="K10" s="60">
        <v>231.65</v>
      </c>
      <c r="L10" s="72">
        <v>275</v>
      </c>
      <c r="M10" s="55">
        <v>355.99</v>
      </c>
    </row>
    <row r="11" spans="2:13" ht="12" customHeight="1">
      <c r="B11" s="30"/>
      <c r="C11" s="23" t="s">
        <v>8</v>
      </c>
      <c r="D11" s="31">
        <v>262.12</v>
      </c>
      <c r="E11" s="32">
        <v>276.10000000000002</v>
      </c>
      <c r="F11" s="123">
        <v>274.45</v>
      </c>
      <c r="G11" s="94" t="str">
        <f>IF((F11/E11)-1&lt;0,"▲","")</f>
        <v>▲</v>
      </c>
      <c r="H11" s="95">
        <f>ABS((+F11/E11)-1)</f>
        <v>5.9760956175299862E-3</v>
      </c>
      <c r="I11" s="33" t="str">
        <f>IF(F11="NA","",IF(M11=0,"",IF((F11-M11)&lt;0,"▲","")))</f>
        <v/>
      </c>
      <c r="J11" s="63">
        <f>IF(F11="NA","-",IF(M11=0,"-",ABS(F11-M11)))</f>
        <v>2.1599999999999682</v>
      </c>
      <c r="K11" s="60">
        <v>180.14999999999998</v>
      </c>
      <c r="L11" s="72">
        <v>215.1</v>
      </c>
      <c r="M11" s="55">
        <v>272.29000000000002</v>
      </c>
    </row>
    <row r="12" spans="2:13" ht="12" customHeight="1">
      <c r="B12" s="30"/>
      <c r="C12" s="23" t="s">
        <v>79</v>
      </c>
      <c r="D12" s="31">
        <v>88.59</v>
      </c>
      <c r="E12" s="32">
        <v>83.76</v>
      </c>
      <c r="F12" s="123">
        <v>87.02</v>
      </c>
      <c r="G12" s="94" t="str">
        <f>IF((F12/E12)-1&lt;0,"▲","")</f>
        <v/>
      </c>
      <c r="H12" s="95">
        <f>ABS((+F12/E12)-1)</f>
        <v>3.8920725883476504E-2</v>
      </c>
      <c r="I12" s="33" t="str">
        <f>IF(F12="NA","",IF(M12=0,"",IF((F12-M12)&lt;0,"▲","")))</f>
        <v/>
      </c>
      <c r="J12" s="63">
        <f>IF(F12="NA","-",IF(M12=0,"-",ABS(F12-M12)))</f>
        <v>6.0000000000002274E-2</v>
      </c>
      <c r="K12" s="60">
        <v>73.150000000000006</v>
      </c>
      <c r="L12" s="72">
        <v>95.5</v>
      </c>
      <c r="M12" s="55">
        <v>86.96</v>
      </c>
    </row>
    <row r="13" spans="2:13" ht="12" customHeight="1">
      <c r="B13" s="30"/>
      <c r="C13" s="23" t="s">
        <v>9</v>
      </c>
      <c r="D13" s="31">
        <v>44.4</v>
      </c>
      <c r="E13" s="32">
        <v>74.67</v>
      </c>
      <c r="F13" s="123">
        <v>78.680000000000007</v>
      </c>
      <c r="G13" s="94" t="str">
        <f>IF((F13/E13)-1&lt;0,"▲","")</f>
        <v/>
      </c>
      <c r="H13" s="95">
        <f>ABS((+F13/E13)-1)</f>
        <v>5.3702959689299723E-2</v>
      </c>
      <c r="I13" s="33" t="str">
        <f>IF(F13="NA","",IF(M13=0,"",IF((F13-M13)&lt;0,"▲","")))</f>
        <v/>
      </c>
      <c r="J13" s="63">
        <f>IF(F13="NA","-",IF(M13=0,"-",ABS(F13-M13)))</f>
        <v>2.460000000000008</v>
      </c>
      <c r="K13" s="60">
        <v>39.75</v>
      </c>
      <c r="L13" s="72">
        <v>25.4</v>
      </c>
      <c r="M13" s="55">
        <v>76.22</v>
      </c>
    </row>
    <row r="14" spans="2:13" ht="12" customHeight="1">
      <c r="B14" s="30"/>
      <c r="C14" s="23" t="s">
        <v>10</v>
      </c>
      <c r="D14" s="96">
        <f>ROUND(D13/(D11+D12),3)</f>
        <v>0.127</v>
      </c>
      <c r="E14" s="97">
        <f>ROUND(E13/(E11+E12),3)</f>
        <v>0.20699999999999999</v>
      </c>
      <c r="F14" s="69">
        <f>ROUND(F13/(F11+F12),3)</f>
        <v>0.218</v>
      </c>
      <c r="G14" s="94" t="str">
        <f>IF((F14/E14)-1&lt;0,"▲","")</f>
        <v/>
      </c>
      <c r="H14" s="98">
        <f>ABS(+F14-E14)*100</f>
        <v>1.100000000000001</v>
      </c>
      <c r="I14" s="33" t="str">
        <f>IF(F14="NA","",IF(M14=0,"",IF((F14-M14)&lt;0,"▲","")))</f>
        <v/>
      </c>
      <c r="J14" s="63">
        <f>IF(F14="NA","-",IF(M14=0,"-",ABS(F14-M14)*100))</f>
        <v>0.60000000000000053</v>
      </c>
      <c r="K14" s="99">
        <f>K13/(K11+K12)</f>
        <v>0.1569285432293723</v>
      </c>
      <c r="L14" s="126">
        <f>L13/(L11+L12)</f>
        <v>8.1777205408886014E-2</v>
      </c>
      <c r="M14" s="100">
        <f>ROUND(M13/(M11+M12),3)</f>
        <v>0.21199999999999999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63.81</v>
      </c>
      <c r="E16" s="32">
        <v>58.74</v>
      </c>
      <c r="F16" s="123">
        <v>57.11</v>
      </c>
      <c r="G16" s="94" t="str">
        <f>IF((F16/E16)-1&lt;0,"▲","")</f>
        <v>▲</v>
      </c>
      <c r="H16" s="95">
        <f t="shared" ref="H16:H37" si="0">ABS((+F16/E16)-1)</f>
        <v>2.7749404153898594E-2</v>
      </c>
      <c r="I16" s="33" t="str">
        <f>IF(F16="NA","",IF(M16=0,"",IF((F16-M16)&lt;0,"▲","")))</f>
        <v/>
      </c>
      <c r="J16" s="63">
        <f>IF(F16="NA","-",IF(M16=0,"-",ABS(F16-M16)))</f>
        <v>0</v>
      </c>
      <c r="K16" s="60">
        <v>44.320500000000003</v>
      </c>
      <c r="L16" s="72">
        <v>59.404000000000003</v>
      </c>
      <c r="M16" s="55">
        <v>57.11</v>
      </c>
    </row>
    <row r="17" spans="2:13" ht="12" customHeight="1">
      <c r="B17" s="30"/>
      <c r="C17" s="23" t="s">
        <v>8</v>
      </c>
      <c r="D17" s="31">
        <v>32.51</v>
      </c>
      <c r="E17" s="32">
        <v>31.91</v>
      </c>
      <c r="F17" s="123">
        <v>32.33</v>
      </c>
      <c r="G17" s="94" t="str">
        <f>IF((F17/E17)-1&lt;0,"▲","")</f>
        <v/>
      </c>
      <c r="H17" s="95">
        <f t="shared" si="0"/>
        <v>1.3162018176120283E-2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31.52</v>
      </c>
      <c r="E18" s="32">
        <v>28.92</v>
      </c>
      <c r="F18" s="123">
        <v>27.22</v>
      </c>
      <c r="G18" s="94" t="str">
        <f>IF((F18/E18)-1&lt;0,"▲","")</f>
        <v>▲</v>
      </c>
      <c r="H18" s="95">
        <f t="shared" si="0"/>
        <v>5.8782849239280899E-2</v>
      </c>
      <c r="I18" s="33" t="str">
        <f>IF(F18="NA","",IF(M18=0,"",IF((F18-M18)&lt;0,"▲","")))</f>
        <v/>
      </c>
      <c r="J18" s="63">
        <f>IF(F18="NA","-",IF(M18=0,"-",ABS(F18-M18)))</f>
        <v>0</v>
      </c>
      <c r="K18" s="60">
        <v>31.751000000000001</v>
      </c>
      <c r="L18" s="72">
        <v>33.777999999999999</v>
      </c>
      <c r="M18" s="55">
        <v>27.22</v>
      </c>
    </row>
    <row r="19" spans="2:13" ht="12" customHeight="1">
      <c r="B19" s="30"/>
      <c r="C19" s="23" t="s">
        <v>9</v>
      </c>
      <c r="D19" s="31">
        <v>14.87</v>
      </c>
      <c r="E19" s="32">
        <v>14.7</v>
      </c>
      <c r="F19" s="123">
        <v>14.43</v>
      </c>
      <c r="G19" s="94" t="str">
        <f>IF((F19/E19)-1&lt;0,"▲","")</f>
        <v>▲</v>
      </c>
      <c r="H19" s="95">
        <f t="shared" si="0"/>
        <v>1.8367346938775508E-2</v>
      </c>
      <c r="I19" s="33" t="str">
        <f>IF(F19="NA","",IF(M19=0,"",IF((F19-M19)&lt;0,"▲","")))</f>
        <v/>
      </c>
      <c r="J19" s="63">
        <f>IF(F19="NA","-",IF(M19=0,"-",ABS(F19-M19)))</f>
        <v>0</v>
      </c>
      <c r="K19" s="60">
        <v>12.750500000000001</v>
      </c>
      <c r="L19" s="72">
        <v>10.234</v>
      </c>
      <c r="M19" s="55">
        <v>14.43</v>
      </c>
    </row>
    <row r="20" spans="2:13" ht="12" customHeight="1">
      <c r="B20" s="30"/>
      <c r="C20" s="23" t="s">
        <v>10</v>
      </c>
      <c r="D20" s="96">
        <f>ROUND(D19/(D17+D18),3)</f>
        <v>0.23200000000000001</v>
      </c>
      <c r="E20" s="97">
        <f>ROUND(E19/(E17+E18),3)</f>
        <v>0.24199999999999999</v>
      </c>
      <c r="F20" s="69">
        <f>ROUND(F19/(F17+F18),3)</f>
        <v>0.24199999999999999</v>
      </c>
      <c r="G20" s="104" t="str">
        <f>IF((F20/E20)-1&lt;0,"▲","")</f>
        <v/>
      </c>
      <c r="H20" s="98">
        <f>ABS(+F20-E20)*100</f>
        <v>0</v>
      </c>
      <c r="I20" s="105" t="str">
        <f>IF(F20="NA","",IF(M20=0,"",IF((F20-M20)&lt;0,"▲","")))</f>
        <v/>
      </c>
      <c r="J20" s="63">
        <f>IF(F20="NA","-",IF(M20=0,"-",ABS(F20-M20)*100))</f>
        <v>0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0.24199999999999999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275.10000000000002</v>
      </c>
      <c r="E22" s="32">
        <v>319.45</v>
      </c>
      <c r="F22" s="123">
        <v>296.56</v>
      </c>
      <c r="G22" s="94" t="str">
        <f>IF((F22/E22)-1&lt;0,"▲","")</f>
        <v>▲</v>
      </c>
      <c r="H22" s="95">
        <f>ABS((+F22/E22)-1)</f>
        <v>7.165440601033024E-2</v>
      </c>
      <c r="I22" s="33" t="str">
        <f>IF(F22="NA","",IF(M22=0,"",IF((F22-M22)&lt;0,"▲","")))</f>
        <v/>
      </c>
      <c r="J22" s="63">
        <f>IF(F22="NA","-",IF(M22=0,"-",ABS(F22-M22)))</f>
        <v>4.7599999999999909</v>
      </c>
      <c r="K22" s="60">
        <v>184.39500000000001</v>
      </c>
      <c r="L22" s="72">
        <v>210.03800000000001</v>
      </c>
      <c r="M22" s="55">
        <v>291.8</v>
      </c>
    </row>
    <row r="23" spans="2:13" ht="12" customHeight="1">
      <c r="B23" s="30"/>
      <c r="C23" s="23" t="s">
        <v>8</v>
      </c>
      <c r="D23" s="31">
        <v>225.96</v>
      </c>
      <c r="E23" s="32">
        <v>240.35</v>
      </c>
      <c r="F23" s="123">
        <v>238.1</v>
      </c>
      <c r="G23" s="94" t="str">
        <f>IF((F23/E23)-1&lt;0,"▲","")</f>
        <v>▲</v>
      </c>
      <c r="H23" s="95">
        <f t="shared" si="0"/>
        <v>9.3613480341169231E-3</v>
      </c>
      <c r="I23" s="33" t="str">
        <f>IF(F23="NA","",IF(M23=0,"",IF((F23-M23)&lt;0,"▲","")))</f>
        <v/>
      </c>
      <c r="J23" s="63">
        <f>IF(F23="NA","-",IF(M23=0,"-",ABS(F23-M23)))</f>
        <v>2.1599999999999966</v>
      </c>
      <c r="K23" s="60">
        <v>157.39250000000001</v>
      </c>
      <c r="L23" s="72">
        <v>180.72300000000001</v>
      </c>
      <c r="M23" s="55">
        <v>235.94</v>
      </c>
    </row>
    <row r="24" spans="2:13" ht="12" customHeight="1">
      <c r="B24" s="30"/>
      <c r="C24" s="23" t="s">
        <v>79</v>
      </c>
      <c r="D24" s="31">
        <v>53.75</v>
      </c>
      <c r="E24" s="32">
        <v>51.3</v>
      </c>
      <c r="F24" s="123">
        <v>55.97</v>
      </c>
      <c r="G24" s="94" t="str">
        <f>IF((F24/E24)-1&lt;0,"▲","")</f>
        <v/>
      </c>
      <c r="H24" s="95">
        <f t="shared" si="0"/>
        <v>9.1033138401559466E-2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55.97</v>
      </c>
    </row>
    <row r="25" spans="2:13" ht="12" customHeight="1">
      <c r="B25" s="30"/>
      <c r="C25" s="23" t="s">
        <v>9</v>
      </c>
      <c r="D25" s="31">
        <v>28.76</v>
      </c>
      <c r="E25" s="32">
        <v>58.76</v>
      </c>
      <c r="F25" s="123">
        <v>63.41</v>
      </c>
      <c r="G25" s="94" t="str">
        <f>IF((F25/E25)-1&lt;0,"▲","")</f>
        <v/>
      </c>
      <c r="H25" s="95">
        <f t="shared" si="0"/>
        <v>7.9135466303607904E-2</v>
      </c>
      <c r="I25" s="33" t="str">
        <f>IF(F25="NA","",IF(M25=0,"",IF((F25-M25)&lt;0,"▲","")))</f>
        <v/>
      </c>
      <c r="J25" s="63">
        <f>IF(F25="NA","-",IF(M25=0,"-",ABS(F25-M25)))</f>
        <v>2.5999999999999943</v>
      </c>
      <c r="K25" s="60">
        <v>26.788499999999999</v>
      </c>
      <c r="L25" s="72">
        <v>14.439</v>
      </c>
      <c r="M25" s="55">
        <v>60.81</v>
      </c>
    </row>
    <row r="26" spans="2:13" ht="12" customHeight="1">
      <c r="B26" s="30"/>
      <c r="C26" s="23" t="s">
        <v>10</v>
      </c>
      <c r="D26" s="96">
        <f>ROUND(D25/(D23+D24),3)</f>
        <v>0.10299999999999999</v>
      </c>
      <c r="E26" s="97">
        <f>ROUND(E25/(E23+E24),3)</f>
        <v>0.20100000000000001</v>
      </c>
      <c r="F26" s="69">
        <f>ROUND(F25/(F23+F24),3)</f>
        <v>0.216</v>
      </c>
      <c r="G26" s="104" t="str">
        <f>IF((F26/E26)-1&lt;0,"▲","")</f>
        <v/>
      </c>
      <c r="H26" s="98">
        <f>ABS(+F26-E26)*100</f>
        <v>1.4999999999999987</v>
      </c>
      <c r="I26" s="105" t="str">
        <f>IF(F26="NA","",IF(M26=0,"",IF((F26-M26)&lt;0,"▲","")))</f>
        <v/>
      </c>
      <c r="J26" s="63">
        <f>IF(F26="NA","-",IF(M26=0,"-",ABS(F26-M26)*100))</f>
        <v>0.80000000000000071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0.20799999999999999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256.27999999999997</v>
      </c>
      <c r="E28" s="32">
        <v>299.92</v>
      </c>
      <c r="F28" s="123">
        <v>280.23</v>
      </c>
      <c r="G28" s="94" t="str">
        <f>IF((F28/E28)-1&lt;0,"▲","")</f>
        <v>▲</v>
      </c>
      <c r="H28" s="95">
        <f>ABS((+F28/E28)-1)</f>
        <v>6.5650840224059759E-2</v>
      </c>
      <c r="I28" s="33" t="str">
        <f>IF(F28="NA","",IF(M28=0,"",IF((F28-M28)&lt;0,"▲","")))</f>
        <v/>
      </c>
      <c r="J28" s="63">
        <f>IF(F28="NA","-",IF(M28=0,"-",ABS(F28-M28)))</f>
        <v>4.4399999999999977</v>
      </c>
      <c r="K28" s="60">
        <v>142.88849999999999</v>
      </c>
      <c r="L28" s="72">
        <v>187.97</v>
      </c>
      <c r="M28" s="55">
        <v>275.79000000000002</v>
      </c>
    </row>
    <row r="29" spans="2:13" ht="12" customHeight="1">
      <c r="B29" s="41"/>
      <c r="C29" s="23" t="s">
        <v>8</v>
      </c>
      <c r="D29" s="31">
        <v>211.64</v>
      </c>
      <c r="E29" s="32">
        <v>224.8</v>
      </c>
      <c r="F29" s="123">
        <v>224.42</v>
      </c>
      <c r="G29" s="94" t="str">
        <f>IF((F29/E29)-1&lt;0,"▲","")</f>
        <v>▲</v>
      </c>
      <c r="H29" s="95">
        <f t="shared" si="0"/>
        <v>1.6903914590747915E-3</v>
      </c>
      <c r="I29" s="33" t="str">
        <f>IF(F29="NA","",IF(M29=0,"",IF((F29-M29)&lt;0,"▲","")))</f>
        <v/>
      </c>
      <c r="J29" s="63">
        <f>IF(F29="NA","-",IF(M29=0,"-",ABS(F29-M29)))</f>
        <v>1.9099999999999966</v>
      </c>
      <c r="K29" s="60">
        <v>31.388999999999999</v>
      </c>
      <c r="L29" s="72">
        <v>56.588999999999999</v>
      </c>
      <c r="M29" s="55">
        <v>222.51</v>
      </c>
    </row>
    <row r="30" spans="2:13" ht="12" customHeight="1">
      <c r="B30" s="41"/>
      <c r="C30" s="23" t="s">
        <v>79</v>
      </c>
      <c r="D30" s="31">
        <v>48.26</v>
      </c>
      <c r="E30" s="32">
        <v>46.08</v>
      </c>
      <c r="F30" s="123">
        <v>50.8</v>
      </c>
      <c r="G30" s="94" t="str">
        <f>IF((F30/E30)-1&lt;0,"▲","")</f>
        <v/>
      </c>
      <c r="H30" s="95">
        <f t="shared" si="0"/>
        <v>0.10243055555555558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119.678</v>
      </c>
      <c r="L30" s="72">
        <v>160.55199999999999</v>
      </c>
      <c r="M30" s="55">
        <v>50.8</v>
      </c>
    </row>
    <row r="31" spans="2:13" ht="12" customHeight="1">
      <c r="B31" s="41"/>
      <c r="C31" s="23" t="s">
        <v>9</v>
      </c>
      <c r="D31" s="31">
        <v>24.34</v>
      </c>
      <c r="E31" s="32">
        <v>53.65</v>
      </c>
      <c r="F31" s="123">
        <v>58.91</v>
      </c>
      <c r="G31" s="94" t="str">
        <f>IF((F31/E31)-1&lt;0,"▲","")</f>
        <v/>
      </c>
      <c r="H31" s="95">
        <f t="shared" si="0"/>
        <v>9.80428704566636E-2</v>
      </c>
      <c r="I31" s="33" t="str">
        <f>IF(F31="NA","",IF(M31=0,"",IF((F31-M31)&lt;0,"▲","")))</f>
        <v/>
      </c>
      <c r="J31" s="63">
        <f>IF(F31="NA","-",IF(M31=0,"-",ABS(F31-M31)))</f>
        <v>2.529999999999994</v>
      </c>
      <c r="K31" s="60">
        <v>15.137</v>
      </c>
      <c r="L31" s="72">
        <v>10.819000000000001</v>
      </c>
      <c r="M31" s="55">
        <v>56.38</v>
      </c>
    </row>
    <row r="32" spans="2:13" ht="12" customHeight="1">
      <c r="B32" s="41"/>
      <c r="C32" s="23" t="s">
        <v>10</v>
      </c>
      <c r="D32" s="96">
        <f>ROUND(D31/(D29+D30),3)</f>
        <v>9.4E-2</v>
      </c>
      <c r="E32" s="97">
        <f>ROUND(E31/(E29+E30),3)</f>
        <v>0.19800000000000001</v>
      </c>
      <c r="F32" s="69">
        <f>ROUND(F31/(F29+F30),3)</f>
        <v>0.214</v>
      </c>
      <c r="G32" s="104" t="str">
        <f>IF((F32/E32)-1&lt;0,"▲","")</f>
        <v/>
      </c>
      <c r="H32" s="98">
        <f>ABS(+F32-E32)*100</f>
        <v>1.5999999999999988</v>
      </c>
      <c r="I32" s="105" t="str">
        <f>IF(F32="NA","",IF(M32=0,"",IF((F32-M32)&lt;0,"▲","")))</f>
        <v/>
      </c>
      <c r="J32" s="63">
        <f>IF(F32="NA","-",IF(M32=0,"-",ABS(F32-M32)*100))</f>
        <v>0.80000000000000071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0.20599999999999999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6.42</v>
      </c>
      <c r="E34" s="32">
        <v>7.41</v>
      </c>
      <c r="F34" s="123">
        <v>7.01</v>
      </c>
      <c r="G34" s="94" t="str">
        <f>IF((F34/E34)-1&lt;0,"▲","")</f>
        <v>▲</v>
      </c>
      <c r="H34" s="95">
        <f>ABS((+F34/E34)-1)</f>
        <v>5.3981106612685625E-2</v>
      </c>
      <c r="I34" s="33" t="str">
        <f>IF(F34="NA","",IF(M34=0,"",IF((F34-M34)&lt;0,"▲","")))</f>
        <v>▲</v>
      </c>
      <c r="J34" s="63">
        <f>IF(F34="NA","-",IF(M34=0,"-",ABS(F34-M34)))</f>
        <v>8.0000000000000071E-2</v>
      </c>
      <c r="K34" s="60">
        <v>2.931</v>
      </c>
      <c r="L34" s="72">
        <v>5.6280000000000001</v>
      </c>
      <c r="M34" s="55">
        <v>7.09</v>
      </c>
    </row>
    <row r="35" spans="2:13" ht="12" customHeight="1">
      <c r="B35" s="30"/>
      <c r="C35" s="23" t="s">
        <v>8</v>
      </c>
      <c r="D35" s="31">
        <v>3.66</v>
      </c>
      <c r="E35" s="32">
        <v>3.84</v>
      </c>
      <c r="F35" s="123">
        <v>4.0199999999999996</v>
      </c>
      <c r="G35" s="94" t="str">
        <f>IF((F35/E35)-1&lt;0,"▲","")</f>
        <v/>
      </c>
      <c r="H35" s="95">
        <f t="shared" si="0"/>
        <v>4.6875E-2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4.0199999999999996</v>
      </c>
    </row>
    <row r="36" spans="2:13" ht="12" customHeight="1">
      <c r="B36" s="30"/>
      <c r="C36" s="23" t="s">
        <v>79</v>
      </c>
      <c r="D36" s="31">
        <v>3.31</v>
      </c>
      <c r="E36" s="32">
        <v>3.54</v>
      </c>
      <c r="F36" s="123">
        <v>3.84</v>
      </c>
      <c r="G36" s="94" t="str">
        <f>IF((F36/E36)-1&lt;0,"▲","")</f>
        <v/>
      </c>
      <c r="H36" s="95">
        <f t="shared" si="0"/>
        <v>8.4745762711864403E-2</v>
      </c>
      <c r="I36" s="33" t="str">
        <f>IF(F36="NA","",IF(M36=0,"",IF((F36-M36)&lt;0,"▲","")))</f>
        <v/>
      </c>
      <c r="J36" s="63">
        <f>IF(F36="NA","-",IF(M36=0,"-",ABS(F36-M36)))</f>
        <v>6.0000000000000053E-2</v>
      </c>
      <c r="K36" s="60">
        <v>1.665</v>
      </c>
      <c r="L36" s="72">
        <v>2.694</v>
      </c>
      <c r="M36" s="55">
        <v>3.78</v>
      </c>
    </row>
    <row r="37" spans="2:13" ht="12" customHeight="1">
      <c r="B37" s="30"/>
      <c r="C37" s="23" t="s">
        <v>9</v>
      </c>
      <c r="D37" s="31">
        <v>0.76</v>
      </c>
      <c r="E37" s="32">
        <v>1.21</v>
      </c>
      <c r="F37" s="123">
        <v>0.83</v>
      </c>
      <c r="G37" s="94" t="str">
        <f>IF((F37/E37)-1&lt;0,"▲","")</f>
        <v>▲</v>
      </c>
      <c r="H37" s="95">
        <f t="shared" si="0"/>
        <v>0.31404958677685957</v>
      </c>
      <c r="I37" s="33" t="str">
        <f>IF(F37="NA","",IF(M37=0,"",IF((F37-M37)&lt;0,"▲","")))</f>
        <v>▲</v>
      </c>
      <c r="J37" s="63">
        <f>IF(F37="NA","-",IF(M37=0,"-",ABS(F37-M37)))</f>
        <v>0.15000000000000002</v>
      </c>
      <c r="K37" s="60">
        <v>0.21099999999999999</v>
      </c>
      <c r="L37" s="72">
        <v>0.81</v>
      </c>
      <c r="M37" s="55">
        <v>0.98</v>
      </c>
    </row>
    <row r="38" spans="2:13" ht="12" customHeight="1">
      <c r="B38" s="22"/>
      <c r="C38" s="42" t="s">
        <v>10</v>
      </c>
      <c r="D38" s="43">
        <f>ROUND(D37/(D35+D36),3)</f>
        <v>0.109</v>
      </c>
      <c r="E38" s="44">
        <f>ROUND(E37/(E35+E36),3)</f>
        <v>0.16400000000000001</v>
      </c>
      <c r="F38" s="74">
        <f>ROUND(F37/(F35+F36),3)</f>
        <v>0.106</v>
      </c>
      <c r="G38" s="107" t="str">
        <f>IF((F38/E38)-1&lt;0,"▲","")</f>
        <v>▲</v>
      </c>
      <c r="H38" s="108">
        <f>ABS(+F38-E38)*100</f>
        <v>5.8000000000000007</v>
      </c>
      <c r="I38" s="109" t="str">
        <f>IF(F38="NA","",IF(M38=0,"",IF((F38-M38)&lt;0,"▲","")))</f>
        <v>▲</v>
      </c>
      <c r="J38" s="64">
        <f>IF(F38="NA","-",IF(M38=0,"-",ABS(F38-M38)*100))</f>
        <v>2.0000000000000004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0.126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64</v>
      </c>
      <c r="E41" s="21" t="s">
        <v>65</v>
      </c>
      <c r="F41" s="21" t="s">
        <v>128</v>
      </c>
      <c r="G41" s="458" t="s">
        <v>117</v>
      </c>
      <c r="H41" s="458"/>
      <c r="I41" s="458"/>
      <c r="J41" s="458"/>
      <c r="K41" s="458"/>
      <c r="L41" s="459"/>
      <c r="M41" s="433" t="s">
        <v>67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82.82</v>
      </c>
      <c r="G44" s="113" t="str">
        <f>IF((F44/E44)-1&lt;0,"▲","")</f>
        <v>▲</v>
      </c>
      <c r="H44" s="95">
        <f>ABS((+F44/E44)-1)</f>
        <v>2.5761675097047521E-2</v>
      </c>
      <c r="I44" s="54" t="str">
        <f>IF(F44="NA","",IF(M44=0,"",IF((F44-M44)&lt;0,"▲","")))</f>
        <v/>
      </c>
      <c r="J44" s="63">
        <f>IF(F44="NA","-",IF(M44=0,"-",ABS(F44-M44)))</f>
        <v>2.0699999999999932</v>
      </c>
      <c r="K44" s="60">
        <v>38.349499999999999</v>
      </c>
      <c r="L44" s="77">
        <v>59.173999999999999</v>
      </c>
      <c r="M44" s="78">
        <v>80.75</v>
      </c>
    </row>
    <row r="45" spans="2:13" ht="12" customHeight="1">
      <c r="B45" s="30"/>
      <c r="C45" s="23" t="s">
        <v>8</v>
      </c>
      <c r="D45" s="111">
        <v>44.6</v>
      </c>
      <c r="E45" s="112">
        <v>51.24</v>
      </c>
      <c r="F45" s="125">
        <v>51.11</v>
      </c>
      <c r="G45" s="114" t="str">
        <f>IF((F45/E45)-1&lt;0,"▲","")</f>
        <v>▲</v>
      </c>
      <c r="H45" s="95">
        <f>ABS((+F45/E45)-1)</f>
        <v>2.5370804059329233E-3</v>
      </c>
      <c r="I45" s="33" t="str">
        <f>IF(F45="NA","",IF(M45=0,"",IF((F45-M45)&lt;0,"▲","")))</f>
        <v/>
      </c>
      <c r="J45" s="63">
        <f>IF(F45="NA","-",IF(M45=0,"-",ABS(F45-M45)))</f>
        <v>0.72999999999999687</v>
      </c>
      <c r="K45" s="60">
        <v>23.144500000000001</v>
      </c>
      <c r="L45" s="79">
        <v>40.305999999999997</v>
      </c>
      <c r="M45" s="55">
        <v>50.38</v>
      </c>
    </row>
    <row r="46" spans="2:13" ht="12" customHeight="1">
      <c r="B46" s="30"/>
      <c r="C46" s="23" t="s">
        <v>79</v>
      </c>
      <c r="D46" s="111">
        <v>24.13</v>
      </c>
      <c r="E46" s="112">
        <v>30.01</v>
      </c>
      <c r="F46" s="125">
        <v>29.26</v>
      </c>
      <c r="G46" s="114" t="str">
        <f>IF((F46/E46)-1&lt;0,"▲","")</f>
        <v>▲</v>
      </c>
      <c r="H46" s="95">
        <f>ABS((+F46/E46)-1)</f>
        <v>2.4991669443518827E-2</v>
      </c>
      <c r="I46" s="33" t="str">
        <f>IF(F46="NA","",IF(M46=0,"",IF((F46-M46)&lt;0,"▲","")))</f>
        <v>▲</v>
      </c>
      <c r="J46" s="63">
        <f>IF(F46="NA","-",IF(M46=0,"-",ABS(F46-M46)))</f>
        <v>1.0899999999999999</v>
      </c>
      <c r="K46" s="60">
        <v>13.8605</v>
      </c>
      <c r="L46" s="79">
        <v>23.108000000000001</v>
      </c>
      <c r="M46" s="55">
        <v>30.35</v>
      </c>
    </row>
    <row r="47" spans="2:13" ht="12" customHeight="1">
      <c r="B47" s="30"/>
      <c r="C47" s="23" t="s">
        <v>9</v>
      </c>
      <c r="D47" s="111">
        <v>3.06</v>
      </c>
      <c r="E47" s="112">
        <v>6.95</v>
      </c>
      <c r="F47" s="125">
        <v>9.52</v>
      </c>
      <c r="G47" s="114" t="str">
        <f>IF((F47/E47)-1&lt;0,"▲","")</f>
        <v/>
      </c>
      <c r="H47" s="95">
        <f>ABS((+F47/E47)-1)</f>
        <v>0.36978417266187047</v>
      </c>
      <c r="I47" s="33" t="str">
        <f>IF(F47="NA","",IF(M47=0,"",IF((F47-M47)&lt;0,"▲","")))</f>
        <v/>
      </c>
      <c r="J47" s="63">
        <f>IF(F47="NA","-",IF(M47=0,"-",ABS(F47-M47)))</f>
        <v>2.4299999999999997</v>
      </c>
      <c r="K47" s="60">
        <v>3.1349999999999998</v>
      </c>
      <c r="L47" s="79">
        <v>4.9930000000000003</v>
      </c>
      <c r="M47" s="55">
        <v>7.09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0.11799999999999999</v>
      </c>
      <c r="G48" s="117" t="str">
        <f>IF(F48-D48&lt;0,"▲","")</f>
        <v/>
      </c>
      <c r="H48" s="108">
        <f>ABS(+F48-E48)*100</f>
        <v>3.2</v>
      </c>
      <c r="I48" s="45" t="str">
        <f>IF(F48="NA","",IF(M48=0,"",IF((F48-M48)&lt;0,"▲","")))</f>
        <v/>
      </c>
      <c r="J48" s="64">
        <f>ABS(+F48-M48)*100</f>
        <v>3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8.7999999999999995E-2</v>
      </c>
    </row>
    <row r="49" spans="1:13" ht="12" customHeight="1">
      <c r="B49" s="1" t="s">
        <v>137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125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15.75" customHeight="1">
      <c r="A58" s="463" t="s">
        <v>126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G6:L6"/>
    <mergeCell ref="M6:M8"/>
    <mergeCell ref="G7:H8"/>
    <mergeCell ref="I7:J8"/>
    <mergeCell ref="K7:K8"/>
    <mergeCell ref="L7:L8"/>
    <mergeCell ref="A58:XFD5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4">
    <tabColor theme="1"/>
    <pageSetUpPr fitToPage="1"/>
  </sheetPr>
  <dimension ref="A1:M74"/>
  <sheetViews>
    <sheetView showGridLines="0" defaultGridColor="0" colorId="22" zoomScaleNormal="100" workbookViewId="0">
      <selection activeCell="O20" sqref="O20"/>
    </sheetView>
  </sheetViews>
  <sheetFormatPr defaultColWidth="15.28515625" defaultRowHeight="12"/>
  <cols>
    <col min="1" max="1" width="5.7109375" style="9" customWidth="1"/>
    <col min="2" max="2" width="3.7109375" style="9" customWidth="1"/>
    <col min="3" max="3" width="11.7109375" style="9" customWidth="1"/>
    <col min="4" max="6" width="10.7109375" style="9" customWidth="1"/>
    <col min="7" max="7" width="3.7109375" style="11" customWidth="1"/>
    <col min="8" max="8" width="7.7109375" style="12" customWidth="1"/>
    <col min="9" max="9" width="3.7109375" style="11" customWidth="1"/>
    <col min="10" max="10" width="7.7109375" style="12" customWidth="1"/>
    <col min="11" max="12" width="10.7109375" style="12" customWidth="1"/>
    <col min="13" max="13" width="10.7109375" style="9" customWidth="1"/>
    <col min="14" max="16384" width="15.28515625" style="9"/>
  </cols>
  <sheetData>
    <row r="1" spans="2:13" ht="12" customHeight="1"/>
    <row r="2" spans="2:13" ht="15" customHeight="1">
      <c r="B2" s="13" t="s">
        <v>49</v>
      </c>
      <c r="J2" s="14"/>
      <c r="K2" s="14"/>
      <c r="L2" s="14"/>
    </row>
    <row r="3" spans="2:13" ht="12" customHeight="1">
      <c r="B3" s="15" t="s">
        <v>127</v>
      </c>
    </row>
    <row r="4" spans="2:13" ht="12" customHeight="1"/>
    <row r="5" spans="2:13" ht="12" customHeight="1">
      <c r="B5" s="16" t="s">
        <v>0</v>
      </c>
      <c r="G5" s="17"/>
      <c r="L5" s="8"/>
      <c r="M5" s="8" t="s">
        <v>59</v>
      </c>
    </row>
    <row r="6" spans="2:13" ht="12" customHeight="1">
      <c r="B6" s="18"/>
      <c r="C6" s="19" t="s">
        <v>1</v>
      </c>
      <c r="D6" s="20" t="s">
        <v>64</v>
      </c>
      <c r="E6" s="21" t="s">
        <v>65</v>
      </c>
      <c r="F6" s="21" t="s">
        <v>128</v>
      </c>
      <c r="G6" s="458" t="s">
        <v>113</v>
      </c>
      <c r="H6" s="458"/>
      <c r="I6" s="458"/>
      <c r="J6" s="458"/>
      <c r="K6" s="458"/>
      <c r="L6" s="459"/>
      <c r="M6" s="433" t="s">
        <v>67</v>
      </c>
    </row>
    <row r="7" spans="2:13" ht="12" customHeight="1">
      <c r="B7" s="30"/>
      <c r="C7" s="58"/>
      <c r="D7" s="59"/>
      <c r="E7" s="2" t="s">
        <v>4</v>
      </c>
      <c r="F7" s="86" t="s">
        <v>114</v>
      </c>
      <c r="G7" s="457" t="s">
        <v>115</v>
      </c>
      <c r="H7" s="437"/>
      <c r="I7" s="440" t="s">
        <v>116</v>
      </c>
      <c r="J7" s="441"/>
      <c r="K7" s="444" t="s">
        <v>69</v>
      </c>
      <c r="L7" s="460" t="s">
        <v>5</v>
      </c>
      <c r="M7" s="434"/>
    </row>
    <row r="8" spans="2:13" ht="12" customHeight="1">
      <c r="B8" s="22" t="s">
        <v>3</v>
      </c>
      <c r="C8" s="23"/>
      <c r="D8" s="24"/>
      <c r="E8" s="66"/>
      <c r="F8" s="65"/>
      <c r="G8" s="438"/>
      <c r="H8" s="439"/>
      <c r="I8" s="442"/>
      <c r="J8" s="443"/>
      <c r="K8" s="445"/>
      <c r="L8" s="461"/>
      <c r="M8" s="435"/>
    </row>
    <row r="9" spans="2:13" ht="12" customHeight="1">
      <c r="B9" s="25" t="s">
        <v>6</v>
      </c>
      <c r="C9" s="26"/>
      <c r="D9" s="92"/>
      <c r="E9" s="27"/>
      <c r="F9" s="122"/>
      <c r="G9" s="28"/>
      <c r="H9" s="93"/>
      <c r="I9" s="28" t="s">
        <v>52</v>
      </c>
      <c r="J9" s="93"/>
      <c r="K9" s="29"/>
      <c r="L9" s="67"/>
      <c r="M9" s="68"/>
    </row>
    <row r="10" spans="2:13" ht="12" customHeight="1">
      <c r="B10" s="30"/>
      <c r="C10" s="23" t="s">
        <v>7</v>
      </c>
      <c r="D10" s="31">
        <v>345.33</v>
      </c>
      <c r="E10" s="32">
        <v>385.6</v>
      </c>
      <c r="F10" s="123">
        <v>355.99</v>
      </c>
      <c r="G10" s="94" t="str">
        <f>IF((F10/E10)-1&lt;0,"▲","")</f>
        <v>▲</v>
      </c>
      <c r="H10" s="95">
        <f>ABS((+F10/E10)-1)</f>
        <v>7.678941908713699E-2</v>
      </c>
      <c r="I10" s="33" t="str">
        <f>IF(F10="NA","",IF(M10=0,"",IF((F10-M10)&lt;0,"▲","")))</f>
        <v/>
      </c>
      <c r="J10" s="63">
        <f>IF(F10="NA","-",IF(M10=0,"-",ABS(F10-M10)))</f>
        <v>2.1999999999999886</v>
      </c>
      <c r="K10" s="60">
        <v>231.65</v>
      </c>
      <c r="L10" s="72">
        <v>275</v>
      </c>
      <c r="M10" s="55">
        <v>353.79</v>
      </c>
    </row>
    <row r="11" spans="2:13" ht="12" customHeight="1">
      <c r="B11" s="30"/>
      <c r="C11" s="23" t="s">
        <v>8</v>
      </c>
      <c r="D11" s="31">
        <v>262.12</v>
      </c>
      <c r="E11" s="32">
        <v>276.02999999999997</v>
      </c>
      <c r="F11" s="123">
        <v>272.29000000000002</v>
      </c>
      <c r="G11" s="94" t="str">
        <f>IF((F11/E11)-1&lt;0,"▲","")</f>
        <v>▲</v>
      </c>
      <c r="H11" s="95">
        <f>ABS((+F11/E11)-1)</f>
        <v>1.3549251892910008E-2</v>
      </c>
      <c r="I11" s="33" t="str">
        <f>IF(F11="NA","",IF(M11=0,"",IF((F11-M11)&lt;0,"▲","")))</f>
        <v/>
      </c>
      <c r="J11" s="63">
        <f>IF(F11="NA","-",IF(M11=0,"-",ABS(F11-M11)))</f>
        <v>0.80000000000001137</v>
      </c>
      <c r="K11" s="60">
        <v>180.14999999999998</v>
      </c>
      <c r="L11" s="72">
        <v>215.1</v>
      </c>
      <c r="M11" s="55">
        <v>271.49</v>
      </c>
    </row>
    <row r="12" spans="2:13" ht="12" customHeight="1">
      <c r="B12" s="30"/>
      <c r="C12" s="23" t="s">
        <v>79</v>
      </c>
      <c r="D12" s="31">
        <v>88.59</v>
      </c>
      <c r="E12" s="32">
        <v>83.81</v>
      </c>
      <c r="F12" s="123">
        <v>86.96</v>
      </c>
      <c r="G12" s="94" t="str">
        <f>IF((F12/E12)-1&lt;0,"▲","")</f>
        <v/>
      </c>
      <c r="H12" s="95">
        <f>ABS((+F12/E12)-1)</f>
        <v>3.7585013721512794E-2</v>
      </c>
      <c r="I12" s="33" t="str">
        <f>IF(F12="NA","",IF(M12=0,"",IF((F12-M12)&lt;0,"▲","")))</f>
        <v/>
      </c>
      <c r="J12" s="63">
        <f>IF(F12="NA","-",IF(M12=0,"-",ABS(F12-M12)))</f>
        <v>0.61999999999999034</v>
      </c>
      <c r="K12" s="60">
        <v>73.150000000000006</v>
      </c>
      <c r="L12" s="72">
        <v>95.5</v>
      </c>
      <c r="M12" s="55">
        <v>86.34</v>
      </c>
    </row>
    <row r="13" spans="2:13" ht="12" customHeight="1">
      <c r="B13" s="30"/>
      <c r="C13" s="23" t="s">
        <v>9</v>
      </c>
      <c r="D13" s="31">
        <v>44.4</v>
      </c>
      <c r="E13" s="32">
        <v>74.67</v>
      </c>
      <c r="F13" s="123">
        <v>76.22</v>
      </c>
      <c r="G13" s="94" t="str">
        <f>IF((F13/E13)-1&lt;0,"▲","")</f>
        <v/>
      </c>
      <c r="H13" s="95">
        <f>ABS((+F13/E13)-1)</f>
        <v>2.0758001874916276E-2</v>
      </c>
      <c r="I13" s="33" t="str">
        <f>IF(F13="NA","",IF(M13=0,"",IF((F13-M13)&lt;0,"▲","")))</f>
        <v/>
      </c>
      <c r="J13" s="63">
        <f>IF(F13="NA","-",IF(M13=0,"-",ABS(F13-M13)))</f>
        <v>0.73000000000000398</v>
      </c>
      <c r="K13" s="60">
        <v>39.75</v>
      </c>
      <c r="L13" s="72">
        <v>25.4</v>
      </c>
      <c r="M13" s="55">
        <v>75.489999999999995</v>
      </c>
    </row>
    <row r="14" spans="2:13" ht="12" customHeight="1">
      <c r="B14" s="30"/>
      <c r="C14" s="23" t="s">
        <v>10</v>
      </c>
      <c r="D14" s="96">
        <f>ROUND(D13/(D11+D12),3)</f>
        <v>0.127</v>
      </c>
      <c r="E14" s="97">
        <f>ROUND(E13/(E11+E12),3)</f>
        <v>0.20799999999999999</v>
      </c>
      <c r="F14" s="69">
        <f>ROUND(F13/(F11+F12),3)</f>
        <v>0.21199999999999999</v>
      </c>
      <c r="G14" s="94" t="str">
        <f>IF((F14/E14)-1&lt;0,"▲","")</f>
        <v/>
      </c>
      <c r="H14" s="98">
        <f>ABS(+F14-E14)*100</f>
        <v>0.40000000000000036</v>
      </c>
      <c r="I14" s="33" t="str">
        <f>IF(F14="NA","",IF(M14=0,"",IF((F14-M14)&lt;0,"▲","")))</f>
        <v/>
      </c>
      <c r="J14" s="63">
        <f>IF(F14="NA","-",IF(M14=0,"-",ABS(F14-M14)*100))</f>
        <v>0.10000000000000009</v>
      </c>
      <c r="K14" s="99">
        <f>K13/(K11+K12)</f>
        <v>0.1569285432293723</v>
      </c>
      <c r="L14" s="126">
        <f>L13/(L11+L12)</f>
        <v>8.1777205408886014E-2</v>
      </c>
      <c r="M14" s="100">
        <f>ROUND(M13/(M11+M12),3)</f>
        <v>0.21099999999999999</v>
      </c>
    </row>
    <row r="15" spans="2:13" ht="12" customHeight="1">
      <c r="B15" s="34" t="s">
        <v>11</v>
      </c>
      <c r="C15" s="35"/>
      <c r="D15" s="36"/>
      <c r="E15" s="37"/>
      <c r="F15" s="124"/>
      <c r="G15" s="101"/>
      <c r="H15" s="102"/>
      <c r="I15" s="38"/>
      <c r="J15" s="103"/>
      <c r="K15" s="61"/>
      <c r="L15" s="70"/>
      <c r="M15" s="71"/>
    </row>
    <row r="16" spans="2:13" ht="12" customHeight="1">
      <c r="B16" s="30"/>
      <c r="C16" s="23" t="s">
        <v>7</v>
      </c>
      <c r="D16" s="31">
        <v>63.81</v>
      </c>
      <c r="E16" s="32">
        <v>58.74</v>
      </c>
      <c r="F16" s="123">
        <v>57.11</v>
      </c>
      <c r="G16" s="94" t="str">
        <f>IF((F16/E16)-1&lt;0,"▲","")</f>
        <v>▲</v>
      </c>
      <c r="H16" s="95">
        <f t="shared" ref="H16:H37" si="0">ABS((+F16/E16)-1)</f>
        <v>2.7749404153898594E-2</v>
      </c>
      <c r="I16" s="33" t="str">
        <f>IF(F16="NA","",IF(M16=0,"",IF((F16-M16)&lt;0,"▲","")))</f>
        <v>▲</v>
      </c>
      <c r="J16" s="63">
        <f>IF(F16="NA","-",IF(M16=0,"-",ABS(F16-M16)))</f>
        <v>1.8400000000000034</v>
      </c>
      <c r="K16" s="60">
        <v>44.320500000000003</v>
      </c>
      <c r="L16" s="72">
        <v>59.404000000000003</v>
      </c>
      <c r="M16" s="55">
        <v>58.95</v>
      </c>
    </row>
    <row r="17" spans="2:13" ht="12" customHeight="1">
      <c r="B17" s="30"/>
      <c r="C17" s="23" t="s">
        <v>8</v>
      </c>
      <c r="D17" s="31">
        <v>32.51</v>
      </c>
      <c r="E17" s="32">
        <v>31.91</v>
      </c>
      <c r="F17" s="123">
        <v>32.33</v>
      </c>
      <c r="G17" s="94" t="str">
        <f>IF((F17/E17)-1&lt;0,"▲","")</f>
        <v/>
      </c>
      <c r="H17" s="95">
        <f t="shared" si="0"/>
        <v>1.3162018176120283E-2</v>
      </c>
      <c r="I17" s="33" t="str">
        <f>IF(F17="NA","",IF(M17=0,"",IF((F17-M17)&lt;0,"▲","")))</f>
        <v/>
      </c>
      <c r="J17" s="63">
        <f>IF(F17="NA","-",IF(M17=0,"-",ABS(F17-M17)))</f>
        <v>0</v>
      </c>
      <c r="K17" s="60">
        <v>21.401</v>
      </c>
      <c r="L17" s="72">
        <v>31.027999999999999</v>
      </c>
      <c r="M17" s="55">
        <v>32.33</v>
      </c>
    </row>
    <row r="18" spans="2:13" ht="12" customHeight="1">
      <c r="B18" s="30"/>
      <c r="C18" s="23" t="s">
        <v>79</v>
      </c>
      <c r="D18" s="31">
        <v>31.52</v>
      </c>
      <c r="E18" s="32">
        <v>28.92</v>
      </c>
      <c r="F18" s="123">
        <v>27.22</v>
      </c>
      <c r="G18" s="94" t="str">
        <f>IF((F18/E18)-1&lt;0,"▲","")</f>
        <v>▲</v>
      </c>
      <c r="H18" s="95">
        <f t="shared" si="0"/>
        <v>5.8782849239280899E-2</v>
      </c>
      <c r="I18" s="33" t="str">
        <f>IF(F18="NA","",IF(M18=0,"",IF((F18-M18)&lt;0,"▲","")))</f>
        <v/>
      </c>
      <c r="J18" s="63">
        <f>IF(F18="NA","-",IF(M18=0,"-",ABS(F18-M18)))</f>
        <v>0.67999999999999972</v>
      </c>
      <c r="K18" s="60">
        <v>31.751000000000001</v>
      </c>
      <c r="L18" s="72">
        <v>33.777999999999999</v>
      </c>
      <c r="M18" s="55">
        <v>26.54</v>
      </c>
    </row>
    <row r="19" spans="2:13" ht="12" customHeight="1">
      <c r="B19" s="30"/>
      <c r="C19" s="23" t="s">
        <v>9</v>
      </c>
      <c r="D19" s="31">
        <v>14.87</v>
      </c>
      <c r="E19" s="32">
        <v>14.7</v>
      </c>
      <c r="F19" s="123">
        <v>14.43</v>
      </c>
      <c r="G19" s="94" t="str">
        <f>IF((F19/E19)-1&lt;0,"▲","")</f>
        <v>▲</v>
      </c>
      <c r="H19" s="95">
        <f t="shared" si="0"/>
        <v>1.8367346938775508E-2</v>
      </c>
      <c r="I19" s="33" t="str">
        <f>IF(F19="NA","",IF(M19=0,"",IF((F19-M19)&lt;0,"▲","")))</f>
        <v>▲</v>
      </c>
      <c r="J19" s="63">
        <f>IF(F19="NA","-",IF(M19=0,"-",ABS(F19-M19)))</f>
        <v>2.5500000000000007</v>
      </c>
      <c r="K19" s="60">
        <v>12.750500000000001</v>
      </c>
      <c r="L19" s="72">
        <v>10.234</v>
      </c>
      <c r="M19" s="55">
        <v>16.98</v>
      </c>
    </row>
    <row r="20" spans="2:13" ht="12" customHeight="1">
      <c r="B20" s="30"/>
      <c r="C20" s="23" t="s">
        <v>10</v>
      </c>
      <c r="D20" s="96">
        <f>ROUND(D19/(D17+D18),3)</f>
        <v>0.23200000000000001</v>
      </c>
      <c r="E20" s="97">
        <f>ROUND(E19/(E17+E18),3)</f>
        <v>0.24199999999999999</v>
      </c>
      <c r="F20" s="69">
        <f>ROUND(F19/(F17+F18),3)</f>
        <v>0.24199999999999999</v>
      </c>
      <c r="G20" s="104" t="str">
        <f>IF((F20/E20)-1&lt;0,"▲","")</f>
        <v/>
      </c>
      <c r="H20" s="98">
        <f>ABS(+F20-E20)*100</f>
        <v>0</v>
      </c>
      <c r="I20" s="105" t="str">
        <f>IF(F20="NA","",IF(M20=0,"",IF((F20-M20)&lt;0,"▲","")))</f>
        <v>▲</v>
      </c>
      <c r="J20" s="63">
        <f>IF(F20="NA","-",IF(M20=0,"-",ABS(F20-M20)*100))</f>
        <v>4.5999999999999988</v>
      </c>
      <c r="K20" s="99">
        <f>K19/(K17+K18)</f>
        <v>0.23988749247441302</v>
      </c>
      <c r="L20" s="126">
        <f>L19/(L17+L18)</f>
        <v>0.15791747677684165</v>
      </c>
      <c r="M20" s="100">
        <f>ROUND(M19/(M17+M18),3)</f>
        <v>0.28799999999999998</v>
      </c>
    </row>
    <row r="21" spans="2:13" ht="12" customHeight="1">
      <c r="B21" s="34" t="s">
        <v>15</v>
      </c>
      <c r="C21" s="35"/>
      <c r="D21" s="36"/>
      <c r="E21" s="37"/>
      <c r="F21" s="124"/>
      <c r="G21" s="101"/>
      <c r="H21" s="102"/>
      <c r="I21" s="38"/>
      <c r="J21" s="103"/>
      <c r="K21" s="61"/>
      <c r="L21" s="70"/>
      <c r="M21" s="71"/>
    </row>
    <row r="22" spans="2:13" ht="12" customHeight="1">
      <c r="B22" s="30"/>
      <c r="C22" s="23" t="s">
        <v>7</v>
      </c>
      <c r="D22" s="31">
        <v>275.10000000000002</v>
      </c>
      <c r="E22" s="32">
        <v>319.45</v>
      </c>
      <c r="F22" s="123">
        <v>291.8</v>
      </c>
      <c r="G22" s="94" t="str">
        <f>IF((F22/E22)-1&lt;0,"▲","")</f>
        <v>▲</v>
      </c>
      <c r="H22" s="95">
        <f>ABS((+F22/E22)-1)</f>
        <v>8.6555016434496701E-2</v>
      </c>
      <c r="I22" s="33" t="str">
        <f>IF(F22="NA","",IF(M22=0,"",IF((F22-M22)&lt;0,"▲","")))</f>
        <v/>
      </c>
      <c r="J22" s="63">
        <f>IF(F22="NA","-",IF(M22=0,"-",ABS(F22-M22)))</f>
        <v>4.2400000000000091</v>
      </c>
      <c r="K22" s="60">
        <v>184.39500000000001</v>
      </c>
      <c r="L22" s="72">
        <v>210.03800000000001</v>
      </c>
      <c r="M22" s="55">
        <v>287.56</v>
      </c>
    </row>
    <row r="23" spans="2:13" ht="12" customHeight="1">
      <c r="B23" s="30"/>
      <c r="C23" s="23" t="s">
        <v>8</v>
      </c>
      <c r="D23" s="31">
        <v>225.96</v>
      </c>
      <c r="E23" s="32">
        <v>240.28</v>
      </c>
      <c r="F23" s="123">
        <v>235.94</v>
      </c>
      <c r="G23" s="94" t="str">
        <f>IF((F23/E23)-1&lt;0,"▲","")</f>
        <v>▲</v>
      </c>
      <c r="H23" s="95">
        <f t="shared" si="0"/>
        <v>1.8062260695854815E-2</v>
      </c>
      <c r="I23" s="33" t="str">
        <f>IF(F23="NA","",IF(M23=0,"",IF((F23-M23)&lt;0,"▲","")))</f>
        <v/>
      </c>
      <c r="J23" s="63">
        <f>IF(F23="NA","-",IF(M23=0,"-",ABS(F23-M23)))</f>
        <v>0.80000000000001137</v>
      </c>
      <c r="K23" s="60">
        <v>157.39250000000001</v>
      </c>
      <c r="L23" s="72">
        <v>180.72300000000001</v>
      </c>
      <c r="M23" s="55">
        <v>235.14</v>
      </c>
    </row>
    <row r="24" spans="2:13" ht="12" customHeight="1">
      <c r="B24" s="30"/>
      <c r="C24" s="23" t="s">
        <v>79</v>
      </c>
      <c r="D24" s="31">
        <v>53.75</v>
      </c>
      <c r="E24" s="32">
        <v>51.35</v>
      </c>
      <c r="F24" s="123">
        <v>55.97</v>
      </c>
      <c r="G24" s="94" t="str">
        <f>IF((F24/E24)-1&lt;0,"▲","")</f>
        <v/>
      </c>
      <c r="H24" s="95">
        <f t="shared" si="0"/>
        <v>8.9970788704965887E-2</v>
      </c>
      <c r="I24" s="33" t="str">
        <f>IF(F24="NA","",IF(M24=0,"",IF((F24-M24)&lt;0,"▲","")))</f>
        <v/>
      </c>
      <c r="J24" s="63">
        <f>IF(F24="NA","-",IF(M24=0,"-",ABS(F24-M24)))</f>
        <v>0</v>
      </c>
      <c r="K24" s="60">
        <v>39.707999999999998</v>
      </c>
      <c r="L24" s="72">
        <v>63.003999999999998</v>
      </c>
      <c r="M24" s="55">
        <v>55.97</v>
      </c>
    </row>
    <row r="25" spans="2:13" ht="12" customHeight="1">
      <c r="B25" s="30"/>
      <c r="C25" s="23" t="s">
        <v>9</v>
      </c>
      <c r="D25" s="31">
        <v>28.76</v>
      </c>
      <c r="E25" s="32">
        <v>58.76</v>
      </c>
      <c r="F25" s="123">
        <v>60.81</v>
      </c>
      <c r="G25" s="94" t="str">
        <f>IF((F25/E25)-1&lt;0,"▲","")</f>
        <v/>
      </c>
      <c r="H25" s="95">
        <f t="shared" si="0"/>
        <v>3.4887678692988588E-2</v>
      </c>
      <c r="I25" s="33" t="str">
        <f>IF(F25="NA","",IF(M25=0,"",IF((F25-M25)&lt;0,"▲","")))</f>
        <v/>
      </c>
      <c r="J25" s="63">
        <f>IF(F25="NA","-",IF(M25=0,"-",ABS(F25-M25)))</f>
        <v>3.3700000000000045</v>
      </c>
      <c r="K25" s="60">
        <v>26.788499999999999</v>
      </c>
      <c r="L25" s="72">
        <v>14.439</v>
      </c>
      <c r="M25" s="55">
        <v>57.44</v>
      </c>
    </row>
    <row r="26" spans="2:13" ht="12" customHeight="1">
      <c r="B26" s="30"/>
      <c r="C26" s="23" t="s">
        <v>10</v>
      </c>
      <c r="D26" s="96">
        <f>ROUND(D25/(D23+D24),3)</f>
        <v>0.10299999999999999</v>
      </c>
      <c r="E26" s="97">
        <f>ROUND(E25/(E23+E24),3)</f>
        <v>0.20100000000000001</v>
      </c>
      <c r="F26" s="69">
        <f>ROUND(F25/(F23+F24),3)</f>
        <v>0.20799999999999999</v>
      </c>
      <c r="G26" s="104" t="str">
        <f>IF((F26/E26)-1&lt;0,"▲","")</f>
        <v/>
      </c>
      <c r="H26" s="98">
        <f>ABS(+F26-E26)*100</f>
        <v>0.69999999999999785</v>
      </c>
      <c r="I26" s="105" t="str">
        <f>IF(F26="NA","",IF(M26=0,"",IF((F26-M26)&lt;0,"▲","")))</f>
        <v/>
      </c>
      <c r="J26" s="63">
        <f>IF(F26="NA","-",IF(M26=0,"-",ABS(F26-M26)*100))</f>
        <v>1.0999999999999983</v>
      </c>
      <c r="K26" s="99">
        <f>K25/(K23+K24)</f>
        <v>0.13591289722755648</v>
      </c>
      <c r="L26" s="126">
        <f>L25/(L23+L24)</f>
        <v>5.9242513139701386E-2</v>
      </c>
      <c r="M26" s="100">
        <f>ROUND(M25/(M23+M24),3)</f>
        <v>0.19700000000000001</v>
      </c>
    </row>
    <row r="27" spans="2:13" ht="12" customHeight="1">
      <c r="B27" s="39"/>
      <c r="C27" s="40" t="s">
        <v>12</v>
      </c>
      <c r="D27" s="36"/>
      <c r="E27" s="37"/>
      <c r="F27" s="124"/>
      <c r="G27" s="101"/>
      <c r="H27" s="102"/>
      <c r="I27" s="38"/>
      <c r="J27" s="103"/>
      <c r="K27" s="61"/>
      <c r="L27" s="70"/>
      <c r="M27" s="71"/>
    </row>
    <row r="28" spans="2:13" ht="12" customHeight="1">
      <c r="B28" s="41"/>
      <c r="C28" s="23" t="s">
        <v>7</v>
      </c>
      <c r="D28" s="31">
        <v>256.27999999999997</v>
      </c>
      <c r="E28" s="32">
        <v>299.92</v>
      </c>
      <c r="F28" s="123">
        <v>275.79000000000002</v>
      </c>
      <c r="G28" s="94" t="str">
        <f>IF((F28/E28)-1&lt;0,"▲","")</f>
        <v>▲</v>
      </c>
      <c r="H28" s="95">
        <f>ABS((+F28/E28)-1)</f>
        <v>8.0454787943451622E-2</v>
      </c>
      <c r="I28" s="33" t="str">
        <f>IF(F28="NA","",IF(M28=0,"",IF((F28-M28)&lt;0,"▲","")))</f>
        <v/>
      </c>
      <c r="J28" s="63">
        <f>IF(F28="NA","-",IF(M28=0,"-",ABS(F28-M28)))</f>
        <v>5.5600000000000023</v>
      </c>
      <c r="K28" s="60">
        <v>142.88849999999999</v>
      </c>
      <c r="L28" s="72">
        <v>187.97</v>
      </c>
      <c r="M28" s="55">
        <v>270.23</v>
      </c>
    </row>
    <row r="29" spans="2:13" ht="12" customHeight="1">
      <c r="B29" s="41"/>
      <c r="C29" s="23" t="s">
        <v>8</v>
      </c>
      <c r="D29" s="31">
        <v>211.64</v>
      </c>
      <c r="E29" s="32">
        <v>224.75</v>
      </c>
      <c r="F29" s="123">
        <v>222.51</v>
      </c>
      <c r="G29" s="94" t="str">
        <f>IF((F29/E29)-1&lt;0,"▲","")</f>
        <v>▲</v>
      </c>
      <c r="H29" s="95">
        <f t="shared" si="0"/>
        <v>9.9666295884316414E-3</v>
      </c>
      <c r="I29" s="33" t="str">
        <f>IF(F29="NA","",IF(M29=0,"",IF((F29-M29)&lt;0,"▲","")))</f>
        <v/>
      </c>
      <c r="J29" s="63">
        <f>IF(F29="NA","-",IF(M29=0,"-",ABS(F29-M29)))</f>
        <v>1.6499999999999773</v>
      </c>
      <c r="K29" s="60">
        <v>31.388999999999999</v>
      </c>
      <c r="L29" s="72">
        <v>56.588999999999999</v>
      </c>
      <c r="M29" s="55">
        <v>220.86</v>
      </c>
    </row>
    <row r="30" spans="2:13" ht="12" customHeight="1">
      <c r="B30" s="41"/>
      <c r="C30" s="23" t="s">
        <v>79</v>
      </c>
      <c r="D30" s="31">
        <v>48.26</v>
      </c>
      <c r="E30" s="32">
        <v>46.1</v>
      </c>
      <c r="F30" s="123">
        <v>50.8</v>
      </c>
      <c r="G30" s="94" t="str">
        <f>IF((F30/E30)-1&lt;0,"▲","")</f>
        <v/>
      </c>
      <c r="H30" s="95">
        <f t="shared" si="0"/>
        <v>0.10195227765726678</v>
      </c>
      <c r="I30" s="33" t="str">
        <f>IF(F30="NA","",IF(M30=0,"",IF((F30-M30)&lt;0,"▲","")))</f>
        <v/>
      </c>
      <c r="J30" s="63">
        <f>IF(F30="NA","-",IF(M30=0,"-",ABS(F30-M30)))</f>
        <v>0</v>
      </c>
      <c r="K30" s="60">
        <v>119.678</v>
      </c>
      <c r="L30" s="72">
        <v>160.55199999999999</v>
      </c>
      <c r="M30" s="55">
        <v>50.8</v>
      </c>
    </row>
    <row r="31" spans="2:13" ht="12" customHeight="1">
      <c r="B31" s="41"/>
      <c r="C31" s="23" t="s">
        <v>9</v>
      </c>
      <c r="D31" s="31">
        <v>24.34</v>
      </c>
      <c r="E31" s="32">
        <v>53.65</v>
      </c>
      <c r="F31" s="123">
        <v>56.38</v>
      </c>
      <c r="G31" s="94" t="str">
        <f>IF((F31/E31)-1&lt;0,"▲","")</f>
        <v/>
      </c>
      <c r="H31" s="95">
        <f t="shared" si="0"/>
        <v>5.0885368126747599E-2</v>
      </c>
      <c r="I31" s="33" t="str">
        <f>IF(F31="NA","",IF(M31=0,"",IF((F31-M31)&lt;0,"▲","")))</f>
        <v/>
      </c>
      <c r="J31" s="63">
        <f>IF(F31="NA","-",IF(M31=0,"-",ABS(F31-M31)))</f>
        <v>3.5700000000000003</v>
      </c>
      <c r="K31" s="60">
        <v>15.137</v>
      </c>
      <c r="L31" s="72">
        <v>10.819000000000001</v>
      </c>
      <c r="M31" s="55">
        <v>52.81</v>
      </c>
    </row>
    <row r="32" spans="2:13" ht="12" customHeight="1">
      <c r="B32" s="41"/>
      <c r="C32" s="23" t="s">
        <v>10</v>
      </c>
      <c r="D32" s="96">
        <f>ROUND(D31/(D29+D30),3)</f>
        <v>9.4E-2</v>
      </c>
      <c r="E32" s="97">
        <f>ROUND(E31/(E29+E30),3)</f>
        <v>0.19800000000000001</v>
      </c>
      <c r="F32" s="69">
        <f>ROUND(F31/(F29+F30),3)</f>
        <v>0.20599999999999999</v>
      </c>
      <c r="G32" s="104" t="str">
        <f>IF((F32/E32)-1&lt;0,"▲","")</f>
        <v/>
      </c>
      <c r="H32" s="98">
        <f>ABS(+F32-E32)*100</f>
        <v>0.79999999999999793</v>
      </c>
      <c r="I32" s="105" t="str">
        <f>IF(F32="NA","",IF(M32=0,"",IF((F32-M32)&lt;0,"▲","")))</f>
        <v/>
      </c>
      <c r="J32" s="63">
        <f>IF(F32="NA","-",IF(M32=0,"-",ABS(F32-M32)*100))</f>
        <v>1.1999999999999984</v>
      </c>
      <c r="K32" s="99">
        <f>K31/(K29+K30)</f>
        <v>0.10020057325557534</v>
      </c>
      <c r="L32" s="126">
        <f>L31/(L29+L30)</f>
        <v>4.9824768238149408E-2</v>
      </c>
      <c r="M32" s="100">
        <f>ROUND(M31/(M29+M30),3)</f>
        <v>0.19400000000000001</v>
      </c>
    </row>
    <row r="33" spans="2:13" ht="12" customHeight="1">
      <c r="B33" s="34" t="s">
        <v>13</v>
      </c>
      <c r="C33" s="35"/>
      <c r="D33" s="36"/>
      <c r="E33" s="37"/>
      <c r="F33" s="124"/>
      <c r="G33" s="101"/>
      <c r="H33" s="102"/>
      <c r="I33" s="38"/>
      <c r="J33" s="106"/>
      <c r="K33" s="62"/>
      <c r="L33" s="73"/>
      <c r="M33" s="71"/>
    </row>
    <row r="34" spans="2:13" ht="12" customHeight="1">
      <c r="B34" s="30"/>
      <c r="C34" s="23" t="s">
        <v>7</v>
      </c>
      <c r="D34" s="31">
        <v>6.42</v>
      </c>
      <c r="E34" s="32">
        <v>7.41</v>
      </c>
      <c r="F34" s="123">
        <v>7.09</v>
      </c>
      <c r="G34" s="94" t="str">
        <f>IF((F34/E34)-1&lt;0,"▲","")</f>
        <v>▲</v>
      </c>
      <c r="H34" s="95">
        <f>ABS((+F34/E34)-1)</f>
        <v>4.3184885290148523E-2</v>
      </c>
      <c r="I34" s="33" t="str">
        <f>IF(F34="NA","",IF(M34=0,"",IF((F34-M34)&lt;0,"▲","")))</f>
        <v>▲</v>
      </c>
      <c r="J34" s="63">
        <f>IF(F34="NA","-",IF(M34=0,"-",ABS(F34-M34)))</f>
        <v>0.16000000000000014</v>
      </c>
      <c r="K34" s="60">
        <v>2.931</v>
      </c>
      <c r="L34" s="72">
        <v>5.6280000000000001</v>
      </c>
      <c r="M34" s="55">
        <v>7.25</v>
      </c>
    </row>
    <row r="35" spans="2:13" ht="12" customHeight="1">
      <c r="B35" s="30"/>
      <c r="C35" s="23" t="s">
        <v>8</v>
      </c>
      <c r="D35" s="31">
        <v>3.66</v>
      </c>
      <c r="E35" s="32">
        <v>3.84</v>
      </c>
      <c r="F35" s="123">
        <v>4.0199999999999996</v>
      </c>
      <c r="G35" s="94" t="str">
        <f>IF((F35/E35)-1&lt;0,"▲","")</f>
        <v/>
      </c>
      <c r="H35" s="95">
        <f t="shared" si="0"/>
        <v>4.6875E-2</v>
      </c>
      <c r="I35" s="33" t="str">
        <f>IF(F35="NA","",IF(M35=0,"",IF((F35-M35)&lt;0,"▲","")))</f>
        <v/>
      </c>
      <c r="J35" s="63">
        <f>IF(F35="NA","-",IF(M35=0,"-",ABS(F35-M35)))</f>
        <v>0</v>
      </c>
      <c r="K35" s="60">
        <v>1.3365</v>
      </c>
      <c r="L35" s="72">
        <v>3.42</v>
      </c>
      <c r="M35" s="55">
        <v>4.0199999999999996</v>
      </c>
    </row>
    <row r="36" spans="2:13" ht="12" customHeight="1">
      <c r="B36" s="30"/>
      <c r="C36" s="23" t="s">
        <v>79</v>
      </c>
      <c r="D36" s="31">
        <v>3.31</v>
      </c>
      <c r="E36" s="32">
        <v>3.54</v>
      </c>
      <c r="F36" s="123">
        <v>3.78</v>
      </c>
      <c r="G36" s="94" t="str">
        <f>IF((F36/E36)-1&lt;0,"▲","")</f>
        <v/>
      </c>
      <c r="H36" s="95">
        <f t="shared" si="0"/>
        <v>6.7796610169491567E-2</v>
      </c>
      <c r="I36" s="33" t="str">
        <f>IF(F36="NA","",IF(M36=0,"",IF((F36-M36)&lt;0,"▲","")))</f>
        <v>▲</v>
      </c>
      <c r="J36" s="63">
        <f>IF(F36="NA","-",IF(M36=0,"-",ABS(F36-M36)))</f>
        <v>6.0000000000000053E-2</v>
      </c>
      <c r="K36" s="60">
        <v>1.665</v>
      </c>
      <c r="L36" s="72">
        <v>2.694</v>
      </c>
      <c r="M36" s="55">
        <v>3.84</v>
      </c>
    </row>
    <row r="37" spans="2:13" ht="12" customHeight="1">
      <c r="B37" s="30"/>
      <c r="C37" s="23" t="s">
        <v>9</v>
      </c>
      <c r="D37" s="31">
        <v>0.76</v>
      </c>
      <c r="E37" s="32">
        <v>1.21</v>
      </c>
      <c r="F37" s="123">
        <v>0.98</v>
      </c>
      <c r="G37" s="94" t="str">
        <f>IF((F37/E37)-1&lt;0,"▲","")</f>
        <v>▲</v>
      </c>
      <c r="H37" s="95">
        <f t="shared" si="0"/>
        <v>0.19008264462809921</v>
      </c>
      <c r="I37" s="33" t="str">
        <f>IF(F37="NA","",IF(M37=0,"",IF((F37-M37)&lt;0,"▲","")))</f>
        <v>▲</v>
      </c>
      <c r="J37" s="63">
        <f>IF(F37="NA","-",IF(M37=0,"-",ABS(F37-M37)))</f>
        <v>0.10000000000000009</v>
      </c>
      <c r="K37" s="60">
        <v>0.21099999999999999</v>
      </c>
      <c r="L37" s="72">
        <v>0.81</v>
      </c>
      <c r="M37" s="55">
        <v>1.08</v>
      </c>
    </row>
    <row r="38" spans="2:13" ht="12" customHeight="1">
      <c r="B38" s="22"/>
      <c r="C38" s="42" t="s">
        <v>10</v>
      </c>
      <c r="D38" s="43">
        <f>ROUND(D37/(D35+D36),3)</f>
        <v>0.109</v>
      </c>
      <c r="E38" s="44">
        <f>ROUND(E37/(E35+E36),3)</f>
        <v>0.16400000000000001</v>
      </c>
      <c r="F38" s="74">
        <f>ROUND(F37/(F35+F36),3)</f>
        <v>0.126</v>
      </c>
      <c r="G38" s="107" t="str">
        <f>IF((F38/E38)-1&lt;0,"▲","")</f>
        <v>▲</v>
      </c>
      <c r="H38" s="108">
        <f>ABS(+F38-E38)*100</f>
        <v>3.8000000000000007</v>
      </c>
      <c r="I38" s="109" t="str">
        <f>IF(F38="NA","",IF(M38=0,"",IF((F38-M38)&lt;0,"▲","")))</f>
        <v>▲</v>
      </c>
      <c r="J38" s="64">
        <f>IF(F38="NA","-",IF(M38=0,"-",ABS(F38-M38)*100))</f>
        <v>1.100000000000001</v>
      </c>
      <c r="K38" s="110">
        <f>K37/(K35+K36)</f>
        <v>7.029818424121273E-2</v>
      </c>
      <c r="L38" s="127">
        <f>L37/(L35+L36)</f>
        <v>0.13248282630029443</v>
      </c>
      <c r="M38" s="56">
        <f>ROUND(M37/(M35+M36),3)</f>
        <v>0.13700000000000001</v>
      </c>
    </row>
    <row r="39" spans="2:13" ht="12" customHeight="1">
      <c r="D39" s="46"/>
      <c r="E39" s="46"/>
      <c r="F39" s="47"/>
      <c r="G39" s="48"/>
      <c r="H39" s="49"/>
      <c r="I39" s="50"/>
      <c r="J39" s="51"/>
      <c r="K39" s="51"/>
      <c r="L39" s="51"/>
      <c r="M39" s="47"/>
    </row>
    <row r="40" spans="2:13" ht="12" customHeight="1">
      <c r="B40" s="16" t="s">
        <v>14</v>
      </c>
      <c r="D40" s="46"/>
      <c r="E40" s="46"/>
      <c r="F40" s="47"/>
      <c r="G40" s="48"/>
      <c r="H40" s="49"/>
      <c r="I40" s="50"/>
      <c r="J40" s="49"/>
      <c r="K40" s="49"/>
      <c r="L40" s="49"/>
      <c r="M40" s="47"/>
    </row>
    <row r="41" spans="2:13" ht="12" customHeight="1">
      <c r="B41" s="18"/>
      <c r="C41" s="19" t="s">
        <v>1</v>
      </c>
      <c r="D41" s="20" t="s">
        <v>64</v>
      </c>
      <c r="E41" s="21" t="s">
        <v>65</v>
      </c>
      <c r="F41" s="21" t="s">
        <v>128</v>
      </c>
      <c r="G41" s="458" t="s">
        <v>117</v>
      </c>
      <c r="H41" s="458"/>
      <c r="I41" s="458"/>
      <c r="J41" s="458"/>
      <c r="K41" s="458"/>
      <c r="L41" s="459"/>
      <c r="M41" s="433" t="s">
        <v>67</v>
      </c>
    </row>
    <row r="42" spans="2:13" ht="12" customHeight="1">
      <c r="B42" s="30"/>
      <c r="C42" s="58"/>
      <c r="D42" s="59"/>
      <c r="E42" s="2" t="s">
        <v>4</v>
      </c>
      <c r="F42" s="86" t="s">
        <v>118</v>
      </c>
      <c r="G42" s="457" t="s">
        <v>119</v>
      </c>
      <c r="H42" s="437"/>
      <c r="I42" s="440" t="s">
        <v>120</v>
      </c>
      <c r="J42" s="441"/>
      <c r="K42" s="444" t="s">
        <v>69</v>
      </c>
      <c r="L42" s="460" t="s">
        <v>5</v>
      </c>
      <c r="M42" s="434"/>
    </row>
    <row r="43" spans="2:13" ht="12" customHeight="1">
      <c r="B43" s="22" t="s">
        <v>3</v>
      </c>
      <c r="C43" s="42"/>
      <c r="D43" s="24"/>
      <c r="E43" s="66"/>
      <c r="F43" s="65"/>
      <c r="G43" s="438"/>
      <c r="H43" s="439"/>
      <c r="I43" s="442"/>
      <c r="J43" s="443"/>
      <c r="K43" s="445"/>
      <c r="L43" s="461"/>
      <c r="M43" s="435"/>
    </row>
    <row r="44" spans="2:13" ht="12" customHeight="1">
      <c r="B44" s="30"/>
      <c r="C44" s="23" t="s">
        <v>7</v>
      </c>
      <c r="D44" s="111">
        <v>66.78</v>
      </c>
      <c r="E44" s="112">
        <v>85.01</v>
      </c>
      <c r="F44" s="125">
        <v>80.75</v>
      </c>
      <c r="G44" s="113" t="str">
        <f>IF((F44/E44)-1&lt;0,"▲","")</f>
        <v>▲</v>
      </c>
      <c r="H44" s="95">
        <f>ABS((+F44/E44)-1)</f>
        <v>5.0111751558640227E-2</v>
      </c>
      <c r="I44" s="54" t="str">
        <f>IF(F44="NA","",IF(M44=0,"",IF((F44-M44)&lt;0,"▲","")))</f>
        <v/>
      </c>
      <c r="J44" s="63">
        <f>IF(F44="NA","-",IF(M44=0,"-",ABS(F44-M44)))</f>
        <v>3.0100000000000051</v>
      </c>
      <c r="K44" s="60">
        <v>38.349499999999999</v>
      </c>
      <c r="L44" s="77">
        <v>59.173999999999999</v>
      </c>
      <c r="M44" s="78">
        <v>77.739999999999995</v>
      </c>
    </row>
    <row r="45" spans="2:13" ht="12" customHeight="1">
      <c r="B45" s="30"/>
      <c r="C45" s="23" t="s">
        <v>8</v>
      </c>
      <c r="D45" s="111">
        <v>44.6</v>
      </c>
      <c r="E45" s="112">
        <v>51.48</v>
      </c>
      <c r="F45" s="125">
        <v>50.38</v>
      </c>
      <c r="G45" s="114" t="str">
        <f>IF((F45/E45)-1&lt;0,"▲","")</f>
        <v>▲</v>
      </c>
      <c r="H45" s="95">
        <f>ABS((+F45/E45)-1)</f>
        <v>2.1367521367521292E-2</v>
      </c>
      <c r="I45" s="33" t="str">
        <f>IF(F45="NA","",IF(M45=0,"",IF((F45-M45)&lt;0,"▲","")))</f>
        <v/>
      </c>
      <c r="J45" s="63">
        <f>IF(F45="NA","-",IF(M45=0,"-",ABS(F45-M45)))</f>
        <v>0.42999999999999972</v>
      </c>
      <c r="K45" s="60">
        <v>23.144500000000001</v>
      </c>
      <c r="L45" s="79">
        <v>40.305999999999997</v>
      </c>
      <c r="M45" s="55">
        <v>49.95</v>
      </c>
    </row>
    <row r="46" spans="2:13" ht="12" customHeight="1">
      <c r="B46" s="30"/>
      <c r="C46" s="23" t="s">
        <v>79</v>
      </c>
      <c r="D46" s="111">
        <v>24.13</v>
      </c>
      <c r="E46" s="112">
        <v>29.8</v>
      </c>
      <c r="F46" s="125">
        <v>30.35</v>
      </c>
      <c r="G46" s="114" t="str">
        <f>IF((F46/E46)-1&lt;0,"▲","")</f>
        <v/>
      </c>
      <c r="H46" s="95">
        <f>ABS((+F46/E46)-1)</f>
        <v>1.8456375838926231E-2</v>
      </c>
      <c r="I46" s="33" t="str">
        <f>IF(F46="NA","",IF(M46=0,"",IF((F46-M46)&lt;0,"▲","")))</f>
        <v/>
      </c>
      <c r="J46" s="63">
        <f>IF(F46="NA","-",IF(M46=0,"-",ABS(F46-M46)))</f>
        <v>0</v>
      </c>
      <c r="K46" s="60">
        <v>13.8605</v>
      </c>
      <c r="L46" s="79">
        <v>23.108000000000001</v>
      </c>
      <c r="M46" s="55">
        <v>30.35</v>
      </c>
    </row>
    <row r="47" spans="2:13" ht="12" customHeight="1">
      <c r="B47" s="30"/>
      <c r="C47" s="23" t="s">
        <v>9</v>
      </c>
      <c r="D47" s="111">
        <v>3.06</v>
      </c>
      <c r="E47" s="112">
        <v>6.95</v>
      </c>
      <c r="F47" s="125">
        <v>7.09</v>
      </c>
      <c r="G47" s="114" t="str">
        <f>IF((F47/E47)-1&lt;0,"▲","")</f>
        <v/>
      </c>
      <c r="H47" s="95">
        <f>ABS((+F47/E47)-1)</f>
        <v>2.0143884892086295E-2</v>
      </c>
      <c r="I47" s="33" t="str">
        <f>IF(F47="NA","",IF(M47=0,"",IF((F47-M47)&lt;0,"▲","")))</f>
        <v/>
      </c>
      <c r="J47" s="63">
        <f>IF(F47="NA","-",IF(M47=0,"-",ABS(F47-M47)))</f>
        <v>1.5099999999999998</v>
      </c>
      <c r="K47" s="60">
        <v>3.1349999999999998</v>
      </c>
      <c r="L47" s="79">
        <v>4.9930000000000003</v>
      </c>
      <c r="M47" s="55">
        <v>5.58</v>
      </c>
    </row>
    <row r="48" spans="2:13" ht="12" customHeight="1">
      <c r="B48" s="22"/>
      <c r="C48" s="42" t="s">
        <v>10</v>
      </c>
      <c r="D48" s="115">
        <f>ROUND(D47/(D45+D46),3)</f>
        <v>4.4999999999999998E-2</v>
      </c>
      <c r="E48" s="116">
        <f>ROUND(E47/(E45+E46),3)</f>
        <v>8.5999999999999993E-2</v>
      </c>
      <c r="F48" s="75">
        <f>ROUND(F47/(F45+F46),3)</f>
        <v>8.7999999999999995E-2</v>
      </c>
      <c r="G48" s="117" t="str">
        <f>IF(F48-D48&lt;0,"▲","")</f>
        <v/>
      </c>
      <c r="H48" s="108">
        <f>ABS(+F48-E48)*100</f>
        <v>0.20000000000000018</v>
      </c>
      <c r="I48" s="45" t="str">
        <f>IF(F48="NA","",IF(M48=0,"",IF((F48-M48)&lt;0,"▲","")))</f>
        <v/>
      </c>
      <c r="J48" s="64">
        <f>ABS(+F48-M48)*100</f>
        <v>1.899999999999999</v>
      </c>
      <c r="K48" s="110">
        <f>K47/(K45+K46)</f>
        <v>8.471828131333603E-2</v>
      </c>
      <c r="L48" s="128">
        <f>L47/(L45+L46)</f>
        <v>7.8736556596335203E-2</v>
      </c>
      <c r="M48" s="118">
        <f>ROUND(M47/(M45+M46),3)</f>
        <v>6.9000000000000006E-2</v>
      </c>
    </row>
    <row r="49" spans="1:13" ht="12" customHeight="1">
      <c r="B49" s="1" t="s">
        <v>129</v>
      </c>
      <c r="C49" s="1"/>
      <c r="D49" s="1"/>
      <c r="E49" s="1"/>
      <c r="F49" s="1"/>
      <c r="G49" s="3"/>
      <c r="H49" s="4"/>
      <c r="I49" s="80"/>
      <c r="J49" s="81"/>
      <c r="K49" s="5"/>
      <c r="L49" s="5"/>
    </row>
    <row r="50" spans="1:13" ht="12" customHeight="1">
      <c r="B50" s="1" t="s">
        <v>121</v>
      </c>
      <c r="C50" s="1"/>
      <c r="D50" s="1"/>
      <c r="E50" s="1"/>
      <c r="F50" s="1"/>
      <c r="G50" s="3"/>
      <c r="H50" s="4"/>
      <c r="I50" s="3"/>
      <c r="J50" s="5"/>
      <c r="K50" s="5"/>
      <c r="L50" s="5"/>
      <c r="M50" s="7"/>
    </row>
    <row r="51" spans="1:13" ht="12" customHeight="1">
      <c r="B51" s="1"/>
      <c r="C51" s="1"/>
      <c r="D51" s="1"/>
      <c r="E51" s="1"/>
      <c r="F51" s="1"/>
      <c r="G51" s="3"/>
      <c r="H51" s="4"/>
      <c r="I51" s="3"/>
      <c r="J51" s="5"/>
      <c r="K51" s="5"/>
      <c r="L51" s="5"/>
      <c r="M51" s="7"/>
    </row>
    <row r="52" spans="1:13" ht="12" customHeight="1">
      <c r="A52" s="8"/>
      <c r="B52" s="1" t="s">
        <v>252</v>
      </c>
      <c r="C52" s="1"/>
      <c r="D52" s="1"/>
      <c r="E52" s="1"/>
      <c r="F52" s="1"/>
      <c r="G52" s="3"/>
      <c r="H52" s="4"/>
      <c r="I52" s="3"/>
      <c r="J52" s="5"/>
      <c r="K52" s="6"/>
      <c r="L52" s="5"/>
    </row>
    <row r="53" spans="1:13" ht="12" customHeight="1">
      <c r="B53" s="1" t="s">
        <v>122</v>
      </c>
      <c r="C53" s="1"/>
      <c r="D53" s="1"/>
      <c r="E53" s="1"/>
      <c r="F53" s="1"/>
      <c r="G53" s="3"/>
      <c r="H53" s="4"/>
      <c r="I53" s="3"/>
      <c r="J53" s="5"/>
      <c r="K53" s="6"/>
      <c r="L53" s="6"/>
    </row>
    <row r="54" spans="1:13" ht="12" customHeight="1">
      <c r="B54" s="1" t="s">
        <v>123</v>
      </c>
      <c r="C54" s="1"/>
      <c r="D54" s="1"/>
      <c r="E54" s="1"/>
      <c r="F54" s="1"/>
      <c r="G54" s="3"/>
      <c r="H54" s="4"/>
      <c r="I54" s="3"/>
      <c r="J54" s="5"/>
      <c r="K54" s="6"/>
      <c r="L54" s="6"/>
    </row>
    <row r="55" spans="1:13" ht="12" customHeight="1">
      <c r="B55" s="1" t="s">
        <v>124</v>
      </c>
      <c r="C55" s="1"/>
      <c r="D55" s="1"/>
      <c r="E55" s="1"/>
      <c r="F55" s="1"/>
      <c r="G55" s="3"/>
      <c r="H55" s="4"/>
      <c r="I55" s="3"/>
      <c r="J55" s="5"/>
      <c r="K55" s="5"/>
      <c r="L55" s="5"/>
    </row>
    <row r="56" spans="1:13" ht="12" customHeight="1">
      <c r="B56" s="1" t="s">
        <v>125</v>
      </c>
      <c r="C56" s="83"/>
      <c r="D56" s="83"/>
      <c r="E56" s="83"/>
      <c r="F56" s="83"/>
      <c r="G56" s="83"/>
      <c r="H56" s="83"/>
      <c r="I56" s="3"/>
      <c r="J56" s="5"/>
      <c r="K56" s="5"/>
      <c r="L56" s="5"/>
    </row>
    <row r="57" spans="1:13" ht="12" customHeight="1">
      <c r="B57" s="1" t="s">
        <v>78</v>
      </c>
      <c r="C57" s="7"/>
      <c r="D57" s="7"/>
      <c r="E57" s="7"/>
      <c r="F57" s="7"/>
      <c r="G57" s="7"/>
      <c r="H57" s="7"/>
      <c r="I57" s="3"/>
      <c r="J57" s="5"/>
      <c r="K57" s="5"/>
      <c r="L57" s="5"/>
    </row>
    <row r="58" spans="1:13" s="464" customFormat="1" ht="15.75" customHeight="1">
      <c r="A58" s="463" t="s">
        <v>126</v>
      </c>
    </row>
    <row r="59" spans="1:13" ht="12" customHeight="1">
      <c r="B59" s="7"/>
      <c r="C59" s="84"/>
      <c r="D59" s="84"/>
      <c r="E59" s="84"/>
      <c r="F59" s="84"/>
      <c r="G59" s="84"/>
      <c r="H59" s="84"/>
      <c r="I59" s="7"/>
      <c r="J59" s="7"/>
      <c r="K59" s="7"/>
      <c r="L59" s="7"/>
    </row>
    <row r="60" spans="1:13" ht="12" customHeight="1">
      <c r="B60" s="84"/>
      <c r="C60" s="10"/>
      <c r="D60" s="10"/>
      <c r="E60" s="10"/>
      <c r="F60" s="10"/>
      <c r="G60" s="10"/>
      <c r="H60" s="10"/>
      <c r="I60" s="84"/>
      <c r="J60" s="84"/>
      <c r="K60" s="84"/>
      <c r="L60" s="84"/>
    </row>
    <row r="61" spans="1:13" ht="12" customHeight="1">
      <c r="B61" s="84"/>
      <c r="G61" s="9"/>
      <c r="H61" s="9"/>
      <c r="I61" s="84"/>
      <c r="J61" s="84"/>
      <c r="K61" s="84"/>
      <c r="L61" s="84"/>
    </row>
    <row r="62" spans="1:13" ht="12" customHeight="1">
      <c r="B62" s="10"/>
      <c r="I62" s="10"/>
      <c r="J62" s="10"/>
      <c r="K62" s="10"/>
      <c r="M62" s="82"/>
    </row>
    <row r="63" spans="1:13" ht="12" customHeight="1">
      <c r="B63" s="1"/>
      <c r="G63" s="9"/>
      <c r="H63" s="9"/>
      <c r="I63" s="9"/>
      <c r="J63" s="9"/>
      <c r="K63" s="9"/>
      <c r="L63" s="9"/>
    </row>
    <row r="64" spans="1:13">
      <c r="B64" s="1"/>
      <c r="G64" s="9"/>
      <c r="H64" s="9"/>
    </row>
    <row r="65" spans="2:12">
      <c r="B65" s="1"/>
      <c r="G65" s="9"/>
      <c r="H65" s="9"/>
      <c r="I65" s="9"/>
      <c r="J65" s="9"/>
      <c r="K65" s="9"/>
      <c r="L65" s="9"/>
    </row>
    <row r="66" spans="2:12">
      <c r="B66" s="57"/>
      <c r="I66" s="9"/>
      <c r="J66" s="9"/>
      <c r="K66" s="9"/>
      <c r="L66" s="9"/>
    </row>
    <row r="67" spans="2:12">
      <c r="I67" s="9"/>
      <c r="J67" s="9"/>
      <c r="K67" s="9"/>
      <c r="L67" s="9"/>
    </row>
    <row r="73" spans="2:12" ht="12" customHeight="1"/>
    <row r="74" spans="2:12" ht="12" customHeight="1"/>
  </sheetData>
  <mergeCells count="13">
    <mergeCell ref="A58:XFD58"/>
    <mergeCell ref="G6:L6"/>
    <mergeCell ref="M6:M8"/>
    <mergeCell ref="G7:H8"/>
    <mergeCell ref="I7:J8"/>
    <mergeCell ref="K7:K8"/>
    <mergeCell ref="L7:L8"/>
    <mergeCell ref="G41:L41"/>
    <mergeCell ref="M41:M43"/>
    <mergeCell ref="G42:H43"/>
    <mergeCell ref="I42:J43"/>
    <mergeCell ref="K42:K43"/>
    <mergeCell ref="L42:L43"/>
  </mergeCells>
  <phoneticPr fontId="25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Q16" sqref="A1:XFD104857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878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823</v>
      </c>
      <c r="E6" s="179" t="s">
        <v>850</v>
      </c>
      <c r="F6" s="389" t="s">
        <v>876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448.6</v>
      </c>
      <c r="E10" s="187">
        <v>408.46</v>
      </c>
      <c r="F10" s="198">
        <v>453.29</v>
      </c>
      <c r="G10" s="271"/>
      <c r="H10" s="94" t="s">
        <v>52</v>
      </c>
      <c r="I10" s="234">
        <v>0.10975370905351811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360.68</v>
      </c>
      <c r="E11" s="187">
        <v>348.04</v>
      </c>
      <c r="F11" s="198">
        <v>359.39</v>
      </c>
      <c r="G11" s="271"/>
      <c r="H11" s="94" t="s">
        <v>52</v>
      </c>
      <c r="I11" s="234">
        <v>3.2611194115618858E-2</v>
      </c>
      <c r="J11" s="267"/>
      <c r="K11" s="163"/>
      <c r="L11" s="312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94.85</v>
      </c>
      <c r="E12" s="187">
        <v>70.5</v>
      </c>
      <c r="F12" s="198">
        <v>81.489999999999995</v>
      </c>
      <c r="G12" s="271"/>
      <c r="H12" s="94" t="s">
        <v>52</v>
      </c>
      <c r="I12" s="234">
        <v>0.15588652482269505</v>
      </c>
      <c r="J12" s="267"/>
      <c r="L12" s="312" t="s">
        <v>603</v>
      </c>
      <c r="M12" s="215">
        <v>51.633000000000003</v>
      </c>
    </row>
    <row r="13" spans="1:16" ht="12" customHeight="1">
      <c r="B13" s="174"/>
      <c r="C13" s="259" t="s">
        <v>9</v>
      </c>
      <c r="D13" s="252">
        <v>57.85</v>
      </c>
      <c r="E13" s="187">
        <v>55.72</v>
      </c>
      <c r="F13" s="198">
        <v>75.61</v>
      </c>
      <c r="G13" s="271"/>
      <c r="H13" s="94" t="s">
        <v>52</v>
      </c>
      <c r="I13" s="234">
        <v>0.35696338837042352</v>
      </c>
      <c r="J13" s="267"/>
      <c r="K13" s="163"/>
      <c r="L13" s="312" t="s">
        <v>603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0.12699492898382106</v>
      </c>
      <c r="E14" s="191">
        <v>0.13312944999283222</v>
      </c>
      <c r="F14" s="199">
        <v>0.17149791326438033</v>
      </c>
      <c r="G14" s="272"/>
      <c r="H14" s="275" t="s">
        <v>52</v>
      </c>
      <c r="I14" s="240">
        <v>3.8368463271548108</v>
      </c>
      <c r="J14" s="268"/>
      <c r="K14" s="163"/>
      <c r="L14" s="313" t="s">
        <v>603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44.8</v>
      </c>
      <c r="E16" s="187">
        <v>44.9</v>
      </c>
      <c r="F16" s="198">
        <v>45.16</v>
      </c>
      <c r="G16" s="271"/>
      <c r="H16" s="94" t="s">
        <v>52</v>
      </c>
      <c r="I16" s="234">
        <v>5.7906458797327698E-3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29.61</v>
      </c>
      <c r="E17" s="187">
        <v>29.94</v>
      </c>
      <c r="F17" s="198">
        <v>30.26</v>
      </c>
      <c r="G17" s="271"/>
      <c r="H17" s="94" t="s">
        <v>52</v>
      </c>
      <c r="I17" s="234">
        <v>1.0688042752170945E-2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21.78</v>
      </c>
      <c r="E18" s="187">
        <v>21.09</v>
      </c>
      <c r="F18" s="198">
        <v>19.73</v>
      </c>
      <c r="G18" s="271"/>
      <c r="H18" s="94" t="s">
        <v>548</v>
      </c>
      <c r="I18" s="234">
        <v>6.4485538169748668E-2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19.010000000000002</v>
      </c>
      <c r="E19" s="187">
        <v>16.28</v>
      </c>
      <c r="F19" s="198">
        <v>15.12</v>
      </c>
      <c r="G19" s="271"/>
      <c r="H19" s="94" t="s">
        <v>548</v>
      </c>
      <c r="I19" s="234">
        <v>7.1253071253071343E-2</v>
      </c>
      <c r="J19" s="267"/>
      <c r="K19" s="163"/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0.36991632613348902</v>
      </c>
      <c r="E20" s="191">
        <v>0.31902802273172642</v>
      </c>
      <c r="F20" s="199">
        <v>0.30246049209841963</v>
      </c>
      <c r="G20" s="272"/>
      <c r="H20" s="275" t="s">
        <v>548</v>
      </c>
      <c r="I20" s="240">
        <v>1.6567530633306793</v>
      </c>
      <c r="J20" s="268"/>
      <c r="K20" s="163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397.71</v>
      </c>
      <c r="E22" s="187">
        <v>358.47</v>
      </c>
      <c r="F22" s="198">
        <v>402.01</v>
      </c>
      <c r="G22" s="271"/>
      <c r="H22" s="94" t="s">
        <v>52</v>
      </c>
      <c r="I22" s="234">
        <v>0.12146065221636393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326.27999999999997</v>
      </c>
      <c r="E23" s="187">
        <v>313.31</v>
      </c>
      <c r="F23" s="198">
        <v>324.23</v>
      </c>
      <c r="G23" s="271"/>
      <c r="H23" s="94" t="s">
        <v>52</v>
      </c>
      <c r="I23" s="234">
        <v>3.4853659315055463E-2</v>
      </c>
      <c r="J23" s="267"/>
      <c r="K23" s="163"/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70.459999999999994</v>
      </c>
      <c r="E24" s="187">
        <v>47.47</v>
      </c>
      <c r="F24" s="198">
        <v>59.41</v>
      </c>
      <c r="G24" s="271"/>
      <c r="H24" s="94" t="s">
        <v>52</v>
      </c>
      <c r="I24" s="234">
        <v>0.25152728038761318</v>
      </c>
      <c r="J24" s="267"/>
      <c r="K24" s="163"/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37.58</v>
      </c>
      <c r="E25" s="187">
        <v>38.56</v>
      </c>
      <c r="F25" s="198">
        <v>59.5</v>
      </c>
      <c r="G25" s="271"/>
      <c r="H25" s="94" t="s">
        <v>52</v>
      </c>
      <c r="I25" s="234">
        <v>0.54304979253112018</v>
      </c>
      <c r="J25" s="267"/>
      <c r="K25" s="163"/>
      <c r="L25" s="312" t="s">
        <v>603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9.4721984170993603E-2</v>
      </c>
      <c r="E26" s="191">
        <v>0.10687953877709409</v>
      </c>
      <c r="F26" s="199">
        <v>0.15509331665102702</v>
      </c>
      <c r="G26" s="272"/>
      <c r="H26" s="275" t="s">
        <v>52</v>
      </c>
      <c r="I26" s="240">
        <v>4.8213777873932928</v>
      </c>
      <c r="J26" s="268"/>
      <c r="K26" s="94"/>
      <c r="L26" s="313" t="s">
        <v>603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382.89</v>
      </c>
      <c r="E28" s="188">
        <v>348.75</v>
      </c>
      <c r="F28" s="200">
        <v>387.75</v>
      </c>
      <c r="G28" s="273">
        <v>11.942458537150131</v>
      </c>
      <c r="H28" s="94" t="s">
        <v>52</v>
      </c>
      <c r="I28" s="234">
        <v>0.1118279569892473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317.12</v>
      </c>
      <c r="E29" s="188">
        <v>303.67</v>
      </c>
      <c r="F29" s="200">
        <v>314.58999999999997</v>
      </c>
      <c r="G29" s="273">
        <v>5.2739015493759069</v>
      </c>
      <c r="H29" s="94" t="s">
        <v>52</v>
      </c>
      <c r="I29" s="234">
        <v>3.5960088253696343E-2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62.78</v>
      </c>
      <c r="E30" s="188">
        <v>45.09</v>
      </c>
      <c r="F30" s="200">
        <v>53.34</v>
      </c>
      <c r="G30" s="273">
        <v>17.261410788381752</v>
      </c>
      <c r="H30" s="94" t="s">
        <v>52</v>
      </c>
      <c r="I30" s="234">
        <v>0.18296739853626076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34.979999999999997</v>
      </c>
      <c r="E31" s="188">
        <v>35.979999999999997</v>
      </c>
      <c r="F31" s="200">
        <v>56.43</v>
      </c>
      <c r="G31" s="273">
        <v>38.309922972360653</v>
      </c>
      <c r="H31" s="94" t="s">
        <v>52</v>
      </c>
      <c r="I31" s="234">
        <v>0.56837131739855495</v>
      </c>
      <c r="J31" s="267"/>
      <c r="K31" s="163"/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9.2076862332192685E-2</v>
      </c>
      <c r="E32" s="191">
        <v>0.10316550063080628</v>
      </c>
      <c r="F32" s="199">
        <v>0.15337156524338871</v>
      </c>
      <c r="G32" s="272"/>
      <c r="H32" s="275" t="s">
        <v>52</v>
      </c>
      <c r="I32" s="240">
        <v>5.0206064612582439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6.08</v>
      </c>
      <c r="E34" s="187">
        <v>5.09</v>
      </c>
      <c r="F34" s="198">
        <v>6.12</v>
      </c>
      <c r="G34" s="271">
        <v>21.931260229132562</v>
      </c>
      <c r="H34" s="277" t="s">
        <v>52</v>
      </c>
      <c r="I34" s="234">
        <v>0.20235756385068759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</v>
      </c>
      <c r="E35" s="187">
        <v>4.79</v>
      </c>
      <c r="F35" s="198">
        <v>4.8899999999999997</v>
      </c>
      <c r="G35" s="271">
        <v>19.546742209631731</v>
      </c>
      <c r="H35" s="277" t="s">
        <v>52</v>
      </c>
      <c r="I35" s="234">
        <v>2.0876826722338038E-2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2.61</v>
      </c>
      <c r="E36" s="187">
        <v>1.94</v>
      </c>
      <c r="F36" s="198">
        <v>2.35</v>
      </c>
      <c r="G36" s="271">
        <v>4.093567251461991</v>
      </c>
      <c r="H36" s="277" t="s">
        <v>52</v>
      </c>
      <c r="I36" s="234">
        <v>0.21134020618556715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1.26</v>
      </c>
      <c r="E37" s="187">
        <v>0.88</v>
      </c>
      <c r="F37" s="198">
        <v>0.99</v>
      </c>
      <c r="G37" s="271">
        <v>28.378378378378386</v>
      </c>
      <c r="H37" s="277" t="s">
        <v>52</v>
      </c>
      <c r="I37" s="234">
        <v>0.125</v>
      </c>
      <c r="J37" s="267"/>
      <c r="K37" s="163"/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0.17004048582995951</v>
      </c>
      <c r="E38" s="189">
        <v>0.13075780089153044</v>
      </c>
      <c r="F38" s="201">
        <v>0.13674033149171269</v>
      </c>
      <c r="G38" s="274"/>
      <c r="H38" s="278" t="s">
        <v>52</v>
      </c>
      <c r="I38" s="235">
        <v>0.59825306001822509</v>
      </c>
      <c r="J38" s="270"/>
      <c r="K38" s="323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823</v>
      </c>
      <c r="E41" s="179" t="s">
        <v>850</v>
      </c>
      <c r="F41" s="389" t="s">
        <v>876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121.53</v>
      </c>
      <c r="E44" s="222">
        <v>116.38</v>
      </c>
      <c r="F44" s="223">
        <v>122.74</v>
      </c>
      <c r="G44" s="279"/>
      <c r="H44" s="280" t="s">
        <v>52</v>
      </c>
      <c r="I44" s="233">
        <v>5.4648565045540387E-2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62.77</v>
      </c>
      <c r="E45" s="226">
        <v>63.69</v>
      </c>
      <c r="F45" s="198">
        <v>66.290000000000006</v>
      </c>
      <c r="G45" s="271"/>
      <c r="H45" s="281" t="s">
        <v>52</v>
      </c>
      <c r="I45" s="234">
        <v>4.0822735123253295E-2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58.72</v>
      </c>
      <c r="E46" s="226">
        <v>54.84</v>
      </c>
      <c r="F46" s="198">
        <v>53.75</v>
      </c>
      <c r="G46" s="271"/>
      <c r="H46" s="281" t="s">
        <v>548</v>
      </c>
      <c r="I46" s="234">
        <v>1.9876002917578517E-2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7.47</v>
      </c>
      <c r="E47" s="226">
        <v>5.86</v>
      </c>
      <c r="F47" s="198">
        <v>9.11</v>
      </c>
      <c r="G47" s="271"/>
      <c r="H47" s="281" t="s">
        <v>52</v>
      </c>
      <c r="I47" s="234">
        <v>0.55460750853242313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6.1486542102230632E-2</v>
      </c>
      <c r="E48" s="229">
        <v>4.9438960600691813E-2</v>
      </c>
      <c r="F48" s="201">
        <v>7.5891369543485493E-2</v>
      </c>
      <c r="G48" s="274"/>
      <c r="H48" s="282" t="s">
        <v>52</v>
      </c>
      <c r="I48" s="235">
        <v>2.6452408942793681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877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44"/>
    </row>
    <row r="56" spans="2:15" ht="12" customHeight="1">
      <c r="B56" s="343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F45" sqref="F4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874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448.6</v>
      </c>
      <c r="F10" s="198">
        <v>408.46</v>
      </c>
      <c r="G10" s="271"/>
      <c r="H10" s="94" t="s">
        <v>548</v>
      </c>
      <c r="I10" s="234">
        <v>8.9478377173428547E-2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360.68</v>
      </c>
      <c r="F11" s="198">
        <v>348.02</v>
      </c>
      <c r="G11" s="271"/>
      <c r="H11" s="94" t="s">
        <v>548</v>
      </c>
      <c r="I11" s="234">
        <v>3.510036597537991E-2</v>
      </c>
      <c r="J11" s="267"/>
      <c r="K11" s="163" t="s">
        <v>548</v>
      </c>
      <c r="L11" s="312">
        <v>0.83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94.85</v>
      </c>
      <c r="F12" s="198">
        <v>72.41</v>
      </c>
      <c r="G12" s="271"/>
      <c r="H12" s="94" t="s">
        <v>548</v>
      </c>
      <c r="I12" s="234">
        <v>0.23658408012651555</v>
      </c>
      <c r="J12" s="267"/>
      <c r="L12" s="312">
        <v>0.02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57.85</v>
      </c>
      <c r="F13" s="198">
        <v>53.74</v>
      </c>
      <c r="G13" s="271"/>
      <c r="H13" s="94" t="s">
        <v>548</v>
      </c>
      <c r="I13" s="234">
        <v>7.1045808124459819E-2</v>
      </c>
      <c r="J13" s="267"/>
      <c r="K13" s="163"/>
      <c r="L13" s="312">
        <v>0.56000000000000005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0.12699492898382106</v>
      </c>
      <c r="F14" s="199">
        <v>0.12782151606688391</v>
      </c>
      <c r="G14" s="272"/>
      <c r="H14" s="275" t="s">
        <v>52</v>
      </c>
      <c r="I14" s="240">
        <v>8.2658708306285189E-2</v>
      </c>
      <c r="J14" s="268"/>
      <c r="K14" s="163"/>
      <c r="L14" s="313">
        <v>0.16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44.8</v>
      </c>
      <c r="F16" s="198">
        <v>44.9</v>
      </c>
      <c r="G16" s="271"/>
      <c r="H16" s="94" t="s">
        <v>52</v>
      </c>
      <c r="I16" s="234">
        <v>2.2321428571427937E-3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29.61</v>
      </c>
      <c r="F17" s="198">
        <v>29.94</v>
      </c>
      <c r="G17" s="271"/>
      <c r="H17" s="94" t="s">
        <v>52</v>
      </c>
      <c r="I17" s="234">
        <v>1.1144883485309176E-2</v>
      </c>
      <c r="J17" s="267"/>
      <c r="K17" s="163" t="s">
        <v>548</v>
      </c>
      <c r="L17" s="312">
        <v>0.68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21.09</v>
      </c>
      <c r="G18" s="271"/>
      <c r="H18" s="94" t="s">
        <v>548</v>
      </c>
      <c r="I18" s="234">
        <v>3.1680440771349905E-2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19.010000000000002</v>
      </c>
      <c r="F19" s="198">
        <v>16.28</v>
      </c>
      <c r="G19" s="271"/>
      <c r="H19" s="94" t="s">
        <v>548</v>
      </c>
      <c r="I19" s="234">
        <v>0.14360862703840083</v>
      </c>
      <c r="J19" s="267"/>
      <c r="K19" s="163"/>
      <c r="L19" s="312">
        <v>0.81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0.36991632613348902</v>
      </c>
      <c r="F20" s="199">
        <v>0.31902802273172642</v>
      </c>
      <c r="G20" s="272"/>
      <c r="H20" s="275" t="s">
        <v>548</v>
      </c>
      <c r="I20" s="240">
        <v>5.0888303401762593</v>
      </c>
      <c r="J20" s="268"/>
      <c r="K20" s="163"/>
      <c r="L20" s="313">
        <v>1.99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397.71</v>
      </c>
      <c r="F22" s="198">
        <v>358.47</v>
      </c>
      <c r="G22" s="271"/>
      <c r="H22" s="94" t="s">
        <v>548</v>
      </c>
      <c r="I22" s="234">
        <v>9.8664856302330683E-2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326.27999999999997</v>
      </c>
      <c r="F23" s="198">
        <v>313.27999999999997</v>
      </c>
      <c r="G23" s="271"/>
      <c r="H23" s="94" t="s">
        <v>548</v>
      </c>
      <c r="I23" s="234">
        <v>3.9843079563565031E-2</v>
      </c>
      <c r="J23" s="267"/>
      <c r="K23" s="163" t="s">
        <v>548</v>
      </c>
      <c r="L23" s="312">
        <v>0.28000000000000003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70.459999999999994</v>
      </c>
      <c r="F24" s="198">
        <v>49.38</v>
      </c>
      <c r="G24" s="271"/>
      <c r="H24" s="94" t="s">
        <v>548</v>
      </c>
      <c r="I24" s="234">
        <v>0.29917683792222527</v>
      </c>
      <c r="J24" s="267"/>
      <c r="K24" s="163" t="s">
        <v>548</v>
      </c>
      <c r="L24" s="312">
        <v>0.04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37.58</v>
      </c>
      <c r="F25" s="198">
        <v>36.56</v>
      </c>
      <c r="G25" s="271"/>
      <c r="H25" s="94" t="s">
        <v>548</v>
      </c>
      <c r="I25" s="234">
        <v>2.7142096860031772E-2</v>
      </c>
      <c r="J25" s="267"/>
      <c r="K25" s="163" t="s">
        <v>548</v>
      </c>
      <c r="L25" s="312">
        <v>0.01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9.4721984170993603E-2</v>
      </c>
      <c r="F26" s="199">
        <v>0.10081067666685051</v>
      </c>
      <c r="G26" s="272"/>
      <c r="H26" s="275" t="s">
        <v>52</v>
      </c>
      <c r="I26" s="240">
        <v>0.60886924958569044</v>
      </c>
      <c r="J26" s="268"/>
      <c r="K26" s="94"/>
      <c r="L26" s="313">
        <v>0.01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382.89</v>
      </c>
      <c r="F28" s="200">
        <v>348.75</v>
      </c>
      <c r="G28" s="273">
        <v>11.942458537150131</v>
      </c>
      <c r="H28" s="94" t="s">
        <v>548</v>
      </c>
      <c r="I28" s="234">
        <v>8.916398965760397E-2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317.12</v>
      </c>
      <c r="F29" s="200">
        <v>303.67</v>
      </c>
      <c r="G29" s="273">
        <v>5.2739015493759069</v>
      </c>
      <c r="H29" s="94" t="s">
        <v>548</v>
      </c>
      <c r="I29" s="234">
        <v>4.2412966700302701E-2</v>
      </c>
      <c r="J29" s="267"/>
      <c r="K29" s="163" t="s">
        <v>548</v>
      </c>
      <c r="L29" s="312">
        <v>0.26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62.78</v>
      </c>
      <c r="F30" s="200">
        <v>46.99</v>
      </c>
      <c r="G30" s="273">
        <v>17.261410788381752</v>
      </c>
      <c r="H30" s="94" t="s">
        <v>548</v>
      </c>
      <c r="I30" s="234">
        <v>0.25151322077094618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34.979999999999997</v>
      </c>
      <c r="F31" s="200">
        <v>34.08</v>
      </c>
      <c r="G31" s="273">
        <v>38.309922972360653</v>
      </c>
      <c r="H31" s="94" t="s">
        <v>548</v>
      </c>
      <c r="I31" s="234">
        <v>2.5728987993138941E-2</v>
      </c>
      <c r="J31" s="267"/>
      <c r="K31" s="163"/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9.2076862332192685E-2</v>
      </c>
      <c r="F32" s="199">
        <v>9.7188159470712354E-2</v>
      </c>
      <c r="G32" s="272"/>
      <c r="H32" s="275" t="s">
        <v>52</v>
      </c>
      <c r="I32" s="240">
        <v>0.51112971385196682</v>
      </c>
      <c r="J32" s="268"/>
      <c r="K32" s="275"/>
      <c r="L32" s="313">
        <v>0.01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6.08</v>
      </c>
      <c r="F34" s="198">
        <v>5.09</v>
      </c>
      <c r="G34" s="271">
        <v>21.931260229132562</v>
      </c>
      <c r="H34" s="277" t="s">
        <v>548</v>
      </c>
      <c r="I34" s="234">
        <v>0.16282894736842113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</v>
      </c>
      <c r="F35" s="198">
        <v>4.79</v>
      </c>
      <c r="G35" s="271">
        <v>19.546742209631731</v>
      </c>
      <c r="H35" s="277" t="s">
        <v>548</v>
      </c>
      <c r="I35" s="234">
        <v>2.0833333333333259E-3</v>
      </c>
      <c r="J35" s="267"/>
      <c r="K35" s="163" t="s">
        <v>52</v>
      </c>
      <c r="L35" s="312">
        <v>0.12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1.94</v>
      </c>
      <c r="G36" s="271">
        <v>4.093567251461991</v>
      </c>
      <c r="H36" s="277" t="s">
        <v>548</v>
      </c>
      <c r="I36" s="234">
        <v>0.25670498084291182</v>
      </c>
      <c r="J36" s="267"/>
      <c r="K36" s="163"/>
      <c r="L36" s="312">
        <v>7.0000000000000007E-2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0.89</v>
      </c>
      <c r="G37" s="271">
        <v>28.378378378378386</v>
      </c>
      <c r="H37" s="277" t="s">
        <v>548</v>
      </c>
      <c r="I37" s="234">
        <v>0.29365079365079361</v>
      </c>
      <c r="J37" s="267"/>
      <c r="K37" s="163" t="s">
        <v>548</v>
      </c>
      <c r="L37" s="312">
        <v>0.26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0.17004048582995951</v>
      </c>
      <c r="F38" s="201">
        <v>0.13224368499257058</v>
      </c>
      <c r="G38" s="274"/>
      <c r="H38" s="278" t="s">
        <v>548</v>
      </c>
      <c r="I38" s="235">
        <v>3.7796800837388926</v>
      </c>
      <c r="J38" s="270"/>
      <c r="K38" s="323" t="s">
        <v>548</v>
      </c>
      <c r="L38" s="316">
        <v>4.3600000000000003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121.53</v>
      </c>
      <c r="F44" s="223">
        <v>116.38</v>
      </c>
      <c r="G44" s="279"/>
      <c r="H44" s="280" t="s">
        <v>548</v>
      </c>
      <c r="I44" s="233">
        <v>4.2376367974985674E-2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62.77</v>
      </c>
      <c r="F45" s="198">
        <v>63.69</v>
      </c>
      <c r="G45" s="271"/>
      <c r="H45" s="281" t="s">
        <v>52</v>
      </c>
      <c r="I45" s="234">
        <v>1.4656683128883241E-2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58.72</v>
      </c>
      <c r="F46" s="198">
        <v>54.84</v>
      </c>
      <c r="G46" s="271"/>
      <c r="H46" s="281" t="s">
        <v>548</v>
      </c>
      <c r="I46" s="234">
        <v>6.6076294277929049E-2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7.47</v>
      </c>
      <c r="F47" s="198">
        <v>5.72</v>
      </c>
      <c r="G47" s="271"/>
      <c r="H47" s="281" t="s">
        <v>548</v>
      </c>
      <c r="I47" s="234">
        <v>0.23427041499330659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6.1486542102230632E-2</v>
      </c>
      <c r="F48" s="201">
        <v>4.8257825023200876E-2</v>
      </c>
      <c r="G48" s="274"/>
      <c r="H48" s="282" t="s">
        <v>548</v>
      </c>
      <c r="I48" s="235">
        <v>1.3228717079029755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875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41"/>
    </row>
    <row r="56" spans="2:15" ht="12" customHeight="1">
      <c r="B56" s="34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E38" sqref="E3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872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448.6</v>
      </c>
      <c r="F10" s="198">
        <v>408.46</v>
      </c>
      <c r="G10" s="271"/>
      <c r="H10" s="94" t="s">
        <v>548</v>
      </c>
      <c r="I10" s="234">
        <v>8.9478377173428547E-2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360.68</v>
      </c>
      <c r="F11" s="198">
        <v>348.85</v>
      </c>
      <c r="G11" s="271"/>
      <c r="H11" s="94" t="s">
        <v>548</v>
      </c>
      <c r="I11" s="234">
        <v>3.2799157147610059E-2</v>
      </c>
      <c r="J11" s="267"/>
      <c r="K11" s="163"/>
      <c r="L11" s="312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94.85</v>
      </c>
      <c r="F12" s="198">
        <v>72.39</v>
      </c>
      <c r="G12" s="271"/>
      <c r="H12" s="94" t="s">
        <v>548</v>
      </c>
      <c r="I12" s="234">
        <v>0.23679493937796514</v>
      </c>
      <c r="J12" s="267"/>
      <c r="K12" s="163" t="s">
        <v>548</v>
      </c>
      <c r="L12" s="312">
        <v>2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57.85</v>
      </c>
      <c r="F13" s="198">
        <v>53.18</v>
      </c>
      <c r="G13" s="271"/>
      <c r="H13" s="94" t="s">
        <v>548</v>
      </c>
      <c r="I13" s="234">
        <v>8.0726015557476272E-2</v>
      </c>
      <c r="J13" s="267"/>
      <c r="K13" s="163"/>
      <c r="L13" s="312">
        <v>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0.12699492898382106</v>
      </c>
      <c r="F14" s="199">
        <v>0.12624632038742759</v>
      </c>
      <c r="G14" s="272"/>
      <c r="H14" s="275" t="s">
        <v>548</v>
      </c>
      <c r="I14" s="240">
        <v>7.486085963934741E-2</v>
      </c>
      <c r="J14" s="268"/>
      <c r="K14" s="163"/>
      <c r="L14" s="313">
        <v>0.53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44.8</v>
      </c>
      <c r="F16" s="198">
        <v>44.9</v>
      </c>
      <c r="G16" s="271"/>
      <c r="H16" s="94" t="s">
        <v>52</v>
      </c>
      <c r="I16" s="234">
        <v>2.2321428571427937E-3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29.61</v>
      </c>
      <c r="F17" s="198">
        <v>30.62</v>
      </c>
      <c r="G17" s="271"/>
      <c r="H17" s="94" t="s">
        <v>52</v>
      </c>
      <c r="I17" s="234">
        <v>3.4110097939885176E-2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21.09</v>
      </c>
      <c r="G18" s="271"/>
      <c r="H18" s="94" t="s">
        <v>548</v>
      </c>
      <c r="I18" s="234">
        <v>3.1680440771349905E-2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19.010000000000002</v>
      </c>
      <c r="F19" s="198">
        <v>15.47</v>
      </c>
      <c r="G19" s="271"/>
      <c r="H19" s="94" t="s">
        <v>548</v>
      </c>
      <c r="I19" s="234">
        <v>0.18621778011572865</v>
      </c>
      <c r="J19" s="267"/>
      <c r="K19" s="163"/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0.36991632613348902</v>
      </c>
      <c r="F20" s="199">
        <v>0.29916843937342874</v>
      </c>
      <c r="G20" s="272"/>
      <c r="H20" s="275" t="s">
        <v>548</v>
      </c>
      <c r="I20" s="240">
        <v>7.0747886760060279</v>
      </c>
      <c r="J20" s="268"/>
      <c r="K20" s="163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397.71</v>
      </c>
      <c r="F22" s="198">
        <v>358.47</v>
      </c>
      <c r="G22" s="271"/>
      <c r="H22" s="94" t="s">
        <v>548</v>
      </c>
      <c r="I22" s="234">
        <v>9.8664856302330683E-2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326.27999999999997</v>
      </c>
      <c r="F23" s="198">
        <v>313.56</v>
      </c>
      <c r="G23" s="271"/>
      <c r="H23" s="94" t="s">
        <v>548</v>
      </c>
      <c r="I23" s="234">
        <v>3.8984920926811273E-2</v>
      </c>
      <c r="J23" s="267"/>
      <c r="K23" s="163"/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70.459999999999994</v>
      </c>
      <c r="F24" s="198">
        <v>49.42</v>
      </c>
      <c r="G24" s="271"/>
      <c r="H24" s="94" t="s">
        <v>548</v>
      </c>
      <c r="I24" s="234">
        <v>0.29860913993755311</v>
      </c>
      <c r="J24" s="267"/>
      <c r="K24" s="163" t="s">
        <v>548</v>
      </c>
      <c r="L24" s="312">
        <v>1.91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37.58</v>
      </c>
      <c r="F25" s="198">
        <v>36.57</v>
      </c>
      <c r="G25" s="271"/>
      <c r="H25" s="94" t="s">
        <v>548</v>
      </c>
      <c r="I25" s="234">
        <v>2.687599787120809E-2</v>
      </c>
      <c r="J25" s="267"/>
      <c r="K25" s="163"/>
      <c r="L25" s="312">
        <v>1.91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9.4721984170993603E-2</v>
      </c>
      <c r="F26" s="199">
        <v>0.10074935258140943</v>
      </c>
      <c r="G26" s="272"/>
      <c r="H26" s="275" t="s">
        <v>52</v>
      </c>
      <c r="I26" s="240">
        <v>0.6027368410415832</v>
      </c>
      <c r="J26" s="268"/>
      <c r="K26" s="94"/>
      <c r="L26" s="313">
        <v>0.57999999999999996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382.89</v>
      </c>
      <c r="F28" s="200">
        <v>348.75</v>
      </c>
      <c r="G28" s="273">
        <v>11.942458537150131</v>
      </c>
      <c r="H28" s="94" t="s">
        <v>548</v>
      </c>
      <c r="I28" s="234">
        <v>8.916398965760397E-2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317.12</v>
      </c>
      <c r="F29" s="200">
        <v>303.93</v>
      </c>
      <c r="G29" s="273">
        <v>5.2739015493759069</v>
      </c>
      <c r="H29" s="94" t="s">
        <v>548</v>
      </c>
      <c r="I29" s="234">
        <v>4.159308779011095E-2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62.78</v>
      </c>
      <c r="F30" s="200">
        <v>46.99</v>
      </c>
      <c r="G30" s="273">
        <v>17.261410788381752</v>
      </c>
      <c r="H30" s="94" t="s">
        <v>548</v>
      </c>
      <c r="I30" s="234">
        <v>0.25151322077094618</v>
      </c>
      <c r="J30" s="267"/>
      <c r="K30" s="163" t="s">
        <v>548</v>
      </c>
      <c r="L30" s="312">
        <v>1.91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34.979999999999997</v>
      </c>
      <c r="F31" s="200">
        <v>34.08</v>
      </c>
      <c r="G31" s="273">
        <v>38.309922972360653</v>
      </c>
      <c r="H31" s="94" t="s">
        <v>548</v>
      </c>
      <c r="I31" s="234">
        <v>2.5728987993138941E-2</v>
      </c>
      <c r="J31" s="267"/>
      <c r="K31" s="163"/>
      <c r="L31" s="312">
        <v>1.91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9.2076862332192685E-2</v>
      </c>
      <c r="F32" s="199">
        <v>9.7116151829476791E-2</v>
      </c>
      <c r="G32" s="272"/>
      <c r="H32" s="275" t="s">
        <v>52</v>
      </c>
      <c r="I32" s="240">
        <v>0.50392894972841051</v>
      </c>
      <c r="J32" s="268"/>
      <c r="K32" s="275"/>
      <c r="L32" s="313">
        <v>0.59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6.08</v>
      </c>
      <c r="F34" s="198">
        <v>5.09</v>
      </c>
      <c r="G34" s="271">
        <v>21.931260229132562</v>
      </c>
      <c r="H34" s="277" t="s">
        <v>548</v>
      </c>
      <c r="I34" s="234">
        <v>0.16282894736842113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</v>
      </c>
      <c r="F35" s="198">
        <v>4.67</v>
      </c>
      <c r="G35" s="271">
        <v>19.546742209631731</v>
      </c>
      <c r="H35" s="277" t="s">
        <v>548</v>
      </c>
      <c r="I35" s="234">
        <v>2.7083333333333348E-2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1.87</v>
      </c>
      <c r="G36" s="271">
        <v>4.093567251461991</v>
      </c>
      <c r="H36" s="277" t="s">
        <v>548</v>
      </c>
      <c r="I36" s="234">
        <v>0.28352490421455934</v>
      </c>
      <c r="J36" s="267"/>
      <c r="K36" s="163" t="s">
        <v>548</v>
      </c>
      <c r="L36" s="312">
        <v>0.1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1.1499999999999999</v>
      </c>
      <c r="G37" s="271">
        <v>28.378378378378386</v>
      </c>
      <c r="H37" s="277" t="s">
        <v>548</v>
      </c>
      <c r="I37" s="234">
        <v>8.7301587301587324E-2</v>
      </c>
      <c r="J37" s="267"/>
      <c r="K37" s="163"/>
      <c r="L37" s="312">
        <v>0.1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0.17004048582995951</v>
      </c>
      <c r="F38" s="201">
        <v>0.17584097859327216</v>
      </c>
      <c r="G38" s="274"/>
      <c r="H38" s="278" t="s">
        <v>52</v>
      </c>
      <c r="I38" s="235">
        <v>0.58004927633126535</v>
      </c>
      <c r="J38" s="270"/>
      <c r="K38" s="167"/>
      <c r="L38" s="316">
        <v>1.77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121.53</v>
      </c>
      <c r="F44" s="223">
        <v>116.38</v>
      </c>
      <c r="G44" s="279"/>
      <c r="H44" s="280" t="s">
        <v>548</v>
      </c>
      <c r="I44" s="233">
        <v>4.2376367974985674E-2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62.77</v>
      </c>
      <c r="F45" s="198">
        <v>63.69</v>
      </c>
      <c r="G45" s="271"/>
      <c r="H45" s="281" t="s">
        <v>52</v>
      </c>
      <c r="I45" s="234">
        <v>1.4656683128883241E-2</v>
      </c>
      <c r="J45" s="286"/>
      <c r="K45" s="281" t="s">
        <v>548</v>
      </c>
      <c r="L45" s="312">
        <v>0.28000000000000003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58.72</v>
      </c>
      <c r="F46" s="198">
        <v>54.84</v>
      </c>
      <c r="G46" s="271"/>
      <c r="H46" s="281" t="s">
        <v>548</v>
      </c>
      <c r="I46" s="234">
        <v>6.6076294277929049E-2</v>
      </c>
      <c r="J46" s="286"/>
      <c r="K46" s="281"/>
      <c r="L46" s="312">
        <v>0.68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7.47</v>
      </c>
      <c r="F47" s="198">
        <v>5.72</v>
      </c>
      <c r="G47" s="271"/>
      <c r="H47" s="281" t="s">
        <v>548</v>
      </c>
      <c r="I47" s="234">
        <v>0.23427041499330659</v>
      </c>
      <c r="J47" s="286"/>
      <c r="K47" s="281" t="s">
        <v>548</v>
      </c>
      <c r="L47" s="312">
        <v>0.41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6.1486542102230632E-2</v>
      </c>
      <c r="F48" s="201">
        <v>4.8257825023200876E-2</v>
      </c>
      <c r="G48" s="274"/>
      <c r="H48" s="282" t="s">
        <v>548</v>
      </c>
      <c r="I48" s="235">
        <v>1.3228717079029755</v>
      </c>
      <c r="J48" s="287"/>
      <c r="K48" s="342" t="s">
        <v>548</v>
      </c>
      <c r="L48" s="316">
        <v>0.36</v>
      </c>
      <c r="M48" s="317">
        <v>4.5170585387168012E-2</v>
      </c>
    </row>
    <row r="49" spans="2:15" ht="12" customHeight="1">
      <c r="B49" s="296" t="s">
        <v>873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39"/>
    </row>
    <row r="56" spans="2:15" ht="12" customHeight="1">
      <c r="B56" s="338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O46" sqref="O4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870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448.6</v>
      </c>
      <c r="F10" s="198">
        <v>408.46</v>
      </c>
      <c r="G10" s="271"/>
      <c r="H10" s="94" t="s">
        <v>548</v>
      </c>
      <c r="I10" s="234">
        <v>8.9478377173428547E-2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360.68</v>
      </c>
      <c r="F11" s="198">
        <v>348.85</v>
      </c>
      <c r="G11" s="271"/>
      <c r="H11" s="94" t="s">
        <v>548</v>
      </c>
      <c r="I11" s="234">
        <v>3.2799157147610059E-2</v>
      </c>
      <c r="J11" s="267"/>
      <c r="K11" s="163" t="s">
        <v>548</v>
      </c>
      <c r="L11" s="312">
        <v>0.41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94.85</v>
      </c>
      <c r="F12" s="198">
        <v>74.39</v>
      </c>
      <c r="G12" s="271"/>
      <c r="H12" s="94" t="s">
        <v>548</v>
      </c>
      <c r="I12" s="234">
        <v>0.21570901423299937</v>
      </c>
      <c r="J12" s="267"/>
      <c r="K12" s="163" t="s">
        <v>548</v>
      </c>
      <c r="L12" s="312">
        <v>0.38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57.85</v>
      </c>
      <c r="F13" s="198">
        <v>51.18</v>
      </c>
      <c r="G13" s="271"/>
      <c r="H13" s="94" t="s">
        <v>548</v>
      </c>
      <c r="I13" s="234">
        <v>0.11529818496110633</v>
      </c>
      <c r="J13" s="267"/>
      <c r="K13" s="163"/>
      <c r="L13" s="312">
        <v>0.72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0.12699492898382106</v>
      </c>
      <c r="F14" s="199">
        <v>0.12092429827048483</v>
      </c>
      <c r="G14" s="272"/>
      <c r="H14" s="275" t="s">
        <v>548</v>
      </c>
      <c r="I14" s="240">
        <v>0.60706307133362314</v>
      </c>
      <c r="J14" s="268"/>
      <c r="K14" s="163"/>
      <c r="L14" s="313">
        <v>0.19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44.8</v>
      </c>
      <c r="F16" s="198">
        <v>44.9</v>
      </c>
      <c r="G16" s="271"/>
      <c r="H16" s="94" t="s">
        <v>52</v>
      </c>
      <c r="I16" s="234">
        <v>2.2321428571427937E-3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29.61</v>
      </c>
      <c r="F17" s="198">
        <v>30.62</v>
      </c>
      <c r="G17" s="271"/>
      <c r="H17" s="94" t="s">
        <v>52</v>
      </c>
      <c r="I17" s="234">
        <v>3.4110097939885176E-2</v>
      </c>
      <c r="J17" s="267"/>
      <c r="K17" s="163" t="s">
        <v>548</v>
      </c>
      <c r="L17" s="312">
        <v>0.03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21.09</v>
      </c>
      <c r="G18" s="271"/>
      <c r="H18" s="94" t="s">
        <v>548</v>
      </c>
      <c r="I18" s="234">
        <v>3.1680440771349905E-2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19.010000000000002</v>
      </c>
      <c r="F19" s="198">
        <v>15.47</v>
      </c>
      <c r="G19" s="271"/>
      <c r="H19" s="94" t="s">
        <v>548</v>
      </c>
      <c r="I19" s="234">
        <v>0.18621778011572865</v>
      </c>
      <c r="J19" s="267"/>
      <c r="K19" s="163"/>
      <c r="L19" s="312">
        <v>0.03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0.36991632613348902</v>
      </c>
      <c r="F20" s="199">
        <v>0.29916843937342874</v>
      </c>
      <c r="G20" s="272"/>
      <c r="H20" s="275" t="s">
        <v>548</v>
      </c>
      <c r="I20" s="240">
        <v>7.0747886760060279</v>
      </c>
      <c r="J20" s="268"/>
      <c r="K20" s="163"/>
      <c r="L20" s="313">
        <v>0.08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397.71</v>
      </c>
      <c r="F22" s="198">
        <v>358.47</v>
      </c>
      <c r="G22" s="271"/>
      <c r="H22" s="94" t="s">
        <v>548</v>
      </c>
      <c r="I22" s="234">
        <v>9.8664856302330683E-2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326.27999999999997</v>
      </c>
      <c r="F23" s="198">
        <v>313.56</v>
      </c>
      <c r="G23" s="271"/>
      <c r="H23" s="94" t="s">
        <v>548</v>
      </c>
      <c r="I23" s="234">
        <v>3.8984920926811273E-2</v>
      </c>
      <c r="J23" s="267"/>
      <c r="K23" s="163" t="s">
        <v>548</v>
      </c>
      <c r="L23" s="312">
        <v>0.39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70.459999999999994</v>
      </c>
      <c r="F24" s="198">
        <v>51.33</v>
      </c>
      <c r="G24" s="271"/>
      <c r="H24" s="94" t="s">
        <v>548</v>
      </c>
      <c r="I24" s="234">
        <v>0.27150156116945778</v>
      </c>
      <c r="J24" s="267"/>
      <c r="K24" s="163" t="s">
        <v>548</v>
      </c>
      <c r="L24" s="312">
        <v>0.25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37.58</v>
      </c>
      <c r="F25" s="198">
        <v>34.659999999999997</v>
      </c>
      <c r="G25" s="271"/>
      <c r="H25" s="94" t="s">
        <v>548</v>
      </c>
      <c r="I25" s="234">
        <v>7.7700904736562104E-2</v>
      </c>
      <c r="J25" s="267"/>
      <c r="K25" s="163"/>
      <c r="L25" s="312">
        <v>0.66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9.4721984170993603E-2</v>
      </c>
      <c r="F26" s="199">
        <v>9.4987530488640406E-2</v>
      </c>
      <c r="G26" s="272"/>
      <c r="H26" s="275" t="s">
        <v>52</v>
      </c>
      <c r="I26" s="240">
        <v>2.6554631764680314E-2</v>
      </c>
      <c r="J26" s="268"/>
      <c r="K26" s="94"/>
      <c r="L26" s="313">
        <v>0.2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382.89</v>
      </c>
      <c r="F28" s="200">
        <v>348.75</v>
      </c>
      <c r="G28" s="273">
        <v>11.942458537150131</v>
      </c>
      <c r="H28" s="94" t="s">
        <v>548</v>
      </c>
      <c r="I28" s="234">
        <v>8.916398965760397E-2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317.12</v>
      </c>
      <c r="F29" s="200">
        <v>303.93</v>
      </c>
      <c r="G29" s="273">
        <v>5.2739015493759069</v>
      </c>
      <c r="H29" s="94" t="s">
        <v>548</v>
      </c>
      <c r="I29" s="234">
        <v>4.159308779011095E-2</v>
      </c>
      <c r="J29" s="267"/>
      <c r="K29" s="163" t="s">
        <v>548</v>
      </c>
      <c r="L29" s="312">
        <v>0.63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62.78</v>
      </c>
      <c r="F30" s="200">
        <v>48.9</v>
      </c>
      <c r="G30" s="273">
        <v>17.261410788381752</v>
      </c>
      <c r="H30" s="94" t="s">
        <v>548</v>
      </c>
      <c r="I30" s="234">
        <v>0.22108951895508122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34.979999999999997</v>
      </c>
      <c r="F31" s="200">
        <v>32.17</v>
      </c>
      <c r="G31" s="273">
        <v>38.309922972360653</v>
      </c>
      <c r="H31" s="94" t="s">
        <v>548</v>
      </c>
      <c r="I31" s="234">
        <v>8.0331618067467025E-2</v>
      </c>
      <c r="J31" s="267"/>
      <c r="K31" s="163"/>
      <c r="L31" s="312">
        <v>0.63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9.2076862332192685E-2</v>
      </c>
      <c r="F32" s="199">
        <v>9.1177054105376534E-2</v>
      </c>
      <c r="G32" s="272"/>
      <c r="H32" s="275" t="s">
        <v>548</v>
      </c>
      <c r="I32" s="240">
        <v>8.9980822681615114E-2</v>
      </c>
      <c r="J32" s="268"/>
      <c r="K32" s="275"/>
      <c r="L32" s="313">
        <v>0.19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6.08</v>
      </c>
      <c r="F34" s="198">
        <v>5.09</v>
      </c>
      <c r="G34" s="271">
        <v>21.931260229132562</v>
      </c>
      <c r="H34" s="277" t="s">
        <v>548</v>
      </c>
      <c r="I34" s="234">
        <v>0.16282894736842113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</v>
      </c>
      <c r="F35" s="198">
        <v>4.67</v>
      </c>
      <c r="G35" s="271">
        <v>19.546742209631731</v>
      </c>
      <c r="H35" s="277" t="s">
        <v>548</v>
      </c>
      <c r="I35" s="234">
        <v>2.7083333333333348E-2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1.97</v>
      </c>
      <c r="G36" s="271">
        <v>4.093567251461991</v>
      </c>
      <c r="H36" s="277" t="s">
        <v>548</v>
      </c>
      <c r="I36" s="234">
        <v>0.24521072796934862</v>
      </c>
      <c r="J36" s="267"/>
      <c r="K36" s="163" t="s">
        <v>548</v>
      </c>
      <c r="L36" s="312">
        <v>0.13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1.05</v>
      </c>
      <c r="G37" s="271">
        <v>28.378378378378386</v>
      </c>
      <c r="H37" s="277" t="s">
        <v>548</v>
      </c>
      <c r="I37" s="234">
        <v>0.16666666666666663</v>
      </c>
      <c r="J37" s="267"/>
      <c r="K37" s="163"/>
      <c r="L37" s="312">
        <v>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0.17004048582995951</v>
      </c>
      <c r="F38" s="201">
        <v>0.15813253012048195</v>
      </c>
      <c r="G38" s="274"/>
      <c r="H38" s="278" t="s">
        <v>548</v>
      </c>
      <c r="I38" s="235">
        <v>1.1907955709477558</v>
      </c>
      <c r="J38" s="270"/>
      <c r="K38" s="167"/>
      <c r="L38" s="316">
        <v>0.75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121.53</v>
      </c>
      <c r="F44" s="223">
        <v>116.38</v>
      </c>
      <c r="G44" s="279"/>
      <c r="H44" s="280" t="s">
        <v>548</v>
      </c>
      <c r="I44" s="233">
        <v>4.2376367974985674E-2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62.77</v>
      </c>
      <c r="F45" s="198">
        <v>63.97</v>
      </c>
      <c r="G45" s="271"/>
      <c r="H45" s="281" t="s">
        <v>52</v>
      </c>
      <c r="I45" s="234">
        <v>1.9117412776804121E-2</v>
      </c>
      <c r="J45" s="286"/>
      <c r="K45" s="281" t="s">
        <v>548</v>
      </c>
      <c r="L45" s="312">
        <v>0.4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58.72</v>
      </c>
      <c r="F46" s="198">
        <v>54.16</v>
      </c>
      <c r="G46" s="271"/>
      <c r="H46" s="281" t="s">
        <v>548</v>
      </c>
      <c r="I46" s="234">
        <v>7.7656675749318893E-2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7.47</v>
      </c>
      <c r="F47" s="198">
        <v>6.13</v>
      </c>
      <c r="G47" s="271"/>
      <c r="H47" s="281" t="s">
        <v>548</v>
      </c>
      <c r="I47" s="234">
        <v>0.17938420348058903</v>
      </c>
      <c r="J47" s="286"/>
      <c r="K47" s="281"/>
      <c r="L47" s="312">
        <v>0.41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6.1486542102230632E-2</v>
      </c>
      <c r="F48" s="201">
        <v>5.1891983408109708E-2</v>
      </c>
      <c r="G48" s="274"/>
      <c r="H48" s="282" t="s">
        <v>548</v>
      </c>
      <c r="I48" s="235">
        <v>0.95945586941209238</v>
      </c>
      <c r="J48" s="287"/>
      <c r="K48" s="282"/>
      <c r="L48" s="316">
        <v>0.36</v>
      </c>
      <c r="M48" s="317">
        <v>4.5170585387168012E-2</v>
      </c>
    </row>
    <row r="49" spans="2:15" ht="12" customHeight="1">
      <c r="B49" s="296" t="s">
        <v>871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37"/>
    </row>
    <row r="56" spans="2:15" ht="12" customHeight="1">
      <c r="B56" s="336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6" colorId="22" zoomScaleNormal="100" workbookViewId="0">
      <selection activeCell="O48" sqref="O4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868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448.6</v>
      </c>
      <c r="F10" s="198">
        <v>408.46</v>
      </c>
      <c r="G10" s="271"/>
      <c r="H10" s="94" t="s">
        <v>548</v>
      </c>
      <c r="I10" s="234">
        <v>8.9478377173428547E-2</v>
      </c>
      <c r="J10" s="267"/>
      <c r="K10" s="163" t="s">
        <v>548</v>
      </c>
      <c r="L10" s="312">
        <v>6.43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360.68</v>
      </c>
      <c r="F11" s="198">
        <v>349.26</v>
      </c>
      <c r="G11" s="271"/>
      <c r="H11" s="94" t="s">
        <v>548</v>
      </c>
      <c r="I11" s="234">
        <v>3.166241543750703E-2</v>
      </c>
      <c r="J11" s="267"/>
      <c r="K11" s="163" t="s">
        <v>52</v>
      </c>
      <c r="L11" s="312">
        <v>0.28000000000000003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94.85</v>
      </c>
      <c r="F12" s="198">
        <v>74.77</v>
      </c>
      <c r="G12" s="271"/>
      <c r="H12" s="94" t="s">
        <v>548</v>
      </c>
      <c r="I12" s="234">
        <v>0.21170268845545592</v>
      </c>
      <c r="J12" s="267"/>
      <c r="K12" s="163" t="s">
        <v>548</v>
      </c>
      <c r="L12" s="312">
        <v>5.32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57.85</v>
      </c>
      <c r="F13" s="198">
        <v>50.46</v>
      </c>
      <c r="G13" s="271"/>
      <c r="H13" s="94" t="s">
        <v>548</v>
      </c>
      <c r="I13" s="234">
        <v>0.12774416594641314</v>
      </c>
      <c r="J13" s="267"/>
      <c r="K13" s="163" t="s">
        <v>548</v>
      </c>
      <c r="L13" s="312">
        <v>0.71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0.12699492898382106</v>
      </c>
      <c r="F14" s="199">
        <v>0.11900101407919252</v>
      </c>
      <c r="G14" s="272"/>
      <c r="H14" s="275" t="s">
        <v>548</v>
      </c>
      <c r="I14" s="240">
        <v>0.79939149046285429</v>
      </c>
      <c r="J14" s="268"/>
      <c r="K14" s="163" t="s">
        <v>548</v>
      </c>
      <c r="L14" s="313">
        <v>0.03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44.8</v>
      </c>
      <c r="F16" s="198">
        <v>44.9</v>
      </c>
      <c r="G16" s="271"/>
      <c r="H16" s="94" t="s">
        <v>52</v>
      </c>
      <c r="I16" s="234">
        <v>2.2321428571427937E-3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29.61</v>
      </c>
      <c r="F17" s="198">
        <v>30.65</v>
      </c>
      <c r="G17" s="271"/>
      <c r="H17" s="94" t="s">
        <v>52</v>
      </c>
      <c r="I17" s="234">
        <v>3.5123269165822313E-2</v>
      </c>
      <c r="J17" s="267"/>
      <c r="K17" s="163" t="s">
        <v>52</v>
      </c>
      <c r="L17" s="312">
        <v>0.9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21.09</v>
      </c>
      <c r="G18" s="271"/>
      <c r="H18" s="94" t="s">
        <v>548</v>
      </c>
      <c r="I18" s="234">
        <v>3.1680440771349905E-2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19.010000000000002</v>
      </c>
      <c r="F19" s="198">
        <v>15.44</v>
      </c>
      <c r="G19" s="271"/>
      <c r="H19" s="94" t="s">
        <v>548</v>
      </c>
      <c r="I19" s="234">
        <v>0.18779589689637044</v>
      </c>
      <c r="J19" s="267"/>
      <c r="K19" s="163" t="s">
        <v>548</v>
      </c>
      <c r="L19" s="312">
        <v>0.1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0.36991632613348902</v>
      </c>
      <c r="F20" s="199">
        <v>0.29841515268650948</v>
      </c>
      <c r="G20" s="272"/>
      <c r="H20" s="275" t="s">
        <v>548</v>
      </c>
      <c r="I20" s="240">
        <v>7.1501173446979536</v>
      </c>
      <c r="J20" s="268"/>
      <c r="K20" s="163" t="s">
        <v>548</v>
      </c>
      <c r="L20" s="313">
        <v>0.72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397.71</v>
      </c>
      <c r="F22" s="198">
        <v>358.47</v>
      </c>
      <c r="G22" s="271"/>
      <c r="H22" s="94" t="s">
        <v>548</v>
      </c>
      <c r="I22" s="234">
        <v>9.8664856302330683E-2</v>
      </c>
      <c r="J22" s="267"/>
      <c r="K22" s="163" t="s">
        <v>548</v>
      </c>
      <c r="L22" s="312">
        <v>6.3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326.27999999999997</v>
      </c>
      <c r="F23" s="198">
        <v>313.95</v>
      </c>
      <c r="G23" s="271"/>
      <c r="H23" s="94" t="s">
        <v>548</v>
      </c>
      <c r="I23" s="234">
        <v>3.7789628539904307E-2</v>
      </c>
      <c r="J23" s="267"/>
      <c r="K23" s="163" t="s">
        <v>548</v>
      </c>
      <c r="L23" s="312">
        <v>0.78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70.459999999999994</v>
      </c>
      <c r="F24" s="198">
        <v>51.58</v>
      </c>
      <c r="G24" s="271"/>
      <c r="H24" s="94" t="s">
        <v>548</v>
      </c>
      <c r="I24" s="234">
        <v>0.26795344876525684</v>
      </c>
      <c r="J24" s="267"/>
      <c r="K24" s="163" t="s">
        <v>548</v>
      </c>
      <c r="L24" s="312">
        <v>5.23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37.58</v>
      </c>
      <c r="F25" s="198">
        <v>34</v>
      </c>
      <c r="G25" s="271"/>
      <c r="H25" s="94" t="s">
        <v>548</v>
      </c>
      <c r="I25" s="234">
        <v>9.5263437998935552E-2</v>
      </c>
      <c r="J25" s="267"/>
      <c r="K25" s="163" t="s">
        <v>548</v>
      </c>
      <c r="L25" s="312">
        <v>0.42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9.4721984170993603E-2</v>
      </c>
      <c r="F26" s="199">
        <v>9.3015621152846562E-2</v>
      </c>
      <c r="G26" s="272"/>
      <c r="H26" s="275" t="s">
        <v>548</v>
      </c>
      <c r="I26" s="240">
        <v>0.17063630181470418</v>
      </c>
      <c r="J26" s="268"/>
      <c r="K26" s="94"/>
      <c r="L26" s="313">
        <v>0.04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382.89</v>
      </c>
      <c r="F28" s="200">
        <v>348.75</v>
      </c>
      <c r="G28" s="273">
        <v>11.942458537150131</v>
      </c>
      <c r="H28" s="94" t="s">
        <v>548</v>
      </c>
      <c r="I28" s="234">
        <v>8.916398965760397E-2</v>
      </c>
      <c r="J28" s="267"/>
      <c r="K28" s="163" t="s">
        <v>548</v>
      </c>
      <c r="L28" s="312">
        <v>5.09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317.12</v>
      </c>
      <c r="F29" s="200">
        <v>304.56</v>
      </c>
      <c r="G29" s="273">
        <v>5.2739015493759069</v>
      </c>
      <c r="H29" s="94" t="s">
        <v>548</v>
      </c>
      <c r="I29" s="234">
        <v>3.9606458123107924E-2</v>
      </c>
      <c r="J29" s="267"/>
      <c r="K29" s="163" t="s">
        <v>548</v>
      </c>
      <c r="L29" s="312">
        <v>0.89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62.78</v>
      </c>
      <c r="F30" s="200">
        <v>48.9</v>
      </c>
      <c r="G30" s="273">
        <v>17.261410788381752</v>
      </c>
      <c r="H30" s="94" t="s">
        <v>548</v>
      </c>
      <c r="I30" s="234">
        <v>0.22108951895508122</v>
      </c>
      <c r="J30" s="267"/>
      <c r="K30" s="163" t="s">
        <v>548</v>
      </c>
      <c r="L30" s="312">
        <v>3.81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34.979999999999997</v>
      </c>
      <c r="F31" s="200">
        <v>31.54</v>
      </c>
      <c r="G31" s="273">
        <v>38.309922972360653</v>
      </c>
      <c r="H31" s="94" t="s">
        <v>548</v>
      </c>
      <c r="I31" s="234">
        <v>9.8341909662664317E-2</v>
      </c>
      <c r="J31" s="267"/>
      <c r="K31" s="163" t="s">
        <v>548</v>
      </c>
      <c r="L31" s="312">
        <v>0.39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9.2076862332192685E-2</v>
      </c>
      <c r="F32" s="199">
        <v>8.9232162055112321E-2</v>
      </c>
      <c r="G32" s="272"/>
      <c r="H32" s="275" t="s">
        <v>548</v>
      </c>
      <c r="I32" s="240">
        <v>0.28447002770803642</v>
      </c>
      <c r="J32" s="268"/>
      <c r="K32" s="275"/>
      <c r="L32" s="313">
        <v>0.01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6.08</v>
      </c>
      <c r="F34" s="198">
        <v>5.09</v>
      </c>
      <c r="G34" s="271">
        <v>21.931260229132562</v>
      </c>
      <c r="H34" s="277" t="s">
        <v>548</v>
      </c>
      <c r="I34" s="234">
        <v>0.16282894736842113</v>
      </c>
      <c r="J34" s="267"/>
      <c r="K34" s="163" t="s">
        <v>548</v>
      </c>
      <c r="L34" s="312">
        <v>0.13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</v>
      </c>
      <c r="F35" s="198">
        <v>4.67</v>
      </c>
      <c r="G35" s="271">
        <v>19.546742209631731</v>
      </c>
      <c r="H35" s="277" t="s">
        <v>548</v>
      </c>
      <c r="I35" s="234">
        <v>2.7083333333333348E-2</v>
      </c>
      <c r="J35" s="267"/>
      <c r="K35" s="163" t="s">
        <v>52</v>
      </c>
      <c r="L35" s="312">
        <v>0.16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2.1</v>
      </c>
      <c r="G36" s="271">
        <v>4.093567251461991</v>
      </c>
      <c r="H36" s="277" t="s">
        <v>548</v>
      </c>
      <c r="I36" s="234">
        <v>0.19540229885057459</v>
      </c>
      <c r="J36" s="267"/>
      <c r="K36" s="163" t="s">
        <v>548</v>
      </c>
      <c r="L36" s="312">
        <v>0.09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1.02</v>
      </c>
      <c r="G37" s="271">
        <v>28.378378378378386</v>
      </c>
      <c r="H37" s="277" t="s">
        <v>548</v>
      </c>
      <c r="I37" s="234">
        <v>0.19047619047619047</v>
      </c>
      <c r="J37" s="267"/>
      <c r="K37" s="163" t="s">
        <v>548</v>
      </c>
      <c r="L37" s="312">
        <v>0.19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0.17004048582995951</v>
      </c>
      <c r="F38" s="201">
        <v>0.15066469719350076</v>
      </c>
      <c r="G38" s="274"/>
      <c r="H38" s="278" t="s">
        <v>548</v>
      </c>
      <c r="I38" s="235">
        <v>1.9375788636458751</v>
      </c>
      <c r="J38" s="270"/>
      <c r="K38" s="167" t="s">
        <v>548</v>
      </c>
      <c r="L38" s="316">
        <v>2.99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121.53</v>
      </c>
      <c r="F44" s="223">
        <v>116.38</v>
      </c>
      <c r="G44" s="279"/>
      <c r="H44" s="280" t="s">
        <v>548</v>
      </c>
      <c r="I44" s="233">
        <v>4.2376367974985674E-2</v>
      </c>
      <c r="J44" s="283"/>
      <c r="K44" s="280" t="s">
        <v>548</v>
      </c>
      <c r="L44" s="318">
        <v>1.89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62.77</v>
      </c>
      <c r="F45" s="198">
        <v>64.37</v>
      </c>
      <c r="G45" s="271"/>
      <c r="H45" s="281" t="s">
        <v>52</v>
      </c>
      <c r="I45" s="234">
        <v>2.5489883702405569E-2</v>
      </c>
      <c r="J45" s="286"/>
      <c r="K45" s="281" t="s">
        <v>548</v>
      </c>
      <c r="L45" s="312">
        <v>0.11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58.72</v>
      </c>
      <c r="F46" s="198">
        <v>54.16</v>
      </c>
      <c r="G46" s="271"/>
      <c r="H46" s="281" t="s">
        <v>548</v>
      </c>
      <c r="I46" s="234">
        <v>7.7656675749318893E-2</v>
      </c>
      <c r="J46" s="286"/>
      <c r="K46" s="281" t="s">
        <v>548</v>
      </c>
      <c r="L46" s="312">
        <v>1.5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7.47</v>
      </c>
      <c r="F47" s="198">
        <v>5.72</v>
      </c>
      <c r="G47" s="271"/>
      <c r="H47" s="281" t="s">
        <v>548</v>
      </c>
      <c r="I47" s="234">
        <v>0.23427041499330659</v>
      </c>
      <c r="J47" s="286"/>
      <c r="K47" s="281" t="s">
        <v>548</v>
      </c>
      <c r="L47" s="312">
        <v>0.27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6.1486542102230632E-2</v>
      </c>
      <c r="F48" s="201">
        <v>4.8257825023200876E-2</v>
      </c>
      <c r="G48" s="274"/>
      <c r="H48" s="282" t="s">
        <v>548</v>
      </c>
      <c r="I48" s="235">
        <v>1.3228717079029755</v>
      </c>
      <c r="J48" s="287"/>
      <c r="K48" s="282" t="s">
        <v>548</v>
      </c>
      <c r="L48" s="316">
        <v>0.16</v>
      </c>
      <c r="M48" s="317">
        <v>4.5170585387168012E-2</v>
      </c>
    </row>
    <row r="49" spans="2:15" ht="12" customHeight="1">
      <c r="B49" s="296" t="s">
        <v>869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35"/>
    </row>
    <row r="56" spans="2:15" ht="12" customHeight="1">
      <c r="B56" s="334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6" colorId="22" zoomScaleNormal="100" workbookViewId="0">
      <selection activeCell="I56" sqref="I5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866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448.6</v>
      </c>
      <c r="F10" s="198">
        <v>414.89</v>
      </c>
      <c r="G10" s="271"/>
      <c r="H10" s="94" t="s">
        <v>548</v>
      </c>
      <c r="I10" s="234">
        <v>7.5144895229603326E-2</v>
      </c>
      <c r="J10" s="267"/>
      <c r="K10" s="163" t="s">
        <v>52</v>
      </c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361.36</v>
      </c>
      <c r="F11" s="198">
        <v>348.98</v>
      </c>
      <c r="G11" s="271"/>
      <c r="H11" s="94" t="s">
        <v>548</v>
      </c>
      <c r="I11" s="234">
        <v>3.4259464246181093E-2</v>
      </c>
      <c r="J11" s="267"/>
      <c r="K11" s="163" t="s">
        <v>52</v>
      </c>
      <c r="L11" s="312">
        <v>0.62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94.85</v>
      </c>
      <c r="F12" s="198">
        <v>80.09</v>
      </c>
      <c r="G12" s="271"/>
      <c r="H12" s="94" t="s">
        <v>548</v>
      </c>
      <c r="I12" s="234">
        <v>0.15561412756984705</v>
      </c>
      <c r="J12" s="267"/>
      <c r="K12" s="163" t="s">
        <v>548</v>
      </c>
      <c r="L12" s="312">
        <v>2.48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57.18</v>
      </c>
      <c r="F13" s="198">
        <v>51.17</v>
      </c>
      <c r="G13" s="271"/>
      <c r="H13" s="94" t="s">
        <v>548</v>
      </c>
      <c r="I13" s="234">
        <v>0.10510668065757256</v>
      </c>
      <c r="J13" s="267"/>
      <c r="K13" s="94" t="s">
        <v>52</v>
      </c>
      <c r="L13" s="312">
        <v>1.96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0.12533701584796475</v>
      </c>
      <c r="F14" s="199">
        <v>0.11925792994150138</v>
      </c>
      <c r="G14" s="272"/>
      <c r="H14" s="275" t="s">
        <v>548</v>
      </c>
      <c r="I14" s="240">
        <v>0.60790859064633751</v>
      </c>
      <c r="J14" s="268"/>
      <c r="K14" s="94"/>
      <c r="L14" s="313">
        <v>0.51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44.8</v>
      </c>
      <c r="F16" s="198">
        <v>44.9</v>
      </c>
      <c r="G16" s="271"/>
      <c r="H16" s="94" t="s">
        <v>52</v>
      </c>
      <c r="I16" s="234">
        <v>2.2321428571427937E-3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30.4</v>
      </c>
      <c r="F17" s="198">
        <v>29.75</v>
      </c>
      <c r="G17" s="271"/>
      <c r="H17" s="94" t="s">
        <v>548</v>
      </c>
      <c r="I17" s="234">
        <v>2.1381578947368363E-2</v>
      </c>
      <c r="J17" s="267"/>
      <c r="K17" s="163" t="s">
        <v>52</v>
      </c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21.09</v>
      </c>
      <c r="G18" s="271"/>
      <c r="H18" s="94" t="s">
        <v>548</v>
      </c>
      <c r="I18" s="234">
        <v>3.1680440771349905E-2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18.21</v>
      </c>
      <c r="F19" s="198">
        <v>15.54</v>
      </c>
      <c r="G19" s="271"/>
      <c r="H19" s="94" t="s">
        <v>548</v>
      </c>
      <c r="I19" s="234">
        <v>0.14662273476112031</v>
      </c>
      <c r="J19" s="267"/>
      <c r="K19" s="163" t="s">
        <v>52</v>
      </c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0.34898428516673058</v>
      </c>
      <c r="F20" s="199">
        <v>0.30566483084185675</v>
      </c>
      <c r="G20" s="272"/>
      <c r="H20" s="275" t="s">
        <v>548</v>
      </c>
      <c r="I20" s="240">
        <v>4.331945432487383</v>
      </c>
      <c r="J20" s="268"/>
      <c r="K20" s="275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397.71</v>
      </c>
      <c r="F22" s="198">
        <v>364.77</v>
      </c>
      <c r="G22" s="271"/>
      <c r="H22" s="94" t="s">
        <v>548</v>
      </c>
      <c r="I22" s="234">
        <v>8.2824168363883177E-2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326.14999999999998</v>
      </c>
      <c r="F23" s="198">
        <v>314.73</v>
      </c>
      <c r="G23" s="271"/>
      <c r="H23" s="94" t="s">
        <v>548</v>
      </c>
      <c r="I23" s="234">
        <v>3.5014563850988667E-2</v>
      </c>
      <c r="J23" s="267"/>
      <c r="K23" s="163" t="s">
        <v>52</v>
      </c>
      <c r="L23" s="312">
        <v>0.62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70.459999999999994</v>
      </c>
      <c r="F24" s="198">
        <v>56.81</v>
      </c>
      <c r="G24" s="271"/>
      <c r="H24" s="94" t="s">
        <v>548</v>
      </c>
      <c r="I24" s="234">
        <v>0.19372693726937262</v>
      </c>
      <c r="J24" s="267"/>
      <c r="K24" s="163" t="s">
        <v>548</v>
      </c>
      <c r="L24" s="312">
        <v>2.41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37.71</v>
      </c>
      <c r="F25" s="198">
        <v>34.42</v>
      </c>
      <c r="G25" s="271"/>
      <c r="H25" s="94" t="s">
        <v>548</v>
      </c>
      <c r="I25" s="234">
        <v>8.7244762662423758E-2</v>
      </c>
      <c r="J25" s="267"/>
      <c r="K25" s="163" t="s">
        <v>52</v>
      </c>
      <c r="L25" s="312">
        <v>1.9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9.5080809863593976E-2</v>
      </c>
      <c r="F26" s="199">
        <v>9.2641438337729448E-2</v>
      </c>
      <c r="G26" s="272"/>
      <c r="H26" s="275" t="s">
        <v>548</v>
      </c>
      <c r="I26" s="240">
        <v>0.24393715258645282</v>
      </c>
      <c r="J26" s="268"/>
      <c r="K26" s="94"/>
      <c r="L26" s="313">
        <v>0.55000000000000004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382.89</v>
      </c>
      <c r="F28" s="200">
        <v>353.84</v>
      </c>
      <c r="G28" s="273">
        <v>11.942458537150131</v>
      </c>
      <c r="H28" s="94" t="s">
        <v>548</v>
      </c>
      <c r="I28" s="234">
        <v>7.5870354409882768E-2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317.12</v>
      </c>
      <c r="F29" s="200">
        <v>305.45</v>
      </c>
      <c r="G29" s="273">
        <v>5.2739015493759069</v>
      </c>
      <c r="H29" s="94" t="s">
        <v>548</v>
      </c>
      <c r="I29" s="234">
        <v>3.6799949545913258E-2</v>
      </c>
      <c r="J29" s="267"/>
      <c r="K29" s="163" t="s">
        <v>52</v>
      </c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62.78</v>
      </c>
      <c r="F30" s="200">
        <v>52.71</v>
      </c>
      <c r="G30" s="273">
        <v>17.261410788381752</v>
      </c>
      <c r="H30" s="94" t="s">
        <v>548</v>
      </c>
      <c r="I30" s="234">
        <v>0.16040140172029305</v>
      </c>
      <c r="J30" s="267"/>
      <c r="K30" s="163" t="s">
        <v>548</v>
      </c>
      <c r="L30" s="312">
        <v>1.9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34.979999999999997</v>
      </c>
      <c r="F31" s="200">
        <v>31.93</v>
      </c>
      <c r="G31" s="273">
        <v>38.309922972360653</v>
      </c>
      <c r="H31" s="94" t="s">
        <v>548</v>
      </c>
      <c r="I31" s="234">
        <v>8.7192681532304084E-2</v>
      </c>
      <c r="J31" s="267"/>
      <c r="K31" s="163" t="s">
        <v>52</v>
      </c>
      <c r="L31" s="312">
        <v>1.91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9.2076862332192685E-2</v>
      </c>
      <c r="F32" s="199">
        <v>8.9150100513736882E-2</v>
      </c>
      <c r="G32" s="272"/>
      <c r="H32" s="275" t="s">
        <v>548</v>
      </c>
      <c r="I32" s="240">
        <v>0.29267618184558031</v>
      </c>
      <c r="J32" s="268"/>
      <c r="K32" s="275"/>
      <c r="L32" s="313">
        <v>0.57999999999999996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5.22</v>
      </c>
      <c r="G34" s="271">
        <v>21.931260229132562</v>
      </c>
      <c r="H34" s="277" t="s">
        <v>548</v>
      </c>
      <c r="I34" s="234">
        <v>0.1428571428571429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4.8099999999999996</v>
      </c>
      <c r="F35" s="198">
        <v>4.51</v>
      </c>
      <c r="G35" s="271">
        <v>19.546742209631731</v>
      </c>
      <c r="H35" s="277" t="s">
        <v>548</v>
      </c>
      <c r="I35" s="234">
        <v>6.2370062370062374E-2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2.19</v>
      </c>
      <c r="G36" s="271">
        <v>4.093567251461991</v>
      </c>
      <c r="H36" s="277" t="s">
        <v>548</v>
      </c>
      <c r="I36" s="234">
        <v>0.16091954022988508</v>
      </c>
      <c r="J36" s="267"/>
      <c r="K36" s="163" t="s">
        <v>548</v>
      </c>
      <c r="L36" s="312">
        <v>0.06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1.21</v>
      </c>
      <c r="G37" s="271">
        <v>28.378378378378386</v>
      </c>
      <c r="H37" s="277" t="s">
        <v>548</v>
      </c>
      <c r="I37" s="234">
        <v>3.9682539682539764E-2</v>
      </c>
      <c r="J37" s="267"/>
      <c r="K37" s="163" t="s">
        <v>52</v>
      </c>
      <c r="L37" s="312">
        <v>0.06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0.16981132075471697</v>
      </c>
      <c r="F38" s="201">
        <v>0.18059701492537314</v>
      </c>
      <c r="G38" s="274"/>
      <c r="H38" s="278" t="s">
        <v>52</v>
      </c>
      <c r="I38" s="235">
        <v>1.0785694170656168</v>
      </c>
      <c r="J38" s="270"/>
      <c r="K38" s="278"/>
      <c r="L38" s="316">
        <v>1.05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121.53</v>
      </c>
      <c r="F44" s="223">
        <v>118.27</v>
      </c>
      <c r="G44" s="279"/>
      <c r="H44" s="280" t="s">
        <v>548</v>
      </c>
      <c r="I44" s="233">
        <v>2.6824652349214273E-2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62.78</v>
      </c>
      <c r="F45" s="198">
        <v>64.48</v>
      </c>
      <c r="G45" s="271"/>
      <c r="H45" s="281" t="s">
        <v>52</v>
      </c>
      <c r="I45" s="234">
        <v>2.7078687480089236E-2</v>
      </c>
      <c r="J45" s="286"/>
      <c r="K45" s="163" t="s">
        <v>52</v>
      </c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58.72</v>
      </c>
      <c r="F46" s="198">
        <v>55.66</v>
      </c>
      <c r="G46" s="271"/>
      <c r="H46" s="281" t="s">
        <v>548</v>
      </c>
      <c r="I46" s="234">
        <v>5.2111716621253468E-2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7.45</v>
      </c>
      <c r="F47" s="198">
        <v>5.99</v>
      </c>
      <c r="G47" s="271"/>
      <c r="H47" s="281" t="s">
        <v>548</v>
      </c>
      <c r="I47" s="234">
        <v>0.19597315436241614</v>
      </c>
      <c r="J47" s="286"/>
      <c r="K47" s="163" t="s">
        <v>52</v>
      </c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6.1316872427983539E-2</v>
      </c>
      <c r="F48" s="201">
        <v>4.985849841851174E-2</v>
      </c>
      <c r="G48" s="274"/>
      <c r="H48" s="282" t="s">
        <v>548</v>
      </c>
      <c r="I48" s="235">
        <v>1.1458374009471799</v>
      </c>
      <c r="J48" s="287"/>
      <c r="K48" s="282"/>
      <c r="L48" s="316" t="s">
        <v>603</v>
      </c>
      <c r="M48" s="317">
        <v>4.5170585387168012E-2</v>
      </c>
    </row>
    <row r="49" spans="2:15" ht="12" customHeight="1">
      <c r="B49" s="296" t="s">
        <v>867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33"/>
    </row>
    <row r="56" spans="2:15" ht="12" customHeight="1">
      <c r="B56" s="332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O12" sqref="O12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921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458.9</v>
      </c>
      <c r="F10" s="198">
        <v>451.56</v>
      </c>
      <c r="G10" s="271"/>
      <c r="H10" s="94" t="s">
        <v>548</v>
      </c>
      <c r="I10" s="234">
        <v>1.5994770102418787E-2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365.43</v>
      </c>
      <c r="F11" s="198">
        <v>369.18</v>
      </c>
      <c r="G11" s="271"/>
      <c r="H11" s="94" t="s">
        <v>52</v>
      </c>
      <c r="I11" s="234">
        <v>1.0261883260816118E-2</v>
      </c>
      <c r="J11" s="267"/>
      <c r="K11" s="163"/>
      <c r="L11" s="312">
        <v>1.4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86.8</v>
      </c>
      <c r="F12" s="198">
        <v>92.94</v>
      </c>
      <c r="G12" s="271"/>
      <c r="H12" s="94" t="s">
        <v>52</v>
      </c>
      <c r="I12" s="234">
        <v>7.0737327188939991E-2</v>
      </c>
      <c r="J12" s="267"/>
      <c r="L12" s="312">
        <v>-1.4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68.09</v>
      </c>
      <c r="F13" s="198">
        <v>64.900000000000006</v>
      </c>
      <c r="G13" s="271"/>
      <c r="H13" s="94" t="s">
        <v>548</v>
      </c>
      <c r="I13" s="234">
        <v>4.6849757673667169E-2</v>
      </c>
      <c r="J13" s="267"/>
      <c r="K13" s="163"/>
      <c r="L13" s="312">
        <v>-0.03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0.1505649779979214</v>
      </c>
      <c r="F14" s="199">
        <v>0.14043971262875446</v>
      </c>
      <c r="G14" s="272"/>
      <c r="H14" s="275" t="s">
        <v>548</v>
      </c>
      <c r="I14" s="240">
        <v>1.012526536916694</v>
      </c>
      <c r="J14" s="268"/>
      <c r="K14" s="163"/>
      <c r="L14" s="313">
        <v>0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49.1</v>
      </c>
      <c r="F16" s="198">
        <v>53.65</v>
      </c>
      <c r="G16" s="271"/>
      <c r="H16" s="94" t="s">
        <v>52</v>
      </c>
      <c r="I16" s="234">
        <v>9.2668024439918506E-2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30.16</v>
      </c>
      <c r="F17" s="198">
        <v>31.39</v>
      </c>
      <c r="G17" s="271"/>
      <c r="H17" s="94" t="s">
        <v>52</v>
      </c>
      <c r="I17" s="234">
        <v>4.0782493368700212E-2</v>
      </c>
      <c r="J17" s="267"/>
      <c r="K17" s="163"/>
      <c r="L17" s="312">
        <v>0.09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23.13</v>
      </c>
      <c r="G18" s="271"/>
      <c r="H18" s="94" t="s">
        <v>52</v>
      </c>
      <c r="I18" s="234">
        <v>0.20218295218295212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18.95</v>
      </c>
      <c r="F19" s="198">
        <v>21.62</v>
      </c>
      <c r="G19" s="271"/>
      <c r="H19" s="94" t="s">
        <v>52</v>
      </c>
      <c r="I19" s="234">
        <v>0.14089709762532987</v>
      </c>
      <c r="J19" s="267"/>
      <c r="K19" s="163"/>
      <c r="L19" s="312">
        <v>-0.09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0.38360323886639675</v>
      </c>
      <c r="F20" s="199">
        <v>0.39655172413793111</v>
      </c>
      <c r="G20" s="272"/>
      <c r="H20" s="275" t="s">
        <v>52</v>
      </c>
      <c r="I20" s="240">
        <v>1.294848527153436</v>
      </c>
      <c r="J20" s="268"/>
      <c r="K20" s="163"/>
      <c r="L20" s="313">
        <v>-0.2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402.88</v>
      </c>
      <c r="F22" s="198">
        <v>390.86</v>
      </c>
      <c r="G22" s="271"/>
      <c r="H22" s="94" t="s">
        <v>548</v>
      </c>
      <c r="I22" s="234">
        <v>2.9835186656076207E-2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330.35</v>
      </c>
      <c r="F23" s="198">
        <v>332.52</v>
      </c>
      <c r="G23" s="271"/>
      <c r="H23" s="94" t="s">
        <v>52</v>
      </c>
      <c r="I23" s="234">
        <v>6.5687906765550252E-3</v>
      </c>
      <c r="J23" s="267"/>
      <c r="K23" s="163"/>
      <c r="L23" s="312">
        <v>1.27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64.45</v>
      </c>
      <c r="F24" s="198">
        <v>66.760000000000005</v>
      </c>
      <c r="G24" s="271"/>
      <c r="H24" s="94" t="s">
        <v>52</v>
      </c>
      <c r="I24" s="234">
        <v>3.584173778122568E-2</v>
      </c>
      <c r="J24" s="267"/>
      <c r="K24" s="163"/>
      <c r="L24" s="312">
        <v>-1.27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47.87</v>
      </c>
      <c r="F25" s="198">
        <v>41.79</v>
      </c>
      <c r="G25" s="271"/>
      <c r="H25" s="94" t="s">
        <v>548</v>
      </c>
      <c r="I25" s="234">
        <v>0.12701065385418842</v>
      </c>
      <c r="J25" s="267"/>
      <c r="K25" s="163"/>
      <c r="L25" s="312">
        <v>-0.05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0.12125126646403241</v>
      </c>
      <c r="F26" s="199">
        <v>0.10466339410939692</v>
      </c>
      <c r="G26" s="272"/>
      <c r="H26" s="275" t="s">
        <v>548</v>
      </c>
      <c r="I26" s="240">
        <v>1.6587872354635491</v>
      </c>
      <c r="J26" s="268"/>
      <c r="K26" s="94"/>
      <c r="L26" s="313">
        <v>-1.2999999999999999E-2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389.67</v>
      </c>
      <c r="F28" s="200">
        <v>377.63</v>
      </c>
      <c r="G28" s="273">
        <v>11.942458537150131</v>
      </c>
      <c r="H28" s="94" t="s">
        <v>548</v>
      </c>
      <c r="I28" s="234">
        <v>3.089793928195661E-2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321.92</v>
      </c>
      <c r="F29" s="200">
        <v>321.70999999999998</v>
      </c>
      <c r="G29" s="273">
        <v>5.2739015493759069</v>
      </c>
      <c r="H29" s="94" t="s">
        <v>548</v>
      </c>
      <c r="I29" s="234">
        <v>6.5233598409553117E-4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58.23</v>
      </c>
      <c r="F30" s="200">
        <v>62.23</v>
      </c>
      <c r="G30" s="273">
        <v>17.261410788381752</v>
      </c>
      <c r="H30" s="94" t="s">
        <v>52</v>
      </c>
      <c r="I30" s="234">
        <v>6.8693113515370108E-2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44.79</v>
      </c>
      <c r="F31" s="200">
        <v>39.119999999999997</v>
      </c>
      <c r="G31" s="273">
        <v>38.309922972360653</v>
      </c>
      <c r="H31" s="94" t="s">
        <v>548</v>
      </c>
      <c r="I31" s="234">
        <v>0.1265907568653718</v>
      </c>
      <c r="J31" s="267"/>
      <c r="K31" s="163"/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0.1178219124029988</v>
      </c>
      <c r="F32" s="199">
        <v>0.1018909204563213</v>
      </c>
      <c r="G32" s="272"/>
      <c r="H32" s="275" t="s">
        <v>548</v>
      </c>
      <c r="I32" s="240">
        <v>1.5930991946677506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6.92</v>
      </c>
      <c r="F34" s="198">
        <v>7.05</v>
      </c>
      <c r="G34" s="271">
        <v>21.931260229132562</v>
      </c>
      <c r="H34" s="277" t="s">
        <v>52</v>
      </c>
      <c r="I34" s="234">
        <v>1.8786127167629951E-2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4.92</v>
      </c>
      <c r="F35" s="198">
        <v>5.27</v>
      </c>
      <c r="G35" s="271">
        <v>19.546742209631731</v>
      </c>
      <c r="H35" s="277" t="s">
        <v>52</v>
      </c>
      <c r="I35" s="234">
        <v>7.1138211382113736E-2</v>
      </c>
      <c r="J35" s="267"/>
      <c r="K35" s="163"/>
      <c r="L35" s="312">
        <v>0.03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3.05</v>
      </c>
      <c r="G36" s="271">
        <v>4.093567251461991</v>
      </c>
      <c r="H36" s="277" t="s">
        <v>548</v>
      </c>
      <c r="I36" s="234">
        <v>2.2435897435897578E-2</v>
      </c>
      <c r="J36" s="267"/>
      <c r="K36" s="163"/>
      <c r="L36" s="312">
        <v>-0.13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1.27</v>
      </c>
      <c r="F37" s="198">
        <v>1.49</v>
      </c>
      <c r="G37" s="271">
        <v>28.378378378378386</v>
      </c>
      <c r="H37" s="277" t="s">
        <v>52</v>
      </c>
      <c r="I37" s="234">
        <v>0.17322834645669283</v>
      </c>
      <c r="J37" s="267"/>
      <c r="K37" s="163"/>
      <c r="L37" s="312">
        <v>0.11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0.15796019900497515</v>
      </c>
      <c r="F38" s="201">
        <v>0.17908653846153846</v>
      </c>
      <c r="G38" s="274"/>
      <c r="H38" s="278" t="s">
        <v>52</v>
      </c>
      <c r="I38" s="235">
        <v>2.1126339456563308</v>
      </c>
      <c r="J38" s="270"/>
      <c r="K38" s="323"/>
      <c r="L38" s="316">
        <v>1.5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113.27</v>
      </c>
      <c r="F44" s="223">
        <v>118.84</v>
      </c>
      <c r="G44" s="279"/>
      <c r="H44" s="280" t="s">
        <v>52</v>
      </c>
      <c r="I44" s="233">
        <v>4.917453871281019E-2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65.58</v>
      </c>
      <c r="F45" s="198">
        <v>68.7</v>
      </c>
      <c r="G45" s="271"/>
      <c r="H45" s="281" t="s">
        <v>52</v>
      </c>
      <c r="I45" s="234">
        <v>4.7575480329368869E-2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46.13</v>
      </c>
      <c r="F46" s="198">
        <v>49.67</v>
      </c>
      <c r="G46" s="271"/>
      <c r="H46" s="281" t="s">
        <v>52</v>
      </c>
      <c r="I46" s="234">
        <v>7.6739648818556327E-2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9.32</v>
      </c>
      <c r="F47" s="198">
        <v>10.34</v>
      </c>
      <c r="G47" s="271"/>
      <c r="H47" s="281" t="s">
        <v>52</v>
      </c>
      <c r="I47" s="234">
        <v>0.10944206008583679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8.3430310625727325E-2</v>
      </c>
      <c r="F48" s="201">
        <v>8.7353214496916437E-2</v>
      </c>
      <c r="G48" s="274"/>
      <c r="H48" s="282" t="s">
        <v>52</v>
      </c>
      <c r="I48" s="235">
        <v>0.39229038711891123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922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84"/>
    </row>
    <row r="56" spans="2:15" ht="12" customHeight="1">
      <c r="B56" s="383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22" colorId="22" zoomScaleNormal="100" workbookViewId="0">
      <selection activeCell="M55" sqref="M5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864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448.6</v>
      </c>
      <c r="F10" s="198">
        <v>414.89</v>
      </c>
      <c r="G10" s="271"/>
      <c r="H10" s="94" t="s">
        <v>548</v>
      </c>
      <c r="I10" s="234">
        <v>7.5144895229603326E-2</v>
      </c>
      <c r="J10" s="267"/>
      <c r="K10" s="163" t="s">
        <v>52</v>
      </c>
      <c r="L10" s="312">
        <v>0.62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361.36</v>
      </c>
      <c r="F11" s="198">
        <v>348.36</v>
      </c>
      <c r="G11" s="271"/>
      <c r="H11" s="94" t="s">
        <v>548</v>
      </c>
      <c r="I11" s="234">
        <v>3.5975204781934944E-2</v>
      </c>
      <c r="J11" s="267"/>
      <c r="K11" s="163" t="s">
        <v>52</v>
      </c>
      <c r="L11" s="312">
        <v>0.85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94.85</v>
      </c>
      <c r="F12" s="198">
        <v>82.57</v>
      </c>
      <c r="G12" s="271"/>
      <c r="H12" s="94" t="s">
        <v>548</v>
      </c>
      <c r="I12" s="234">
        <v>0.12946758039008965</v>
      </c>
      <c r="J12" s="267"/>
      <c r="K12" s="163" t="s">
        <v>548</v>
      </c>
      <c r="L12" s="312">
        <v>0.4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57.18</v>
      </c>
      <c r="F13" s="198">
        <v>49.21</v>
      </c>
      <c r="G13" s="271"/>
      <c r="H13" s="94" t="s">
        <v>548</v>
      </c>
      <c r="I13" s="234">
        <v>0.13938440013990905</v>
      </c>
      <c r="J13" s="267"/>
      <c r="K13" s="94" t="s">
        <v>52</v>
      </c>
      <c r="L13" s="312">
        <v>0.28000000000000003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0.12533701584796475</v>
      </c>
      <c r="F14" s="199">
        <v>0.1141948808391154</v>
      </c>
      <c r="G14" s="272"/>
      <c r="H14" s="275" t="s">
        <v>548</v>
      </c>
      <c r="I14" s="240">
        <v>1.114213500884935</v>
      </c>
      <c r="J14" s="268"/>
      <c r="K14" s="94"/>
      <c r="L14" s="313">
        <v>0.05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44.8</v>
      </c>
      <c r="F16" s="198">
        <v>44.9</v>
      </c>
      <c r="G16" s="271"/>
      <c r="H16" s="94" t="s">
        <v>52</v>
      </c>
      <c r="I16" s="234">
        <v>2.2321428571427937E-3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30.4</v>
      </c>
      <c r="F17" s="198">
        <v>29.75</v>
      </c>
      <c r="G17" s="271"/>
      <c r="H17" s="94" t="s">
        <v>548</v>
      </c>
      <c r="I17" s="234">
        <v>2.1381578947368363E-2</v>
      </c>
      <c r="J17" s="267"/>
      <c r="K17" s="163" t="s">
        <v>52</v>
      </c>
      <c r="L17" s="312">
        <v>0.14000000000000001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21.09</v>
      </c>
      <c r="G18" s="271"/>
      <c r="H18" s="94" t="s">
        <v>548</v>
      </c>
      <c r="I18" s="234">
        <v>3.1680440771349905E-2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18.21</v>
      </c>
      <c r="F19" s="198">
        <v>15.54</v>
      </c>
      <c r="G19" s="271"/>
      <c r="H19" s="94" t="s">
        <v>548</v>
      </c>
      <c r="I19" s="234">
        <v>0.14662273476112031</v>
      </c>
      <c r="J19" s="267"/>
      <c r="K19" s="163" t="s">
        <v>548</v>
      </c>
      <c r="L19" s="312">
        <v>0.14000000000000001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0.34898428516673058</v>
      </c>
      <c r="F20" s="199">
        <v>0.30566483084185675</v>
      </c>
      <c r="G20" s="272"/>
      <c r="H20" s="275" t="s">
        <v>548</v>
      </c>
      <c r="I20" s="240">
        <v>4.331945432487383</v>
      </c>
      <c r="J20" s="268"/>
      <c r="K20" s="275" t="s">
        <v>548</v>
      </c>
      <c r="L20" s="313">
        <v>0.36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397.71</v>
      </c>
      <c r="F22" s="198">
        <v>364.77</v>
      </c>
      <c r="G22" s="271"/>
      <c r="H22" s="94" t="s">
        <v>548</v>
      </c>
      <c r="I22" s="234">
        <v>8.2824168363883177E-2</v>
      </c>
      <c r="J22" s="267"/>
      <c r="K22" s="163" t="s">
        <v>52</v>
      </c>
      <c r="L22" s="312">
        <v>0.66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326.14999999999998</v>
      </c>
      <c r="F23" s="198">
        <v>314.11</v>
      </c>
      <c r="G23" s="271"/>
      <c r="H23" s="94" t="s">
        <v>548</v>
      </c>
      <c r="I23" s="234">
        <v>3.6915529664264812E-2</v>
      </c>
      <c r="J23" s="267"/>
      <c r="K23" s="163" t="s">
        <v>52</v>
      </c>
      <c r="L23" s="312">
        <v>0.69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70.459999999999994</v>
      </c>
      <c r="F24" s="198">
        <v>59.22</v>
      </c>
      <c r="G24" s="271"/>
      <c r="H24" s="94" t="s">
        <v>548</v>
      </c>
      <c r="I24" s="234">
        <v>0.1595231336928753</v>
      </c>
      <c r="J24" s="267"/>
      <c r="K24" s="163" t="s">
        <v>548</v>
      </c>
      <c r="L24" s="312">
        <v>0.28000000000000003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37.71</v>
      </c>
      <c r="F25" s="198">
        <v>32.520000000000003</v>
      </c>
      <c r="G25" s="271"/>
      <c r="H25" s="94" t="s">
        <v>548</v>
      </c>
      <c r="I25" s="234">
        <v>0.13762927605409703</v>
      </c>
      <c r="J25" s="267"/>
      <c r="K25" s="163" t="s">
        <v>52</v>
      </c>
      <c r="L25" s="312">
        <v>0.32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9.5080809863593976E-2</v>
      </c>
      <c r="F26" s="199">
        <v>8.7107920606433992E-2</v>
      </c>
      <c r="G26" s="272"/>
      <c r="H26" s="275" t="s">
        <v>548</v>
      </c>
      <c r="I26" s="240">
        <v>0.79728892571599852</v>
      </c>
      <c r="J26" s="268"/>
      <c r="K26" s="94"/>
      <c r="L26" s="313">
        <v>0.08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382.89</v>
      </c>
      <c r="F28" s="200">
        <v>353.84</v>
      </c>
      <c r="G28" s="273">
        <v>11.942458537150131</v>
      </c>
      <c r="H28" s="94" t="s">
        <v>548</v>
      </c>
      <c r="I28" s="234">
        <v>7.5870354409882768E-2</v>
      </c>
      <c r="J28" s="267"/>
      <c r="K28" s="163" t="s">
        <v>52</v>
      </c>
      <c r="L28" s="312">
        <v>0.89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317.12</v>
      </c>
      <c r="F29" s="200">
        <v>305.45</v>
      </c>
      <c r="G29" s="273">
        <v>5.2739015493759069</v>
      </c>
      <c r="H29" s="94" t="s">
        <v>548</v>
      </c>
      <c r="I29" s="234">
        <v>3.6799949545913258E-2</v>
      </c>
      <c r="J29" s="267"/>
      <c r="K29" s="163" t="s">
        <v>52</v>
      </c>
      <c r="L29" s="312">
        <v>0.64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62.78</v>
      </c>
      <c r="F30" s="200">
        <v>54.61</v>
      </c>
      <c r="G30" s="273">
        <v>17.261410788381752</v>
      </c>
      <c r="H30" s="94" t="s">
        <v>548</v>
      </c>
      <c r="I30" s="234">
        <v>0.13013698630136994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34.979999999999997</v>
      </c>
      <c r="F31" s="200">
        <v>30.02</v>
      </c>
      <c r="G31" s="273">
        <v>38.309922972360653</v>
      </c>
      <c r="H31" s="94" t="s">
        <v>548</v>
      </c>
      <c r="I31" s="234">
        <v>0.14179531160663228</v>
      </c>
      <c r="J31" s="267"/>
      <c r="K31" s="163" t="s">
        <v>52</v>
      </c>
      <c r="L31" s="312">
        <v>0.25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9.2076862332192685E-2</v>
      </c>
      <c r="F32" s="199">
        <v>8.3374993056712768E-2</v>
      </c>
      <c r="G32" s="272"/>
      <c r="H32" s="275" t="s">
        <v>548</v>
      </c>
      <c r="I32" s="240">
        <v>0.87018692754799176</v>
      </c>
      <c r="J32" s="268"/>
      <c r="K32" s="275"/>
      <c r="L32" s="313">
        <v>0.05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5.22</v>
      </c>
      <c r="G34" s="271">
        <v>21.931260229132562</v>
      </c>
      <c r="H34" s="277" t="s">
        <v>548</v>
      </c>
      <c r="I34" s="234">
        <v>0.1428571428571429</v>
      </c>
      <c r="J34" s="267"/>
      <c r="K34" s="163" t="s">
        <v>548</v>
      </c>
      <c r="L34" s="312">
        <v>0.03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4.8099999999999996</v>
      </c>
      <c r="F35" s="198">
        <v>4.51</v>
      </c>
      <c r="G35" s="271">
        <v>19.546742209631731</v>
      </c>
      <c r="H35" s="277" t="s">
        <v>548</v>
      </c>
      <c r="I35" s="234">
        <v>6.2370062370062374E-2</v>
      </c>
      <c r="J35" s="267"/>
      <c r="K35" s="163" t="s">
        <v>52</v>
      </c>
      <c r="L35" s="312">
        <v>0.03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2.25</v>
      </c>
      <c r="G36" s="271">
        <v>4.093567251461991</v>
      </c>
      <c r="H36" s="277" t="s">
        <v>548</v>
      </c>
      <c r="I36" s="234">
        <v>0.13793103448275856</v>
      </c>
      <c r="J36" s="267"/>
      <c r="K36" s="163" t="s">
        <v>548</v>
      </c>
      <c r="L36" s="312">
        <v>0.13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1.1499999999999999</v>
      </c>
      <c r="G37" s="271">
        <v>28.378378378378386</v>
      </c>
      <c r="H37" s="277" t="s">
        <v>548</v>
      </c>
      <c r="I37" s="234">
        <v>8.7301587301587324E-2</v>
      </c>
      <c r="J37" s="267"/>
      <c r="K37" s="163" t="s">
        <v>52</v>
      </c>
      <c r="L37" s="312">
        <v>0.1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0.16981132075471697</v>
      </c>
      <c r="F38" s="201">
        <v>0.17011834319526625</v>
      </c>
      <c r="G38" s="274"/>
      <c r="H38" s="278" t="s">
        <v>52</v>
      </c>
      <c r="I38" s="235">
        <v>3.0702244054928163E-2</v>
      </c>
      <c r="J38" s="270"/>
      <c r="K38" s="278"/>
      <c r="L38" s="316">
        <v>1.71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121.53</v>
      </c>
      <c r="F44" s="223">
        <v>118.27</v>
      </c>
      <c r="G44" s="279"/>
      <c r="H44" s="280" t="s">
        <v>548</v>
      </c>
      <c r="I44" s="233">
        <v>2.6824652349214273E-2</v>
      </c>
      <c r="J44" s="283"/>
      <c r="K44" s="284" t="s">
        <v>548</v>
      </c>
      <c r="L44" s="318">
        <v>0.89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62.78</v>
      </c>
      <c r="F45" s="198">
        <v>64.48</v>
      </c>
      <c r="G45" s="271"/>
      <c r="H45" s="281" t="s">
        <v>52</v>
      </c>
      <c r="I45" s="234">
        <v>2.7078687480089236E-2</v>
      </c>
      <c r="J45" s="286"/>
      <c r="K45" s="163" t="s">
        <v>52</v>
      </c>
      <c r="L45" s="312">
        <v>0.56999999999999995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58.72</v>
      </c>
      <c r="F46" s="198">
        <v>55.66</v>
      </c>
      <c r="G46" s="271"/>
      <c r="H46" s="281" t="s">
        <v>548</v>
      </c>
      <c r="I46" s="234">
        <v>5.2111716621253468E-2</v>
      </c>
      <c r="J46" s="286"/>
      <c r="K46" s="163" t="s">
        <v>548</v>
      </c>
      <c r="L46" s="312">
        <v>1.08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7.45</v>
      </c>
      <c r="F47" s="198">
        <v>5.99</v>
      </c>
      <c r="G47" s="271"/>
      <c r="H47" s="281" t="s">
        <v>548</v>
      </c>
      <c r="I47" s="234">
        <v>0.19597315436241614</v>
      </c>
      <c r="J47" s="286"/>
      <c r="K47" s="163" t="s">
        <v>52</v>
      </c>
      <c r="L47" s="312">
        <v>0.55000000000000004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6.1316872427983539E-2</v>
      </c>
      <c r="F48" s="201">
        <v>4.985849841851174E-2</v>
      </c>
      <c r="G48" s="274"/>
      <c r="H48" s="282" t="s">
        <v>548</v>
      </c>
      <c r="I48" s="235">
        <v>1.1458374009471799</v>
      </c>
      <c r="J48" s="287"/>
      <c r="K48" s="282"/>
      <c r="L48" s="316">
        <v>0.48</v>
      </c>
      <c r="M48" s="317">
        <v>4.5170585387168012E-2</v>
      </c>
    </row>
    <row r="49" spans="2:15" ht="12" customHeight="1">
      <c r="B49" s="296" t="s">
        <v>865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31"/>
    </row>
    <row r="56" spans="2:15" ht="12" customHeight="1">
      <c r="B56" s="33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3" colorId="22" zoomScaleNormal="100" workbookViewId="0">
      <selection activeCell="O33" sqref="O3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862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448.6</v>
      </c>
      <c r="F10" s="198">
        <v>414.27</v>
      </c>
      <c r="G10" s="271"/>
      <c r="H10" s="94" t="s">
        <v>548</v>
      </c>
      <c r="I10" s="234">
        <v>7.6526972804280113E-2</v>
      </c>
      <c r="J10" s="267"/>
      <c r="K10" s="163" t="s">
        <v>548</v>
      </c>
      <c r="L10" s="312">
        <v>4.59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361.36</v>
      </c>
      <c r="F11" s="198">
        <v>347.51</v>
      </c>
      <c r="G11" s="271"/>
      <c r="H11" s="94" t="s">
        <v>548</v>
      </c>
      <c r="I11" s="234">
        <v>3.8327429709984595E-2</v>
      </c>
      <c r="J11" s="267"/>
      <c r="K11" s="163" t="s">
        <v>548</v>
      </c>
      <c r="L11" s="312">
        <v>0.71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94.85</v>
      </c>
      <c r="F12" s="198">
        <v>82.97</v>
      </c>
      <c r="G12" s="271"/>
      <c r="H12" s="94" t="s">
        <v>548</v>
      </c>
      <c r="I12" s="234">
        <v>0.12525039536109639</v>
      </c>
      <c r="J12" s="267"/>
      <c r="K12" s="163" t="s">
        <v>548</v>
      </c>
      <c r="L12" s="312">
        <v>4.8600000000000003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57.18</v>
      </c>
      <c r="F13" s="198">
        <v>48.93</v>
      </c>
      <c r="G13" s="271"/>
      <c r="H13" s="94" t="s">
        <v>548</v>
      </c>
      <c r="I13" s="234">
        <v>0.14428121720881426</v>
      </c>
      <c r="J13" s="267"/>
      <c r="K13" s="94" t="s">
        <v>548</v>
      </c>
      <c r="L13" s="312">
        <v>1.63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0.12533701584796475</v>
      </c>
      <c r="F14" s="199">
        <v>0.11366381713436163</v>
      </c>
      <c r="G14" s="272"/>
      <c r="H14" s="275" t="s">
        <v>548</v>
      </c>
      <c r="I14" s="240">
        <v>1.1673198713603117</v>
      </c>
      <c r="J14" s="268"/>
      <c r="K14" s="94" t="s">
        <v>548</v>
      </c>
      <c r="L14" s="313">
        <v>0.23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44.8</v>
      </c>
      <c r="F16" s="198">
        <v>44.9</v>
      </c>
      <c r="G16" s="271"/>
      <c r="H16" s="94" t="s">
        <v>52</v>
      </c>
      <c r="I16" s="234">
        <v>2.2321428571427937E-3</v>
      </c>
      <c r="J16" s="267"/>
      <c r="K16" s="163" t="s">
        <v>548</v>
      </c>
      <c r="L16" s="312">
        <v>3.62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30.4</v>
      </c>
      <c r="F17" s="198">
        <v>29.61</v>
      </c>
      <c r="G17" s="271"/>
      <c r="H17" s="94" t="s">
        <v>548</v>
      </c>
      <c r="I17" s="234">
        <v>2.5986842105263142E-2</v>
      </c>
      <c r="J17" s="267"/>
      <c r="K17" s="163" t="s">
        <v>548</v>
      </c>
      <c r="L17" s="312">
        <v>0.82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21.09</v>
      </c>
      <c r="G18" s="271"/>
      <c r="H18" s="94" t="s">
        <v>548</v>
      </c>
      <c r="I18" s="234">
        <v>3.1680440771349905E-2</v>
      </c>
      <c r="J18" s="267"/>
      <c r="K18" s="163" t="s">
        <v>548</v>
      </c>
      <c r="L18" s="312">
        <v>1.36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18.21</v>
      </c>
      <c r="F19" s="198">
        <v>15.68</v>
      </c>
      <c r="G19" s="271"/>
      <c r="H19" s="94" t="s">
        <v>548</v>
      </c>
      <c r="I19" s="234">
        <v>0.13893465129049976</v>
      </c>
      <c r="J19" s="267"/>
      <c r="K19" s="163" t="s">
        <v>548</v>
      </c>
      <c r="L19" s="312">
        <v>0.92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0.34898428516673058</v>
      </c>
      <c r="F20" s="199">
        <v>0.30927021696252466</v>
      </c>
      <c r="G20" s="272"/>
      <c r="H20" s="275" t="s">
        <v>548</v>
      </c>
      <c r="I20" s="240">
        <v>3.9714068204205919</v>
      </c>
      <c r="J20" s="268"/>
      <c r="K20" s="94" t="s">
        <v>548</v>
      </c>
      <c r="L20" s="313">
        <v>0.46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397.71</v>
      </c>
      <c r="F22" s="198">
        <v>364.11</v>
      </c>
      <c r="G22" s="271"/>
      <c r="H22" s="94" t="s">
        <v>548</v>
      </c>
      <c r="I22" s="234">
        <v>8.4483669005053885E-2</v>
      </c>
      <c r="J22" s="267"/>
      <c r="K22" s="163" t="s">
        <v>548</v>
      </c>
      <c r="L22" s="312">
        <v>0.98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326.14999999999998</v>
      </c>
      <c r="F23" s="198">
        <v>313.42</v>
      </c>
      <c r="G23" s="271"/>
      <c r="H23" s="94" t="s">
        <v>548</v>
      </c>
      <c r="I23" s="234">
        <v>3.9031120650007578E-2</v>
      </c>
      <c r="J23" s="267"/>
      <c r="K23" s="163" t="s">
        <v>52</v>
      </c>
      <c r="L23" s="312">
        <v>0.11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70.459999999999994</v>
      </c>
      <c r="F24" s="198">
        <v>59.5</v>
      </c>
      <c r="G24" s="271"/>
      <c r="H24" s="94" t="s">
        <v>548</v>
      </c>
      <c r="I24" s="234">
        <v>0.15554924780017021</v>
      </c>
      <c r="J24" s="267"/>
      <c r="K24" s="163" t="s">
        <v>548</v>
      </c>
      <c r="L24" s="312">
        <v>3.43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37.71</v>
      </c>
      <c r="F25" s="198">
        <v>32.200000000000003</v>
      </c>
      <c r="G25" s="271"/>
      <c r="H25" s="94" t="s">
        <v>548</v>
      </c>
      <c r="I25" s="234">
        <v>0.14611508883585256</v>
      </c>
      <c r="J25" s="267"/>
      <c r="K25" s="163" t="s">
        <v>548</v>
      </c>
      <c r="L25" s="312">
        <v>0.78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9.5080809863593976E-2</v>
      </c>
      <c r="F26" s="199">
        <v>8.6345596910865602E-2</v>
      </c>
      <c r="G26" s="272"/>
      <c r="H26" s="275" t="s">
        <v>548</v>
      </c>
      <c r="I26" s="240">
        <v>0.87352129527283751</v>
      </c>
      <c r="J26" s="268"/>
      <c r="K26" s="94" t="s">
        <v>548</v>
      </c>
      <c r="L26" s="313">
        <v>0.13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382.89</v>
      </c>
      <c r="F28" s="200">
        <v>352.95</v>
      </c>
      <c r="G28" s="273">
        <v>11.942458537150131</v>
      </c>
      <c r="H28" s="94" t="s">
        <v>548</v>
      </c>
      <c r="I28" s="234">
        <v>7.8194781791114942E-2</v>
      </c>
      <c r="J28" s="267"/>
      <c r="K28" s="163" t="s">
        <v>548</v>
      </c>
      <c r="L28" s="312">
        <v>1.24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317.12</v>
      </c>
      <c r="F29" s="200">
        <v>304.81</v>
      </c>
      <c r="G29" s="273">
        <v>5.2739015493759069</v>
      </c>
      <c r="H29" s="94" t="s">
        <v>548</v>
      </c>
      <c r="I29" s="234">
        <v>3.8818113017154432E-2</v>
      </c>
      <c r="J29" s="267"/>
      <c r="K29" s="163" t="s">
        <v>52</v>
      </c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62.78</v>
      </c>
      <c r="F30" s="200">
        <v>54.61</v>
      </c>
      <c r="G30" s="273">
        <v>17.261410788381752</v>
      </c>
      <c r="H30" s="94" t="s">
        <v>548</v>
      </c>
      <c r="I30" s="234">
        <v>0.13013698630136994</v>
      </c>
      <c r="J30" s="267"/>
      <c r="K30" s="163" t="s">
        <v>548</v>
      </c>
      <c r="L30" s="312">
        <v>3.18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34.979999999999997</v>
      </c>
      <c r="F31" s="200">
        <v>29.77</v>
      </c>
      <c r="G31" s="273">
        <v>38.309922972360653</v>
      </c>
      <c r="H31" s="94" t="s">
        <v>548</v>
      </c>
      <c r="I31" s="234">
        <v>0.14894225271583761</v>
      </c>
      <c r="J31" s="267"/>
      <c r="K31" s="163" t="s">
        <v>548</v>
      </c>
      <c r="L31" s="312">
        <v>1.18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9.2076862332192685E-2</v>
      </c>
      <c r="F32" s="199">
        <v>8.2827889377330141E-2</v>
      </c>
      <c r="G32" s="272"/>
      <c r="H32" s="275" t="s">
        <v>548</v>
      </c>
      <c r="I32" s="240">
        <v>0.92489729548625443</v>
      </c>
      <c r="J32" s="268"/>
      <c r="K32" s="275" t="s">
        <v>548</v>
      </c>
      <c r="L32" s="313">
        <v>0.25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5.25</v>
      </c>
      <c r="G34" s="271">
        <v>21.931260229132562</v>
      </c>
      <c r="H34" s="277" t="s">
        <v>548</v>
      </c>
      <c r="I34" s="234">
        <v>0.13793103448275856</v>
      </c>
      <c r="J34" s="267"/>
      <c r="K34" s="163" t="s">
        <v>52</v>
      </c>
      <c r="L34" s="312">
        <v>0.01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4.8099999999999996</v>
      </c>
      <c r="F35" s="198">
        <v>4.4800000000000004</v>
      </c>
      <c r="G35" s="271">
        <v>19.546742209631731</v>
      </c>
      <c r="H35" s="277" t="s">
        <v>548</v>
      </c>
      <c r="I35" s="234">
        <v>6.8607068607068444E-2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2.38</v>
      </c>
      <c r="G36" s="271">
        <v>4.093567251461991</v>
      </c>
      <c r="H36" s="277" t="s">
        <v>548</v>
      </c>
      <c r="I36" s="234">
        <v>8.8122605363984641E-2</v>
      </c>
      <c r="J36" s="267"/>
      <c r="K36" s="163" t="s">
        <v>548</v>
      </c>
      <c r="L36" s="312">
        <v>7.0000000000000007E-2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1.05</v>
      </c>
      <c r="G37" s="271">
        <v>28.378378378378386</v>
      </c>
      <c r="H37" s="277" t="s">
        <v>548</v>
      </c>
      <c r="I37" s="234">
        <v>0.16666666666666663</v>
      </c>
      <c r="J37" s="267"/>
      <c r="K37" s="163" t="s">
        <v>52</v>
      </c>
      <c r="L37" s="312">
        <v>7.0000000000000007E-2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0.16981132075471697</v>
      </c>
      <c r="F38" s="201">
        <v>0.15306122448979592</v>
      </c>
      <c r="G38" s="274"/>
      <c r="H38" s="278" t="s">
        <v>548</v>
      </c>
      <c r="I38" s="235">
        <v>1.6750096264921051</v>
      </c>
      <c r="J38" s="270"/>
      <c r="K38" s="278"/>
      <c r="L38" s="316">
        <v>1.1599999999999999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121.53</v>
      </c>
      <c r="F44" s="223">
        <v>117.38</v>
      </c>
      <c r="G44" s="279"/>
      <c r="H44" s="280" t="s">
        <v>548</v>
      </c>
      <c r="I44" s="233">
        <v>3.414794700896906E-2</v>
      </c>
      <c r="J44" s="283"/>
      <c r="K44" s="284" t="s">
        <v>548</v>
      </c>
      <c r="L44" s="318">
        <v>1.78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62.78</v>
      </c>
      <c r="F45" s="198">
        <v>64.150000000000006</v>
      </c>
      <c r="G45" s="271"/>
      <c r="H45" s="281" t="s">
        <v>52</v>
      </c>
      <c r="I45" s="234">
        <v>2.1822236381013216E-2</v>
      </c>
      <c r="J45" s="286"/>
      <c r="K45" s="163" t="s">
        <v>52</v>
      </c>
      <c r="L45" s="312">
        <v>0.24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58.72</v>
      </c>
      <c r="F46" s="198">
        <v>55.66</v>
      </c>
      <c r="G46" s="271"/>
      <c r="H46" s="281" t="s">
        <v>548</v>
      </c>
      <c r="I46" s="234">
        <v>5.2111716621253468E-2</v>
      </c>
      <c r="J46" s="286"/>
      <c r="K46" s="163" t="s">
        <v>548</v>
      </c>
      <c r="L46" s="312">
        <v>1.08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7.45</v>
      </c>
      <c r="F47" s="198">
        <v>5.44</v>
      </c>
      <c r="G47" s="271"/>
      <c r="H47" s="281" t="s">
        <v>548</v>
      </c>
      <c r="I47" s="234">
        <v>0.26979865771812073</v>
      </c>
      <c r="J47" s="286"/>
      <c r="K47" s="163" t="s">
        <v>52</v>
      </c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6.1316872427983539E-2</v>
      </c>
      <c r="F48" s="201">
        <v>4.5405224939487523E-2</v>
      </c>
      <c r="G48" s="274"/>
      <c r="H48" s="282" t="s">
        <v>548</v>
      </c>
      <c r="I48" s="235">
        <v>1.5911647488496015</v>
      </c>
      <c r="J48" s="287"/>
      <c r="K48" s="282"/>
      <c r="L48" s="316">
        <v>0.03</v>
      </c>
      <c r="M48" s="317">
        <v>4.5170585387168012E-2</v>
      </c>
    </row>
    <row r="49" spans="2:15" ht="12" customHeight="1">
      <c r="B49" s="296" t="s">
        <v>863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29"/>
    </row>
    <row r="56" spans="2:15" ht="12" customHeight="1">
      <c r="B56" s="328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7" colorId="22" zoomScaleNormal="100" workbookViewId="0">
      <selection activeCell="E46" sqref="E4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859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449.59</v>
      </c>
      <c r="F10" s="198">
        <v>418.86</v>
      </c>
      <c r="G10" s="271"/>
      <c r="H10" s="94" t="s">
        <v>548</v>
      </c>
      <c r="I10" s="234">
        <v>6.8351164394225727E-2</v>
      </c>
      <c r="J10" s="267"/>
      <c r="K10" s="163" t="s">
        <v>548</v>
      </c>
      <c r="L10" s="312">
        <v>11.74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358.85</v>
      </c>
      <c r="F11" s="198">
        <v>348.22</v>
      </c>
      <c r="G11" s="271"/>
      <c r="H11" s="94" t="s">
        <v>548</v>
      </c>
      <c r="I11" s="234">
        <v>2.9622404904556254E-2</v>
      </c>
      <c r="J11" s="267"/>
      <c r="K11" s="163" t="s">
        <v>548</v>
      </c>
      <c r="L11" s="312">
        <v>4.0199999999999996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94.83</v>
      </c>
      <c r="F12" s="198">
        <v>87.83</v>
      </c>
      <c r="G12" s="271"/>
      <c r="H12" s="94" t="s">
        <v>548</v>
      </c>
      <c r="I12" s="234">
        <v>7.3816302857745431E-2</v>
      </c>
      <c r="J12" s="267"/>
      <c r="K12" s="163" t="s">
        <v>548</v>
      </c>
      <c r="L12" s="312">
        <v>3.36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60.71</v>
      </c>
      <c r="F13" s="198">
        <v>50.56</v>
      </c>
      <c r="G13" s="271"/>
      <c r="H13" s="94" t="s">
        <v>548</v>
      </c>
      <c r="I13" s="234">
        <v>0.16718827211332565</v>
      </c>
      <c r="J13" s="267"/>
      <c r="K13" s="94" t="s">
        <v>548</v>
      </c>
      <c r="L13" s="312">
        <v>4.59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0.13381678716275788</v>
      </c>
      <c r="F14" s="199">
        <v>0.11595000573328747</v>
      </c>
      <c r="G14" s="272"/>
      <c r="H14" s="275" t="s">
        <v>548</v>
      </c>
      <c r="I14" s="240">
        <v>1.7866781429470415</v>
      </c>
      <c r="J14" s="268"/>
      <c r="K14" s="275" t="s">
        <v>548</v>
      </c>
      <c r="L14" s="313">
        <v>0.84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44.79</v>
      </c>
      <c r="F16" s="198">
        <v>48.52</v>
      </c>
      <c r="G16" s="271"/>
      <c r="H16" s="94" t="s">
        <v>52</v>
      </c>
      <c r="I16" s="234">
        <v>8.3277517302969395E-2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30.64</v>
      </c>
      <c r="F17" s="198">
        <v>30.43</v>
      </c>
      <c r="G17" s="271"/>
      <c r="H17" s="94" t="s">
        <v>548</v>
      </c>
      <c r="I17" s="234">
        <v>6.8537859007833379E-3</v>
      </c>
      <c r="J17" s="267"/>
      <c r="K17" s="163" t="s">
        <v>52</v>
      </c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22.45</v>
      </c>
      <c r="G18" s="271"/>
      <c r="H18" s="94" t="s">
        <v>52</v>
      </c>
      <c r="I18" s="234">
        <v>3.0762167125803375E-2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17.96</v>
      </c>
      <c r="F19" s="198">
        <v>16.600000000000001</v>
      </c>
      <c r="G19" s="271"/>
      <c r="H19" s="94" t="s">
        <v>548</v>
      </c>
      <c r="I19" s="234">
        <v>7.572383073496658E-2</v>
      </c>
      <c r="J19" s="267"/>
      <c r="K19" s="163" t="s">
        <v>52</v>
      </c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0.34261732163296454</v>
      </c>
      <c r="F20" s="199">
        <v>0.31391830559757949</v>
      </c>
      <c r="G20" s="272"/>
      <c r="H20" s="275" t="s">
        <v>548</v>
      </c>
      <c r="I20" s="240">
        <v>2.869901603538505</v>
      </c>
      <c r="J20" s="268"/>
      <c r="K20" s="275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398.71</v>
      </c>
      <c r="F22" s="198">
        <v>365.09</v>
      </c>
      <c r="G22" s="271"/>
      <c r="H22" s="94" t="s">
        <v>548</v>
      </c>
      <c r="I22" s="234">
        <v>8.4321938250858985E-2</v>
      </c>
      <c r="J22" s="267"/>
      <c r="K22" s="163" t="s">
        <v>548</v>
      </c>
      <c r="L22" s="312">
        <v>11.4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323.41000000000003</v>
      </c>
      <c r="F23" s="198">
        <v>313.31</v>
      </c>
      <c r="G23" s="271"/>
      <c r="H23" s="94" t="s">
        <v>548</v>
      </c>
      <c r="I23" s="234">
        <v>3.1229708419653113E-2</v>
      </c>
      <c r="J23" s="267"/>
      <c r="K23" s="163" t="s">
        <v>548</v>
      </c>
      <c r="L23" s="312">
        <v>3.9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70.44</v>
      </c>
      <c r="F24" s="198">
        <v>62.93</v>
      </c>
      <c r="G24" s="271"/>
      <c r="H24" s="94" t="s">
        <v>548</v>
      </c>
      <c r="I24" s="234">
        <v>0.10661555934128331</v>
      </c>
      <c r="J24" s="267"/>
      <c r="K24" s="163" t="s">
        <v>548</v>
      </c>
      <c r="L24" s="312">
        <v>3.3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41.49</v>
      </c>
      <c r="F25" s="198">
        <v>32.979999999999997</v>
      </c>
      <c r="G25" s="271"/>
      <c r="H25" s="94" t="s">
        <v>548</v>
      </c>
      <c r="I25" s="234">
        <v>0.20510966497951322</v>
      </c>
      <c r="J25" s="267"/>
      <c r="K25" s="163" t="s">
        <v>548</v>
      </c>
      <c r="L25" s="312">
        <v>4.41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0.10534467436841437</v>
      </c>
      <c r="F26" s="199">
        <v>8.7656814799064411E-2</v>
      </c>
      <c r="G26" s="272"/>
      <c r="H26" s="275" t="s">
        <v>548</v>
      </c>
      <c r="I26" s="240">
        <v>1.7687859569349955</v>
      </c>
      <c r="J26" s="268"/>
      <c r="K26" s="275" t="s">
        <v>548</v>
      </c>
      <c r="L26" s="313">
        <v>0.99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383.94</v>
      </c>
      <c r="F28" s="200">
        <v>354.19</v>
      </c>
      <c r="G28" s="273">
        <v>11.942458537150131</v>
      </c>
      <c r="H28" s="94" t="s">
        <v>548</v>
      </c>
      <c r="I28" s="234">
        <v>7.7486065531072512E-2</v>
      </c>
      <c r="J28" s="267"/>
      <c r="K28" s="163" t="s">
        <v>548</v>
      </c>
      <c r="L28" s="312">
        <v>10.54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314.33999999999997</v>
      </c>
      <c r="F29" s="200">
        <v>304.81</v>
      </c>
      <c r="G29" s="273">
        <v>5.2739015493759069</v>
      </c>
      <c r="H29" s="94" t="s">
        <v>548</v>
      </c>
      <c r="I29" s="234">
        <v>3.0317490615257237E-2</v>
      </c>
      <c r="J29" s="267"/>
      <c r="K29" s="163" t="s">
        <v>548</v>
      </c>
      <c r="L29" s="312">
        <v>3.81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62.87</v>
      </c>
      <c r="F30" s="200">
        <v>57.79</v>
      </c>
      <c r="G30" s="273">
        <v>17.261410788381752</v>
      </c>
      <c r="H30" s="94" t="s">
        <v>548</v>
      </c>
      <c r="I30" s="234">
        <v>8.0801654207093954E-2</v>
      </c>
      <c r="J30" s="267"/>
      <c r="K30" s="163" t="s">
        <v>548</v>
      </c>
      <c r="L30" s="312">
        <v>2.54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38.729999999999997</v>
      </c>
      <c r="F31" s="200">
        <v>30.95</v>
      </c>
      <c r="G31" s="273">
        <v>38.309922972360653</v>
      </c>
      <c r="H31" s="94" t="s">
        <v>548</v>
      </c>
      <c r="I31" s="234">
        <v>0.20087787245029687</v>
      </c>
      <c r="J31" s="267"/>
      <c r="K31" s="163" t="s">
        <v>548</v>
      </c>
      <c r="L31" s="312">
        <v>4.32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0.10267490257416292</v>
      </c>
      <c r="F32" s="199">
        <v>8.5355763927192491E-2</v>
      </c>
      <c r="G32" s="272"/>
      <c r="H32" s="275" t="s">
        <v>548</v>
      </c>
      <c r="I32" s="240">
        <v>1.7319138646970433</v>
      </c>
      <c r="J32" s="268"/>
      <c r="K32" s="275" t="s">
        <v>548</v>
      </c>
      <c r="L32" s="313">
        <v>1.02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5.24</v>
      </c>
      <c r="G34" s="271">
        <v>21.931260229132562</v>
      </c>
      <c r="H34" s="277" t="s">
        <v>548</v>
      </c>
      <c r="I34" s="234">
        <v>0.13957307060755331</v>
      </c>
      <c r="J34" s="267"/>
      <c r="K34" s="163" t="s">
        <v>548</v>
      </c>
      <c r="L34" s="312">
        <v>0.35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4.8099999999999996</v>
      </c>
      <c r="F35" s="198">
        <v>4.4800000000000004</v>
      </c>
      <c r="G35" s="271">
        <v>19.546742209631731</v>
      </c>
      <c r="H35" s="277" t="s">
        <v>548</v>
      </c>
      <c r="I35" s="234">
        <v>6.8607068607068444E-2</v>
      </c>
      <c r="J35" s="267"/>
      <c r="K35" s="163" t="s">
        <v>548</v>
      </c>
      <c r="L35" s="312">
        <v>0.12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2.61</v>
      </c>
      <c r="F36" s="198">
        <v>2.4500000000000002</v>
      </c>
      <c r="G36" s="271">
        <v>4.093567251461991</v>
      </c>
      <c r="H36" s="277" t="s">
        <v>548</v>
      </c>
      <c r="I36" s="234">
        <v>6.1302681992337016E-2</v>
      </c>
      <c r="J36" s="267"/>
      <c r="K36" s="163" t="s">
        <v>548</v>
      </c>
      <c r="L36" s="312">
        <v>0.06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1.26</v>
      </c>
      <c r="F37" s="198">
        <v>0.98</v>
      </c>
      <c r="G37" s="271">
        <v>28.378378378378386</v>
      </c>
      <c r="H37" s="277" t="s">
        <v>548</v>
      </c>
      <c r="I37" s="234">
        <v>0.22222222222222221</v>
      </c>
      <c r="J37" s="267"/>
      <c r="K37" s="163" t="s">
        <v>548</v>
      </c>
      <c r="L37" s="312">
        <v>0.18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0.16981132075471697</v>
      </c>
      <c r="F38" s="201">
        <v>0.14141414141414141</v>
      </c>
      <c r="G38" s="274"/>
      <c r="H38" s="278" t="s">
        <v>548</v>
      </c>
      <c r="I38" s="235">
        <v>2.839717934057556</v>
      </c>
      <c r="J38" s="270"/>
      <c r="K38" s="278" t="s">
        <v>548</v>
      </c>
      <c r="L38" s="316">
        <v>2.17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120.71</v>
      </c>
      <c r="F44" s="223">
        <v>119.16</v>
      </c>
      <c r="G44" s="279"/>
      <c r="H44" s="280" t="s">
        <v>548</v>
      </c>
      <c r="I44" s="233">
        <v>1.2840692568966916E-2</v>
      </c>
      <c r="J44" s="283"/>
      <c r="K44" s="284" t="s">
        <v>548</v>
      </c>
      <c r="L44" s="318">
        <v>4.1399999999999997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63.2</v>
      </c>
      <c r="F45" s="198">
        <v>63.91</v>
      </c>
      <c r="G45" s="271"/>
      <c r="H45" s="281" t="s">
        <v>52</v>
      </c>
      <c r="I45" s="234">
        <v>1.1234177215189822E-2</v>
      </c>
      <c r="J45" s="286"/>
      <c r="K45" s="163" t="s">
        <v>548</v>
      </c>
      <c r="L45" s="312">
        <v>0.62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58.38</v>
      </c>
      <c r="F46" s="198">
        <v>56.74</v>
      </c>
      <c r="G46" s="271"/>
      <c r="H46" s="281" t="s">
        <v>548</v>
      </c>
      <c r="I46" s="234">
        <v>2.8091812264474103E-2</v>
      </c>
      <c r="J46" s="286"/>
      <c r="K46" s="163" t="s">
        <v>548</v>
      </c>
      <c r="L46" s="312">
        <v>1.91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6.53</v>
      </c>
      <c r="F47" s="198">
        <v>5.44</v>
      </c>
      <c r="G47" s="271"/>
      <c r="H47" s="281" t="s">
        <v>548</v>
      </c>
      <c r="I47" s="234">
        <v>0.16692189892802445</v>
      </c>
      <c r="J47" s="286"/>
      <c r="K47" s="163" t="s">
        <v>548</v>
      </c>
      <c r="L47" s="312">
        <v>1.22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5.3709491692712615E-2</v>
      </c>
      <c r="F48" s="201">
        <v>4.5089100704517202E-2</v>
      </c>
      <c r="G48" s="274"/>
      <c r="H48" s="282" t="s">
        <v>548</v>
      </c>
      <c r="I48" s="235">
        <v>0.86203909881954133</v>
      </c>
      <c r="J48" s="287"/>
      <c r="K48" s="282" t="s">
        <v>861</v>
      </c>
      <c r="L48" s="316">
        <v>0.9</v>
      </c>
      <c r="M48" s="317">
        <v>4.5170585387168012E-2</v>
      </c>
    </row>
    <row r="49" spans="2:15" ht="12" customHeight="1">
      <c r="B49" s="296" t="s">
        <v>860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27"/>
    </row>
    <row r="56" spans="2:15" ht="12" customHeight="1">
      <c r="B56" s="326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3" colorId="22" zoomScaleNormal="100" workbookViewId="0">
      <selection activeCell="E52" sqref="E52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857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449.59</v>
      </c>
      <c r="F10" s="198">
        <v>430.6</v>
      </c>
      <c r="G10" s="271"/>
      <c r="H10" s="94" t="s">
        <v>548</v>
      </c>
      <c r="I10" s="234">
        <v>4.2238483952045103E-2</v>
      </c>
      <c r="J10" s="267"/>
      <c r="K10" s="163" t="s">
        <v>548</v>
      </c>
      <c r="L10" s="312">
        <v>6.17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351.24</v>
      </c>
      <c r="E11" s="187">
        <v>359.27</v>
      </c>
      <c r="F11" s="198">
        <v>352.24</v>
      </c>
      <c r="G11" s="271"/>
      <c r="H11" s="94" t="s">
        <v>548</v>
      </c>
      <c r="I11" s="234">
        <v>1.9567456230689895E-2</v>
      </c>
      <c r="J11" s="267"/>
      <c r="K11" s="163" t="s">
        <v>548</v>
      </c>
      <c r="L11" s="312">
        <v>0.96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107.23</v>
      </c>
      <c r="E12" s="187">
        <v>94.24</v>
      </c>
      <c r="F12" s="198">
        <v>91.19</v>
      </c>
      <c r="G12" s="271"/>
      <c r="H12" s="94" t="s">
        <v>548</v>
      </c>
      <c r="I12" s="234">
        <v>3.2364176570458425E-2</v>
      </c>
      <c r="J12" s="267"/>
      <c r="K12" s="163" t="s">
        <v>548</v>
      </c>
      <c r="L12" s="312">
        <v>1.48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60.89</v>
      </c>
      <c r="F13" s="198">
        <v>55.15</v>
      </c>
      <c r="G13" s="271"/>
      <c r="H13" s="94" t="s">
        <v>548</v>
      </c>
      <c r="I13" s="234">
        <v>9.4268352767285291E-2</v>
      </c>
      <c r="J13" s="267"/>
      <c r="K13" s="94" t="s">
        <v>548</v>
      </c>
      <c r="L13" s="312">
        <v>3.23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0.12738019935873665</v>
      </c>
      <c r="E14" s="191">
        <v>0.13426385305726446</v>
      </c>
      <c r="F14" s="199">
        <v>0.1243713776695307</v>
      </c>
      <c r="G14" s="272"/>
      <c r="H14" s="275" t="s">
        <v>548</v>
      </c>
      <c r="I14" s="240">
        <v>0.9892475387733759</v>
      </c>
      <c r="J14" s="268"/>
      <c r="K14" s="275" t="s">
        <v>548</v>
      </c>
      <c r="L14" s="313">
        <v>0.66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44.79</v>
      </c>
      <c r="F16" s="198">
        <v>48.52</v>
      </c>
      <c r="G16" s="271"/>
      <c r="H16" s="94" t="s">
        <v>52</v>
      </c>
      <c r="I16" s="234">
        <v>8.3277517302969395E-2</v>
      </c>
      <c r="J16" s="267"/>
      <c r="K16" s="163" t="s">
        <v>52</v>
      </c>
      <c r="L16" s="312">
        <v>0.05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30.41</v>
      </c>
      <c r="E17" s="187">
        <v>30.64</v>
      </c>
      <c r="F17" s="198">
        <v>30.43</v>
      </c>
      <c r="G17" s="271"/>
      <c r="H17" s="94" t="s">
        <v>548</v>
      </c>
      <c r="I17" s="234">
        <v>6.8537859007833379E-3</v>
      </c>
      <c r="J17" s="267"/>
      <c r="K17" s="163" t="s">
        <v>52</v>
      </c>
      <c r="L17" s="312">
        <v>0.17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27.05</v>
      </c>
      <c r="E18" s="187">
        <v>21.78</v>
      </c>
      <c r="F18" s="198">
        <v>22.45</v>
      </c>
      <c r="G18" s="271"/>
      <c r="H18" s="94" t="s">
        <v>52</v>
      </c>
      <c r="I18" s="234">
        <v>3.0762167125803375E-2</v>
      </c>
      <c r="J18" s="267"/>
      <c r="K18" s="163" t="s">
        <v>52</v>
      </c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17.96</v>
      </c>
      <c r="F19" s="198">
        <v>16.600000000000001</v>
      </c>
      <c r="G19" s="271"/>
      <c r="H19" s="94" t="s">
        <v>548</v>
      </c>
      <c r="I19" s="234">
        <v>7.572383073496658E-2</v>
      </c>
      <c r="J19" s="267"/>
      <c r="K19" s="163" t="s">
        <v>548</v>
      </c>
      <c r="L19" s="312">
        <v>0.79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0.4002784545770971</v>
      </c>
      <c r="E20" s="191">
        <v>0.34261732163296454</v>
      </c>
      <c r="F20" s="199">
        <v>0.31391830559757949</v>
      </c>
      <c r="G20" s="272"/>
      <c r="H20" s="275" t="s">
        <v>548</v>
      </c>
      <c r="I20" s="240">
        <v>2.869901603538505</v>
      </c>
      <c r="J20" s="268"/>
      <c r="K20" s="275" t="s">
        <v>548</v>
      </c>
      <c r="L20" s="313">
        <v>2.0299999999999998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398.71</v>
      </c>
      <c r="F22" s="198">
        <v>376.49</v>
      </c>
      <c r="G22" s="271"/>
      <c r="H22" s="94" t="s">
        <v>548</v>
      </c>
      <c r="I22" s="234">
        <v>5.5729728374006138E-2</v>
      </c>
      <c r="J22" s="267"/>
      <c r="K22" s="163" t="s">
        <v>548</v>
      </c>
      <c r="L22" s="312">
        <v>6.27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315.97000000000003</v>
      </c>
      <c r="E23" s="187">
        <v>323.92</v>
      </c>
      <c r="F23" s="198">
        <v>317.20999999999998</v>
      </c>
      <c r="G23" s="271"/>
      <c r="H23" s="94" t="s">
        <v>548</v>
      </c>
      <c r="I23" s="234">
        <v>2.07149913558905E-2</v>
      </c>
      <c r="J23" s="267"/>
      <c r="K23" s="163" t="s">
        <v>548</v>
      </c>
      <c r="L23" s="312">
        <v>1.1200000000000001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77.209999999999994</v>
      </c>
      <c r="E24" s="187">
        <v>69.8</v>
      </c>
      <c r="F24" s="198">
        <v>66.23</v>
      </c>
      <c r="G24" s="271"/>
      <c r="H24" s="94" t="s">
        <v>548</v>
      </c>
      <c r="I24" s="234">
        <v>5.114613180515748E-2</v>
      </c>
      <c r="J24" s="267"/>
      <c r="K24" s="163" t="s">
        <v>548</v>
      </c>
      <c r="L24" s="312">
        <v>2.16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41.61</v>
      </c>
      <c r="F25" s="198">
        <v>37.39</v>
      </c>
      <c r="G25" s="271"/>
      <c r="H25" s="94" t="s">
        <v>548</v>
      </c>
      <c r="I25" s="234">
        <v>0.10141792838260033</v>
      </c>
      <c r="J25" s="267"/>
      <c r="K25" s="163" t="s">
        <v>548</v>
      </c>
      <c r="L25" s="312">
        <v>2.48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0.10568424260896067</v>
      </c>
      <c r="F26" s="199">
        <v>9.7511996661798453E-2</v>
      </c>
      <c r="G26" s="272"/>
      <c r="H26" s="275" t="s">
        <v>548</v>
      </c>
      <c r="I26" s="240">
        <v>0.81722459471622177</v>
      </c>
      <c r="J26" s="268"/>
      <c r="K26" s="275" t="s">
        <v>548</v>
      </c>
      <c r="L26" s="313">
        <v>0.56000000000000005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383.94</v>
      </c>
      <c r="F28" s="200">
        <v>364.73</v>
      </c>
      <c r="G28" s="273">
        <v>11.942458537150131</v>
      </c>
      <c r="H28" s="94" t="s">
        <v>548</v>
      </c>
      <c r="I28" s="234">
        <v>5.0033859457206842E-2</v>
      </c>
      <c r="J28" s="267"/>
      <c r="K28" s="163" t="s">
        <v>548</v>
      </c>
      <c r="L28" s="312">
        <v>3.71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306.69</v>
      </c>
      <c r="E29" s="188">
        <v>314.85000000000002</v>
      </c>
      <c r="F29" s="200">
        <v>308.62</v>
      </c>
      <c r="G29" s="273">
        <v>5.2739015493759069</v>
      </c>
      <c r="H29" s="94" t="s">
        <v>548</v>
      </c>
      <c r="I29" s="234">
        <v>1.978720025408931E-2</v>
      </c>
      <c r="J29" s="267"/>
      <c r="K29" s="163" t="s">
        <v>548</v>
      </c>
      <c r="L29" s="312">
        <v>0.51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69.78</v>
      </c>
      <c r="E30" s="188">
        <v>62.23</v>
      </c>
      <c r="F30" s="200">
        <v>60.33</v>
      </c>
      <c r="G30" s="273">
        <v>17.261410788381752</v>
      </c>
      <c r="H30" s="94" t="s">
        <v>548</v>
      </c>
      <c r="I30" s="234">
        <v>3.0531897798489416E-2</v>
      </c>
      <c r="J30" s="267"/>
      <c r="K30" s="163" t="s">
        <v>548</v>
      </c>
      <c r="L30" s="312">
        <v>0.63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38.86</v>
      </c>
      <c r="F31" s="200">
        <v>35.270000000000003</v>
      </c>
      <c r="G31" s="273">
        <v>38.309922972360653</v>
      </c>
      <c r="H31" s="94" t="s">
        <v>548</v>
      </c>
      <c r="I31" s="234">
        <v>9.2382913021101243E-2</v>
      </c>
      <c r="J31" s="267"/>
      <c r="K31" s="163" t="s">
        <v>548</v>
      </c>
      <c r="L31" s="312">
        <v>2.06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8.3300130156453364E-2</v>
      </c>
      <c r="E32" s="191">
        <v>0.10305505463031717</v>
      </c>
      <c r="F32" s="199">
        <v>9.5595609161132952E-2</v>
      </c>
      <c r="G32" s="272"/>
      <c r="H32" s="275" t="s">
        <v>548</v>
      </c>
      <c r="I32" s="240">
        <v>0.74594454691842138</v>
      </c>
      <c r="J32" s="268"/>
      <c r="K32" s="275" t="s">
        <v>548</v>
      </c>
      <c r="L32" s="313">
        <v>0.53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5.59</v>
      </c>
      <c r="G34" s="271">
        <v>21.931260229132562</v>
      </c>
      <c r="H34" s="277" t="s">
        <v>548</v>
      </c>
      <c r="I34" s="234">
        <v>8.2101806239737285E-2</v>
      </c>
      <c r="J34" s="267"/>
      <c r="K34" s="163" t="s">
        <v>52</v>
      </c>
      <c r="L34" s="312">
        <v>0.05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4.8600000000000003</v>
      </c>
      <c r="E35" s="187">
        <v>4.72</v>
      </c>
      <c r="F35" s="198">
        <v>4.5999999999999996</v>
      </c>
      <c r="G35" s="271">
        <v>19.546742209631731</v>
      </c>
      <c r="H35" s="277" t="s">
        <v>548</v>
      </c>
      <c r="I35" s="234">
        <v>2.5423728813559365E-2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2.65</v>
      </c>
      <c r="F36" s="198">
        <v>2.5099999999999998</v>
      </c>
      <c r="G36" s="271">
        <v>4.093567251461991</v>
      </c>
      <c r="H36" s="277" t="s">
        <v>548</v>
      </c>
      <c r="I36" s="234">
        <v>5.2830188679245382E-2</v>
      </c>
      <c r="J36" s="267"/>
      <c r="K36" s="163" t="s">
        <v>52</v>
      </c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1.32</v>
      </c>
      <c r="F37" s="198">
        <v>1.1599999999999999</v>
      </c>
      <c r="G37" s="271">
        <v>28.378378378378386</v>
      </c>
      <c r="H37" s="277" t="s">
        <v>548</v>
      </c>
      <c r="I37" s="234">
        <v>0.12121212121212133</v>
      </c>
      <c r="J37" s="267"/>
      <c r="K37" s="163" t="s">
        <v>52</v>
      </c>
      <c r="L37" s="312">
        <v>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0.17910447761194032</v>
      </c>
      <c r="F38" s="201">
        <v>0.16315049226441633</v>
      </c>
      <c r="G38" s="274"/>
      <c r="H38" s="278" t="s">
        <v>548</v>
      </c>
      <c r="I38" s="235">
        <v>1.5953985347523987</v>
      </c>
      <c r="J38" s="270"/>
      <c r="K38" s="278"/>
      <c r="L38" s="316">
        <v>0.42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120.71</v>
      </c>
      <c r="F44" s="223">
        <v>123.3</v>
      </c>
      <c r="G44" s="279"/>
      <c r="H44" s="280" t="s">
        <v>52</v>
      </c>
      <c r="I44" s="233">
        <v>2.1456383066854379E-2</v>
      </c>
      <c r="J44" s="283"/>
      <c r="K44" s="284" t="s">
        <v>52</v>
      </c>
      <c r="L44" s="318">
        <v>0.69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60.91</v>
      </c>
      <c r="E45" s="226">
        <v>63.19</v>
      </c>
      <c r="F45" s="198">
        <v>64.53</v>
      </c>
      <c r="G45" s="271"/>
      <c r="H45" s="281" t="s">
        <v>52</v>
      </c>
      <c r="I45" s="234">
        <v>2.1205887007437862E-2</v>
      </c>
      <c r="J45" s="286"/>
      <c r="K45" s="163" t="s">
        <v>52</v>
      </c>
      <c r="L45" s="312">
        <v>0.04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61.67</v>
      </c>
      <c r="E46" s="226">
        <v>58.79</v>
      </c>
      <c r="F46" s="198">
        <v>58.65</v>
      </c>
      <c r="G46" s="271"/>
      <c r="H46" s="281" t="s">
        <v>548</v>
      </c>
      <c r="I46" s="234">
        <v>2.3813573737030413E-3</v>
      </c>
      <c r="J46" s="286"/>
      <c r="K46" s="163" t="s">
        <v>52</v>
      </c>
      <c r="L46" s="312">
        <v>0.54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6.13</v>
      </c>
      <c r="F47" s="198">
        <v>6.66</v>
      </c>
      <c r="G47" s="271"/>
      <c r="H47" s="281" t="s">
        <v>52</v>
      </c>
      <c r="I47" s="234">
        <v>8.6460032626427541E-2</v>
      </c>
      <c r="J47" s="286"/>
      <c r="K47" s="163" t="s">
        <v>52</v>
      </c>
      <c r="L47" s="312">
        <v>0.39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5.7023984336759669E-2</v>
      </c>
      <c r="E48" s="229">
        <v>5.0254140022954585E-2</v>
      </c>
      <c r="F48" s="201">
        <v>5.4067218704335118E-2</v>
      </c>
      <c r="G48" s="274"/>
      <c r="H48" s="282" t="s">
        <v>52</v>
      </c>
      <c r="I48" s="235">
        <v>0.38130786813805329</v>
      </c>
      <c r="J48" s="287"/>
      <c r="K48" s="167"/>
      <c r="L48" s="316">
        <v>0.28999999999999998</v>
      </c>
      <c r="M48" s="317">
        <v>4.5170585387168012E-2</v>
      </c>
    </row>
    <row r="49" spans="2:15" ht="12" customHeight="1">
      <c r="B49" s="296" t="s">
        <v>858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N22" sqref="N22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854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449.59</v>
      </c>
      <c r="F10" s="198">
        <v>436.77</v>
      </c>
      <c r="G10" s="271"/>
      <c r="H10" s="94" t="s">
        <v>548</v>
      </c>
      <c r="I10" s="234">
        <v>2.9000000000000001E-2</v>
      </c>
      <c r="J10" s="267"/>
      <c r="K10" s="163" t="s">
        <v>52</v>
      </c>
      <c r="L10" s="312">
        <v>1.6</v>
      </c>
      <c r="M10" s="215">
        <v>353</v>
      </c>
      <c r="O10" s="149"/>
    </row>
    <row r="11" spans="1:16" ht="12" customHeight="1">
      <c r="B11" s="174"/>
      <c r="C11" s="259" t="s">
        <v>8</v>
      </c>
      <c r="D11" s="252">
        <v>351.02</v>
      </c>
      <c r="E11" s="187">
        <v>359.67</v>
      </c>
      <c r="F11" s="198">
        <v>353.2</v>
      </c>
      <c r="G11" s="271"/>
      <c r="H11" s="94" t="s">
        <v>548</v>
      </c>
      <c r="I11" s="234">
        <v>1.7999999999999999E-2</v>
      </c>
      <c r="J11" s="267"/>
      <c r="K11" s="163" t="s">
        <v>52</v>
      </c>
      <c r="L11" s="312">
        <v>0.2</v>
      </c>
      <c r="M11" s="215">
        <v>317.10000000000002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107.45</v>
      </c>
      <c r="E12" s="187">
        <v>94.34</v>
      </c>
      <c r="F12" s="198">
        <v>92.67</v>
      </c>
      <c r="G12" s="271"/>
      <c r="H12" s="94" t="s">
        <v>548</v>
      </c>
      <c r="I12" s="234">
        <v>1.7999999999999999E-2</v>
      </c>
      <c r="J12" s="267"/>
      <c r="K12" s="163" t="s">
        <v>52</v>
      </c>
      <c r="L12" s="312">
        <v>0.6</v>
      </c>
      <c r="M12" s="215">
        <v>51.6</v>
      </c>
    </row>
    <row r="13" spans="1:16" ht="12" customHeight="1">
      <c r="B13" s="174"/>
      <c r="C13" s="259" t="s">
        <v>9</v>
      </c>
      <c r="D13" s="252">
        <v>58.4</v>
      </c>
      <c r="E13" s="187">
        <v>60.4</v>
      </c>
      <c r="F13" s="198">
        <v>58.38</v>
      </c>
      <c r="G13" s="271"/>
      <c r="H13" s="94" t="s">
        <v>548</v>
      </c>
      <c r="I13" s="234">
        <v>3.3000000000000002E-2</v>
      </c>
      <c r="J13" s="267"/>
      <c r="K13" s="94" t="s">
        <v>52</v>
      </c>
      <c r="L13" s="312">
        <v>1.8</v>
      </c>
      <c r="M13" s="215">
        <v>44.2</v>
      </c>
    </row>
    <row r="14" spans="1:16" ht="12" customHeight="1">
      <c r="B14" s="190"/>
      <c r="C14" s="260" t="s">
        <v>10</v>
      </c>
      <c r="D14" s="253">
        <v>0.127</v>
      </c>
      <c r="E14" s="191">
        <v>0.13300000000000001</v>
      </c>
      <c r="F14" s="199">
        <v>0.13100000000000001</v>
      </c>
      <c r="G14" s="272"/>
      <c r="H14" s="275" t="s">
        <v>548</v>
      </c>
      <c r="I14" s="240">
        <v>0.2</v>
      </c>
      <c r="J14" s="268"/>
      <c r="K14" s="275"/>
      <c r="L14" s="313">
        <v>0.4</v>
      </c>
      <c r="M14" s="314">
        <v>0.12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44.79</v>
      </c>
      <c r="F16" s="198">
        <v>48.47</v>
      </c>
      <c r="G16" s="271"/>
      <c r="H16" s="94"/>
      <c r="I16" s="234">
        <v>8.2000000000000003E-2</v>
      </c>
      <c r="J16" s="267"/>
      <c r="K16" s="163" t="s">
        <v>52</v>
      </c>
      <c r="L16" s="312">
        <v>1.2</v>
      </c>
      <c r="M16" s="215">
        <v>61.3</v>
      </c>
    </row>
    <row r="17" spans="2:16" ht="12" customHeight="1">
      <c r="B17" s="174"/>
      <c r="C17" s="259" t="s">
        <v>8</v>
      </c>
      <c r="D17" s="252">
        <v>30.48</v>
      </c>
      <c r="E17" s="187">
        <v>30.53</v>
      </c>
      <c r="F17" s="198">
        <v>30.26</v>
      </c>
      <c r="G17" s="271"/>
      <c r="H17" s="94" t="s">
        <v>548</v>
      </c>
      <c r="I17" s="234">
        <v>8.9999999999999993E-3</v>
      </c>
      <c r="J17" s="267"/>
      <c r="K17" s="163" t="s">
        <v>52</v>
      </c>
      <c r="L17" s="312">
        <v>0.1</v>
      </c>
      <c r="M17" s="215">
        <v>37.799999999999997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26.99</v>
      </c>
      <c r="E18" s="187">
        <v>21.88</v>
      </c>
      <c r="F18" s="198">
        <v>21.77</v>
      </c>
      <c r="G18" s="271"/>
      <c r="H18" s="94" t="s">
        <v>548</v>
      </c>
      <c r="I18" s="234">
        <v>5.0000000000000001E-3</v>
      </c>
      <c r="J18" s="267"/>
      <c r="K18" s="163" t="s">
        <v>52</v>
      </c>
      <c r="L18" s="312">
        <v>0.7</v>
      </c>
      <c r="M18" s="215">
        <v>27.5</v>
      </c>
    </row>
    <row r="19" spans="2:16" ht="12" customHeight="1">
      <c r="B19" s="174"/>
      <c r="C19" s="259" t="s">
        <v>9</v>
      </c>
      <c r="D19" s="252">
        <v>23</v>
      </c>
      <c r="E19" s="187">
        <v>17.96</v>
      </c>
      <c r="F19" s="198">
        <v>17.39</v>
      </c>
      <c r="G19" s="271"/>
      <c r="H19" s="94" t="s">
        <v>548</v>
      </c>
      <c r="I19" s="234">
        <v>3.2000000000000001E-2</v>
      </c>
      <c r="J19" s="267"/>
      <c r="K19" s="163" t="s">
        <v>52</v>
      </c>
      <c r="L19" s="312">
        <v>0.3</v>
      </c>
      <c r="M19" s="215">
        <v>19.5</v>
      </c>
      <c r="P19" s="150"/>
    </row>
    <row r="20" spans="2:16" ht="12" customHeight="1">
      <c r="B20" s="190"/>
      <c r="C20" s="260" t="s">
        <v>10</v>
      </c>
      <c r="D20" s="253">
        <v>0.4</v>
      </c>
      <c r="E20" s="191">
        <v>0.34300000000000003</v>
      </c>
      <c r="F20" s="199">
        <v>0.33400000000000002</v>
      </c>
      <c r="G20" s="272"/>
      <c r="H20" s="275" t="s">
        <v>548</v>
      </c>
      <c r="I20" s="240">
        <v>0.8</v>
      </c>
      <c r="J20" s="268"/>
      <c r="K20" s="275"/>
      <c r="L20" s="313">
        <v>0.2</v>
      </c>
      <c r="M20" s="314">
        <v>0.29899999999999999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398.71</v>
      </c>
      <c r="F22" s="198">
        <v>382.76</v>
      </c>
      <c r="G22" s="271"/>
      <c r="H22" s="94" t="s">
        <v>548</v>
      </c>
      <c r="I22" s="234">
        <v>0.04</v>
      </c>
      <c r="J22" s="267"/>
      <c r="K22" s="163" t="s">
        <v>52</v>
      </c>
      <c r="L22" s="312">
        <v>0.7</v>
      </c>
      <c r="M22" s="215">
        <v>285.3</v>
      </c>
      <c r="O22" s="151"/>
    </row>
    <row r="23" spans="2:16" ht="12" customHeight="1">
      <c r="B23" s="174"/>
      <c r="C23" s="259" t="s">
        <v>8</v>
      </c>
      <c r="D23" s="252">
        <v>315.7</v>
      </c>
      <c r="E23" s="187">
        <v>324.42</v>
      </c>
      <c r="F23" s="198">
        <v>318.33</v>
      </c>
      <c r="G23" s="271"/>
      <c r="H23" s="94" t="s">
        <v>548</v>
      </c>
      <c r="I23" s="234">
        <v>1.9E-2</v>
      </c>
      <c r="J23" s="267"/>
      <c r="K23" s="163" t="s">
        <v>52</v>
      </c>
      <c r="L23" s="312">
        <v>0.1</v>
      </c>
      <c r="M23" s="215">
        <v>275.5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77.48</v>
      </c>
      <c r="E24" s="187">
        <v>69.8</v>
      </c>
      <c r="F24" s="198">
        <v>68.39</v>
      </c>
      <c r="G24" s="271"/>
      <c r="H24" s="94" t="s">
        <v>548</v>
      </c>
      <c r="I24" s="234">
        <v>0.02</v>
      </c>
      <c r="J24" s="267"/>
      <c r="K24" s="163" t="s">
        <v>52</v>
      </c>
      <c r="L24" s="312" t="s">
        <v>603</v>
      </c>
      <c r="M24" s="215">
        <v>20.7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41.11</v>
      </c>
      <c r="F25" s="198">
        <v>39.869999999999997</v>
      </c>
      <c r="G25" s="271"/>
      <c r="H25" s="94" t="s">
        <v>548</v>
      </c>
      <c r="I25" s="234">
        <v>0.03</v>
      </c>
      <c r="J25" s="267"/>
      <c r="K25" s="163" t="s">
        <v>52</v>
      </c>
      <c r="L25" s="312">
        <v>1.4</v>
      </c>
      <c r="M25" s="215">
        <v>23.5</v>
      </c>
      <c r="O25" s="152"/>
    </row>
    <row r="26" spans="2:16" ht="12" customHeight="1">
      <c r="B26" s="174"/>
      <c r="C26" s="260" t="s">
        <v>10</v>
      </c>
      <c r="D26" s="253">
        <v>8.5999999999999993E-2</v>
      </c>
      <c r="E26" s="191">
        <v>0.104</v>
      </c>
      <c r="F26" s="199">
        <v>0.10299999999999999</v>
      </c>
      <c r="G26" s="272"/>
      <c r="H26" s="275" t="s">
        <v>548</v>
      </c>
      <c r="I26" s="240">
        <v>0.1</v>
      </c>
      <c r="J26" s="268"/>
      <c r="K26" s="275"/>
      <c r="L26" s="313">
        <v>0.4</v>
      </c>
      <c r="M26" s="314">
        <v>7.9000000000000001E-2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383.94</v>
      </c>
      <c r="F28" s="200">
        <v>368.44</v>
      </c>
      <c r="G28" s="273">
        <v>11.942458537150131</v>
      </c>
      <c r="H28" s="94" t="s">
        <v>548</v>
      </c>
      <c r="I28" s="234">
        <v>0.04</v>
      </c>
      <c r="J28" s="267"/>
      <c r="K28" s="163" t="s">
        <v>52</v>
      </c>
      <c r="L28" s="312">
        <v>1.1000000000000001</v>
      </c>
      <c r="M28" s="215">
        <v>273.2</v>
      </c>
    </row>
    <row r="29" spans="2:16" ht="12" customHeight="1">
      <c r="B29" s="174"/>
      <c r="C29" s="262" t="s">
        <v>8</v>
      </c>
      <c r="D29" s="254">
        <v>306.54000000000002</v>
      </c>
      <c r="E29" s="188">
        <v>315.36</v>
      </c>
      <c r="F29" s="200">
        <v>309.13</v>
      </c>
      <c r="G29" s="273">
        <v>5.2739015493759069</v>
      </c>
      <c r="H29" s="94" t="s">
        <v>548</v>
      </c>
      <c r="I29" s="234">
        <v>0.02</v>
      </c>
      <c r="J29" s="267"/>
      <c r="K29" s="163" t="s">
        <v>52</v>
      </c>
      <c r="L29" s="312" t="s">
        <v>603</v>
      </c>
      <c r="M29" s="215">
        <v>263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69.92</v>
      </c>
      <c r="E30" s="188">
        <v>62.23</v>
      </c>
      <c r="F30" s="200">
        <v>60.96</v>
      </c>
      <c r="G30" s="273">
        <v>17.261410788381752</v>
      </c>
      <c r="H30" s="94" t="s">
        <v>548</v>
      </c>
      <c r="I30" s="234">
        <v>0.02</v>
      </c>
      <c r="J30" s="267"/>
      <c r="K30" s="163" t="s">
        <v>52</v>
      </c>
      <c r="L30" s="312" t="s">
        <v>603</v>
      </c>
      <c r="M30" s="215">
        <v>18.5</v>
      </c>
    </row>
    <row r="31" spans="2:16" ht="12" customHeight="1">
      <c r="B31" s="174"/>
      <c r="C31" s="262" t="s">
        <v>9</v>
      </c>
      <c r="D31" s="254">
        <v>31.36</v>
      </c>
      <c r="E31" s="188">
        <v>38.35</v>
      </c>
      <c r="F31" s="200">
        <v>37.33</v>
      </c>
      <c r="G31" s="273">
        <v>38.309922972360653</v>
      </c>
      <c r="H31" s="94" t="s">
        <v>548</v>
      </c>
      <c r="I31" s="234">
        <v>2.7E-2</v>
      </c>
      <c r="J31" s="267"/>
      <c r="K31" s="163" t="s">
        <v>52</v>
      </c>
      <c r="L31" s="312">
        <v>1.8</v>
      </c>
      <c r="M31" s="215">
        <v>20.9</v>
      </c>
    </row>
    <row r="32" spans="2:16" ht="12" customHeight="1">
      <c r="B32" s="190"/>
      <c r="C32" s="263" t="s">
        <v>10</v>
      </c>
      <c r="D32" s="253">
        <v>8.3000000000000004E-2</v>
      </c>
      <c r="E32" s="191">
        <v>0.10199999999999999</v>
      </c>
      <c r="F32" s="199">
        <v>0.10100000000000001</v>
      </c>
      <c r="G32" s="272"/>
      <c r="H32" s="275" t="s">
        <v>548</v>
      </c>
      <c r="I32" s="240">
        <v>0.1</v>
      </c>
      <c r="J32" s="268"/>
      <c r="K32" s="275"/>
      <c r="L32" s="313">
        <v>0.5</v>
      </c>
      <c r="M32" s="314">
        <v>7.3999999999999996E-2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5.54</v>
      </c>
      <c r="G34" s="271">
        <v>21.931260229132562</v>
      </c>
      <c r="H34" s="277" t="s">
        <v>548</v>
      </c>
      <c r="I34" s="234">
        <v>0.09</v>
      </c>
      <c r="J34" s="267"/>
      <c r="K34" s="163" t="s">
        <v>856</v>
      </c>
      <c r="L34" s="312">
        <v>0.3</v>
      </c>
      <c r="M34" s="215">
        <v>6.3</v>
      </c>
    </row>
    <row r="35" spans="2:16" ht="12" customHeight="1">
      <c r="B35" s="174"/>
      <c r="C35" s="259" t="s">
        <v>8</v>
      </c>
      <c r="D35" s="252">
        <v>4.8499999999999996</v>
      </c>
      <c r="E35" s="187">
        <v>4.72</v>
      </c>
      <c r="F35" s="198">
        <v>4.5999999999999996</v>
      </c>
      <c r="G35" s="271">
        <v>19.546742209631731</v>
      </c>
      <c r="H35" s="277" t="s">
        <v>548</v>
      </c>
      <c r="I35" s="234">
        <v>2.5000000000000001E-2</v>
      </c>
      <c r="J35" s="267"/>
      <c r="K35" s="163" t="s">
        <v>52</v>
      </c>
      <c r="L35" s="312">
        <v>0.1</v>
      </c>
      <c r="M35" s="215">
        <v>3.8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2.98</v>
      </c>
      <c r="E36" s="187">
        <v>2.65</v>
      </c>
      <c r="F36" s="198">
        <v>2.5099999999999998</v>
      </c>
      <c r="G36" s="271">
        <v>4.093567251461991</v>
      </c>
      <c r="H36" s="277" t="s">
        <v>548</v>
      </c>
      <c r="I36" s="234">
        <v>5.2999999999999999E-2</v>
      </c>
      <c r="J36" s="267"/>
      <c r="K36" s="163" t="s">
        <v>856</v>
      </c>
      <c r="L36" s="312">
        <v>0.1</v>
      </c>
      <c r="M36" s="215">
        <v>3.4</v>
      </c>
    </row>
    <row r="37" spans="2:16" ht="12" customHeight="1">
      <c r="B37" s="174"/>
      <c r="C37" s="259" t="s">
        <v>9</v>
      </c>
      <c r="D37" s="252">
        <v>1.39</v>
      </c>
      <c r="E37" s="187">
        <v>1.33</v>
      </c>
      <c r="F37" s="198">
        <v>1.1299999999999999</v>
      </c>
      <c r="G37" s="271">
        <v>28.378378378378386</v>
      </c>
      <c r="H37" s="277" t="s">
        <v>548</v>
      </c>
      <c r="I37" s="234">
        <v>0.15</v>
      </c>
      <c r="J37" s="267"/>
      <c r="K37" s="163" t="s">
        <v>52</v>
      </c>
      <c r="L37" s="312">
        <v>0</v>
      </c>
      <c r="M37" s="215">
        <v>1.2</v>
      </c>
    </row>
    <row r="38" spans="2:16" ht="12" customHeight="1">
      <c r="B38" s="175"/>
      <c r="C38" s="258" t="s">
        <v>10</v>
      </c>
      <c r="D38" s="255">
        <v>0.17799999999999999</v>
      </c>
      <c r="E38" s="189">
        <v>0.18</v>
      </c>
      <c r="F38" s="201">
        <v>0.159</v>
      </c>
      <c r="G38" s="274"/>
      <c r="H38" s="278" t="s">
        <v>548</v>
      </c>
      <c r="I38" s="235">
        <v>2.2000000000000002</v>
      </c>
      <c r="J38" s="270"/>
      <c r="K38" s="278"/>
      <c r="L38" s="316">
        <v>0.6</v>
      </c>
      <c r="M38" s="317">
        <v>0.161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120.71</v>
      </c>
      <c r="F44" s="223">
        <v>122.61</v>
      </c>
      <c r="G44" s="279"/>
      <c r="H44" s="280"/>
      <c r="I44" s="233">
        <v>1.6E-2</v>
      </c>
      <c r="J44" s="283"/>
      <c r="K44" s="284" t="s">
        <v>548</v>
      </c>
      <c r="L44" s="318">
        <v>3.7</v>
      </c>
      <c r="M44" s="224">
        <v>82.8</v>
      </c>
    </row>
    <row r="45" spans="2:16" ht="12" customHeight="1">
      <c r="B45" s="174"/>
      <c r="C45" s="173" t="s">
        <v>8</v>
      </c>
      <c r="D45" s="225">
        <v>61.05</v>
      </c>
      <c r="E45" s="226">
        <v>63.2</v>
      </c>
      <c r="F45" s="198">
        <v>64.489999999999995</v>
      </c>
      <c r="G45" s="271"/>
      <c r="H45" s="281"/>
      <c r="I45" s="234">
        <v>0.02</v>
      </c>
      <c r="J45" s="286"/>
      <c r="K45" s="163" t="s">
        <v>548</v>
      </c>
      <c r="L45" s="312">
        <v>0.3</v>
      </c>
      <c r="M45" s="227">
        <v>48.6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61.52</v>
      </c>
      <c r="E46" s="226">
        <v>59.06</v>
      </c>
      <c r="F46" s="198">
        <v>58.11</v>
      </c>
      <c r="G46" s="271"/>
      <c r="H46" s="281" t="s">
        <v>548</v>
      </c>
      <c r="I46" s="234">
        <v>1.6E-2</v>
      </c>
      <c r="J46" s="286"/>
      <c r="K46" s="163" t="s">
        <v>548</v>
      </c>
      <c r="L46" s="312">
        <v>1.8</v>
      </c>
      <c r="M46" s="227">
        <v>36.1</v>
      </c>
    </row>
    <row r="47" spans="2:16" ht="12" customHeight="1">
      <c r="B47" s="174"/>
      <c r="C47" s="173" t="s">
        <v>9</v>
      </c>
      <c r="D47" s="225">
        <v>6.99</v>
      </c>
      <c r="E47" s="226">
        <v>5.85</v>
      </c>
      <c r="F47" s="198">
        <v>6.27</v>
      </c>
      <c r="G47" s="271"/>
      <c r="H47" s="281"/>
      <c r="I47" s="234">
        <v>7.1999999999999995E-2</v>
      </c>
      <c r="J47" s="286"/>
      <c r="K47" s="163" t="s">
        <v>548</v>
      </c>
      <c r="L47" s="312">
        <v>1.3</v>
      </c>
      <c r="M47" s="227">
        <v>3.8</v>
      </c>
    </row>
    <row r="48" spans="2:16" ht="12" customHeight="1">
      <c r="B48" s="175"/>
      <c r="C48" s="171" t="s">
        <v>10</v>
      </c>
      <c r="D48" s="228">
        <v>5.7000000000000002E-2</v>
      </c>
      <c r="E48" s="229">
        <v>4.8000000000000001E-2</v>
      </c>
      <c r="F48" s="201">
        <v>5.0999999999999997E-2</v>
      </c>
      <c r="G48" s="274"/>
      <c r="H48" s="282"/>
      <c r="I48" s="235">
        <v>0.3</v>
      </c>
      <c r="J48" s="287"/>
      <c r="K48" s="167" t="s">
        <v>548</v>
      </c>
      <c r="L48" s="316">
        <v>1</v>
      </c>
      <c r="M48" s="317">
        <v>4.4999999999999998E-2</v>
      </c>
    </row>
    <row r="49" spans="2:15" ht="12" customHeight="1">
      <c r="B49" s="296" t="s">
        <v>855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F35" sqref="F3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852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449.59</v>
      </c>
      <c r="F10" s="198">
        <v>435.17</v>
      </c>
      <c r="G10" s="271"/>
      <c r="H10" s="94" t="s">
        <v>548</v>
      </c>
      <c r="I10" s="234">
        <v>3.2073667118930449E-2</v>
      </c>
      <c r="J10" s="267"/>
      <c r="K10" s="163" t="s">
        <v>52</v>
      </c>
      <c r="L10" s="312">
        <v>0.21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351.02</v>
      </c>
      <c r="E11" s="187">
        <v>360.5</v>
      </c>
      <c r="F11" s="198">
        <v>353</v>
      </c>
      <c r="G11" s="271"/>
      <c r="H11" s="94" t="s">
        <v>548</v>
      </c>
      <c r="I11" s="234">
        <v>2.0804438280166426E-2</v>
      </c>
      <c r="J11" s="267"/>
      <c r="K11" s="163" t="s">
        <v>52</v>
      </c>
      <c r="L11" s="312">
        <v>0.13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107.45</v>
      </c>
      <c r="E12" s="187">
        <v>94.39</v>
      </c>
      <c r="F12" s="198">
        <v>92.08</v>
      </c>
      <c r="G12" s="271"/>
      <c r="H12" s="94" t="s">
        <v>548</v>
      </c>
      <c r="I12" s="234">
        <v>2.4472931454603275E-2</v>
      </c>
      <c r="J12" s="267"/>
      <c r="K12" s="163" t="s">
        <v>52</v>
      </c>
      <c r="L12" s="312" t="s">
        <v>603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59.35</v>
      </c>
      <c r="F13" s="198">
        <v>56.63</v>
      </c>
      <c r="G13" s="271"/>
      <c r="H13" s="94" t="s">
        <v>548</v>
      </c>
      <c r="I13" s="234">
        <v>4.5829823083403554E-2</v>
      </c>
      <c r="J13" s="267"/>
      <c r="K13" s="94" t="s">
        <v>52</v>
      </c>
      <c r="L13" s="312">
        <v>1.32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0.12738019935873668</v>
      </c>
      <c r="E14" s="191">
        <v>0.13047110290399877</v>
      </c>
      <c r="F14" s="199">
        <v>0.12723555315898266</v>
      </c>
      <c r="G14" s="272"/>
      <c r="H14" s="275" t="s">
        <v>548</v>
      </c>
      <c r="I14" s="240">
        <v>0.32355497450161086</v>
      </c>
      <c r="J14" s="268"/>
      <c r="K14" s="275"/>
      <c r="L14" s="313">
        <v>0.28999999999999998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44.79</v>
      </c>
      <c r="F16" s="198">
        <v>47.26</v>
      </c>
      <c r="G16" s="271"/>
      <c r="H16" s="94" t="s">
        <v>52</v>
      </c>
      <c r="I16" s="234">
        <v>5.5146237999553538E-2</v>
      </c>
      <c r="J16" s="267"/>
      <c r="K16" s="163" t="s">
        <v>52</v>
      </c>
      <c r="L16" s="312">
        <v>0.21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30.48</v>
      </c>
      <c r="E17" s="187">
        <v>30.65</v>
      </c>
      <c r="F17" s="198">
        <v>30.21</v>
      </c>
      <c r="G17" s="271"/>
      <c r="H17" s="94" t="s">
        <v>548</v>
      </c>
      <c r="I17" s="234">
        <v>1.4355628058727476E-2</v>
      </c>
      <c r="J17" s="267"/>
      <c r="K17" s="163" t="s">
        <v>52</v>
      </c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26.99</v>
      </c>
      <c r="E18" s="187">
        <v>21.91</v>
      </c>
      <c r="F18" s="198">
        <v>21.09</v>
      </c>
      <c r="G18" s="271"/>
      <c r="H18" s="94" t="s">
        <v>548</v>
      </c>
      <c r="I18" s="234">
        <v>3.7425832952989513E-2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17.82</v>
      </c>
      <c r="F19" s="198">
        <v>17.05</v>
      </c>
      <c r="G19" s="271"/>
      <c r="H19" s="94" t="s">
        <v>548</v>
      </c>
      <c r="I19" s="234">
        <v>4.3209876543209846E-2</v>
      </c>
      <c r="J19" s="267"/>
      <c r="K19" s="163" t="s">
        <v>52</v>
      </c>
      <c r="L19" s="312">
        <v>0.21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0.40020880459370106</v>
      </c>
      <c r="E20" s="191">
        <v>0.33904109589041093</v>
      </c>
      <c r="F20" s="199">
        <v>0.33235867446393763</v>
      </c>
      <c r="G20" s="272"/>
      <c r="H20" s="275" t="s">
        <v>548</v>
      </c>
      <c r="I20" s="240">
        <v>0.66824214264732951</v>
      </c>
      <c r="J20" s="268"/>
      <c r="K20" s="275"/>
      <c r="L20" s="313">
        <v>0.41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398.71</v>
      </c>
      <c r="F22" s="198">
        <v>382.1</v>
      </c>
      <c r="G22" s="271"/>
      <c r="H22" s="94" t="s">
        <v>548</v>
      </c>
      <c r="I22" s="234">
        <v>4.1659351408291689E-2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315.7</v>
      </c>
      <c r="E23" s="187">
        <v>325.14</v>
      </c>
      <c r="F23" s="198">
        <v>318.25</v>
      </c>
      <c r="G23" s="271"/>
      <c r="H23" s="94" t="s">
        <v>548</v>
      </c>
      <c r="I23" s="234">
        <v>2.1190871624530927E-2</v>
      </c>
      <c r="J23" s="267"/>
      <c r="K23" s="163" t="s">
        <v>52</v>
      </c>
      <c r="L23" s="312">
        <v>0.13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77.48</v>
      </c>
      <c r="E24" s="187">
        <v>69.81</v>
      </c>
      <c r="F24" s="198">
        <v>68.39</v>
      </c>
      <c r="G24" s="271"/>
      <c r="H24" s="94" t="s">
        <v>548</v>
      </c>
      <c r="I24" s="234">
        <v>2.0340925368858342E-2</v>
      </c>
      <c r="J24" s="267"/>
      <c r="K24" s="163" t="s">
        <v>52</v>
      </c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40.299999999999997</v>
      </c>
      <c r="F25" s="198">
        <v>38.5</v>
      </c>
      <c r="G25" s="271"/>
      <c r="H25" s="94" t="s">
        <v>548</v>
      </c>
      <c r="I25" s="234">
        <v>4.4665012406947868E-2</v>
      </c>
      <c r="J25" s="267"/>
      <c r="K25" s="163" t="s">
        <v>52</v>
      </c>
      <c r="L25" s="312">
        <v>1.0900000000000001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0.10203823268768199</v>
      </c>
      <c r="F26" s="199">
        <v>9.9575832816056281E-2</v>
      </c>
      <c r="G26" s="272"/>
      <c r="H26" s="275" t="s">
        <v>548</v>
      </c>
      <c r="I26" s="240">
        <v>0.24623998716257062</v>
      </c>
      <c r="J26" s="268"/>
      <c r="K26" s="275"/>
      <c r="L26" s="313">
        <v>0.28000000000000003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383.94</v>
      </c>
      <c r="F28" s="200">
        <v>367.3</v>
      </c>
      <c r="G28" s="273">
        <v>11.942458537150131</v>
      </c>
      <c r="H28" s="94" t="s">
        <v>548</v>
      </c>
      <c r="I28" s="234">
        <v>4.3340105224774716E-2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306.54000000000002</v>
      </c>
      <c r="E29" s="188">
        <v>315.99</v>
      </c>
      <c r="F29" s="200">
        <v>309.13</v>
      </c>
      <c r="G29" s="273">
        <v>5.2739015493759069</v>
      </c>
      <c r="H29" s="94" t="s">
        <v>548</v>
      </c>
      <c r="I29" s="234">
        <v>2.170954777049916E-2</v>
      </c>
      <c r="J29" s="267"/>
      <c r="K29" s="163" t="s">
        <v>52</v>
      </c>
      <c r="L29" s="312">
        <v>0.12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69.92</v>
      </c>
      <c r="E30" s="188">
        <v>62.23</v>
      </c>
      <c r="F30" s="200">
        <v>60.96</v>
      </c>
      <c r="G30" s="273">
        <v>17.261410788381752</v>
      </c>
      <c r="H30" s="94" t="s">
        <v>548</v>
      </c>
      <c r="I30" s="234">
        <v>2.0408163265306034E-2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37.71</v>
      </c>
      <c r="F31" s="200">
        <v>35.549999999999997</v>
      </c>
      <c r="G31" s="273">
        <v>38.309922972360653</v>
      </c>
      <c r="H31" s="94" t="s">
        <v>548</v>
      </c>
      <c r="I31" s="234">
        <v>5.7279236276849721E-2</v>
      </c>
      <c r="J31" s="267"/>
      <c r="K31" s="163" t="s">
        <v>52</v>
      </c>
      <c r="L31" s="312">
        <v>1.01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8.3302342878393443E-2</v>
      </c>
      <c r="E32" s="191">
        <v>9.9703876050975623E-2</v>
      </c>
      <c r="F32" s="199">
        <v>9.6057715690777923E-2</v>
      </c>
      <c r="G32" s="272"/>
      <c r="H32" s="275" t="s">
        <v>548</v>
      </c>
      <c r="I32" s="240">
        <v>0.36461603601977005</v>
      </c>
      <c r="J32" s="268"/>
      <c r="K32" s="275"/>
      <c r="L32" s="313">
        <v>0.27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5.8</v>
      </c>
      <c r="G34" s="271">
        <v>21.931260229132562</v>
      </c>
      <c r="H34" s="277" t="s">
        <v>548</v>
      </c>
      <c r="I34" s="234">
        <v>4.7619047619047672E-2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4.8499999999999996</v>
      </c>
      <c r="E35" s="187">
        <v>4.72</v>
      </c>
      <c r="F35" s="198">
        <v>4.54</v>
      </c>
      <c r="G35" s="271">
        <v>19.546742209631731</v>
      </c>
      <c r="H35" s="277" t="s">
        <v>548</v>
      </c>
      <c r="I35" s="234">
        <v>3.8135593220338881E-2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2.98</v>
      </c>
      <c r="E36" s="187">
        <v>2.67</v>
      </c>
      <c r="F36" s="198">
        <v>2.6</v>
      </c>
      <c r="G36" s="271">
        <v>4.093567251461991</v>
      </c>
      <c r="H36" s="277" t="s">
        <v>548</v>
      </c>
      <c r="I36" s="234">
        <v>2.6217228464419429E-2</v>
      </c>
      <c r="J36" s="267"/>
      <c r="K36" s="163" t="s">
        <v>52</v>
      </c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1.22</v>
      </c>
      <c r="F37" s="198">
        <v>1.0900000000000001</v>
      </c>
      <c r="G37" s="271">
        <v>28.378378378378386</v>
      </c>
      <c r="H37" s="277" t="s">
        <v>548</v>
      </c>
      <c r="I37" s="234">
        <v>0.10655737704918022</v>
      </c>
      <c r="J37" s="267"/>
      <c r="K37" s="163" t="s">
        <v>52</v>
      </c>
      <c r="L37" s="312">
        <v>0.04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0.16508795669824086</v>
      </c>
      <c r="F38" s="201">
        <v>0.15266106442577032</v>
      </c>
      <c r="G38" s="274"/>
      <c r="H38" s="278" t="s">
        <v>548</v>
      </c>
      <c r="I38" s="235">
        <v>1.242689227247054</v>
      </c>
      <c r="J38" s="270"/>
      <c r="K38" s="278"/>
      <c r="L38" s="316">
        <v>0.56000000000000005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120.71</v>
      </c>
      <c r="F44" s="223">
        <v>126.28</v>
      </c>
      <c r="G44" s="279"/>
      <c r="H44" s="280" t="s">
        <v>52</v>
      </c>
      <c r="I44" s="233">
        <v>4.6143650070416875E-2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61.05</v>
      </c>
      <c r="E45" s="226">
        <v>63.47</v>
      </c>
      <c r="F45" s="198">
        <v>64.78</v>
      </c>
      <c r="G45" s="271"/>
      <c r="H45" s="281" t="s">
        <v>52</v>
      </c>
      <c r="I45" s="234">
        <v>2.0639672286119515E-2</v>
      </c>
      <c r="J45" s="286"/>
      <c r="K45" s="163" t="s">
        <v>52</v>
      </c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61.52</v>
      </c>
      <c r="E46" s="226">
        <v>59.06</v>
      </c>
      <c r="F46" s="198">
        <v>59.87</v>
      </c>
      <c r="G46" s="271"/>
      <c r="H46" s="281" t="s">
        <v>52</v>
      </c>
      <c r="I46" s="234">
        <v>1.3714866237724221E-2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5.58</v>
      </c>
      <c r="F47" s="198">
        <v>7.61</v>
      </c>
      <c r="G47" s="271"/>
      <c r="H47" s="281" t="s">
        <v>52</v>
      </c>
      <c r="I47" s="234">
        <v>0.36379928315412191</v>
      </c>
      <c r="J47" s="286"/>
      <c r="K47" s="163" t="s">
        <v>548</v>
      </c>
      <c r="L47" s="312">
        <v>0.82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5.7028636697397411E-2</v>
      </c>
      <c r="E48" s="229">
        <v>4.553986778748062E-2</v>
      </c>
      <c r="F48" s="201">
        <v>6.1050942639390295E-2</v>
      </c>
      <c r="G48" s="274"/>
      <c r="H48" s="282" t="s">
        <v>52</v>
      </c>
      <c r="I48" s="235">
        <v>1.5511074851909674</v>
      </c>
      <c r="J48" s="287"/>
      <c r="K48" s="167" t="s">
        <v>548</v>
      </c>
      <c r="L48" s="316">
        <v>0.66</v>
      </c>
      <c r="M48" s="317">
        <v>4.5170585387168012E-2</v>
      </c>
    </row>
    <row r="49" spans="2:15" ht="12" customHeight="1">
      <c r="B49" s="296" t="s">
        <v>853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F50" sqref="F50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849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822</v>
      </c>
      <c r="E6" s="179" t="s">
        <v>823</v>
      </c>
      <c r="F6" s="389" t="s">
        <v>850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429.86</v>
      </c>
      <c r="E10" s="187">
        <v>449.59</v>
      </c>
      <c r="F10" s="198">
        <v>434.96</v>
      </c>
      <c r="G10" s="271"/>
      <c r="H10" s="94" t="s">
        <v>548</v>
      </c>
      <c r="I10" s="234">
        <v>3.2540759358526627E-2</v>
      </c>
      <c r="J10" s="267"/>
      <c r="K10" s="163" t="s">
        <v>52</v>
      </c>
      <c r="L10" s="312" t="s">
        <v>825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351.02</v>
      </c>
      <c r="E11" s="187">
        <v>360.09</v>
      </c>
      <c r="F11" s="198">
        <v>352.87</v>
      </c>
      <c r="G11" s="271"/>
      <c r="H11" s="94" t="s">
        <v>548</v>
      </c>
      <c r="I11" s="234">
        <v>2.0050542919825554E-2</v>
      </c>
      <c r="J11" s="267"/>
      <c r="K11" s="163" t="s">
        <v>52</v>
      </c>
      <c r="L11" s="312" t="s">
        <v>825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107.45</v>
      </c>
      <c r="E12" s="187">
        <v>95.97</v>
      </c>
      <c r="F12" s="198">
        <v>92.08</v>
      </c>
      <c r="G12" s="271"/>
      <c r="H12" s="94" t="s">
        <v>548</v>
      </c>
      <c r="I12" s="234">
        <v>4.0533500052099658E-2</v>
      </c>
      <c r="J12" s="267"/>
      <c r="K12" s="163" t="s">
        <v>52</v>
      </c>
      <c r="L12" s="312" t="s">
        <v>825</v>
      </c>
      <c r="M12" s="215">
        <v>51.633000000000003</v>
      </c>
    </row>
    <row r="13" spans="1:16" ht="12" customHeight="1">
      <c r="B13" s="174"/>
      <c r="C13" s="259" t="s">
        <v>9</v>
      </c>
      <c r="D13" s="252">
        <v>58.4</v>
      </c>
      <c r="E13" s="187">
        <v>58.11</v>
      </c>
      <c r="F13" s="198">
        <v>55.31</v>
      </c>
      <c r="G13" s="271"/>
      <c r="H13" s="94" t="s">
        <v>548</v>
      </c>
      <c r="I13" s="234">
        <v>4.8184477714679042E-2</v>
      </c>
      <c r="J13" s="267"/>
      <c r="K13" s="94" t="s">
        <v>52</v>
      </c>
      <c r="L13" s="312" t="s">
        <v>825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0.12738019935873668</v>
      </c>
      <c r="E14" s="191">
        <v>0.12741744507301672</v>
      </c>
      <c r="F14" s="199">
        <v>0.12430610180919205</v>
      </c>
      <c r="G14" s="272"/>
      <c r="H14" s="275" t="s">
        <v>548</v>
      </c>
      <c r="I14" s="240">
        <v>0.3111343263824673</v>
      </c>
      <c r="J14" s="268"/>
      <c r="K14" s="275"/>
      <c r="L14" s="313" t="s">
        <v>825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49.75</v>
      </c>
      <c r="E16" s="187">
        <v>44.79</v>
      </c>
      <c r="F16" s="198">
        <v>47.05</v>
      </c>
      <c r="G16" s="271"/>
      <c r="H16" s="94" t="s">
        <v>52</v>
      </c>
      <c r="I16" s="234">
        <v>5.0457691448984043E-2</v>
      </c>
      <c r="J16" s="267"/>
      <c r="K16" s="163" t="s">
        <v>52</v>
      </c>
      <c r="L16" s="312" t="s">
        <v>825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30.48</v>
      </c>
      <c r="E17" s="187">
        <v>30.65</v>
      </c>
      <c r="F17" s="198">
        <v>30.21</v>
      </c>
      <c r="G17" s="271"/>
      <c r="H17" s="94" t="s">
        <v>548</v>
      </c>
      <c r="I17" s="234">
        <v>1.4355628058727476E-2</v>
      </c>
      <c r="J17" s="267"/>
      <c r="K17" s="163" t="s">
        <v>52</v>
      </c>
      <c r="L17" s="312" t="s">
        <v>825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26.99</v>
      </c>
      <c r="E18" s="187">
        <v>21.91</v>
      </c>
      <c r="F18" s="198">
        <v>21.09</v>
      </c>
      <c r="G18" s="271"/>
      <c r="H18" s="94" t="s">
        <v>548</v>
      </c>
      <c r="I18" s="234">
        <v>3.7425832952989513E-2</v>
      </c>
      <c r="J18" s="267"/>
      <c r="K18" s="163" t="s">
        <v>52</v>
      </c>
      <c r="L18" s="312" t="s">
        <v>825</v>
      </c>
      <c r="M18" s="215">
        <v>27.544</v>
      </c>
    </row>
    <row r="19" spans="2:16" ht="12" customHeight="1">
      <c r="B19" s="174"/>
      <c r="C19" s="259" t="s">
        <v>9</v>
      </c>
      <c r="D19" s="252">
        <v>23</v>
      </c>
      <c r="E19" s="187">
        <v>17.82</v>
      </c>
      <c r="F19" s="198">
        <v>16.84</v>
      </c>
      <c r="G19" s="271"/>
      <c r="H19" s="94" t="s">
        <v>548</v>
      </c>
      <c r="I19" s="234">
        <v>5.4994388327721633E-2</v>
      </c>
      <c r="J19" s="267"/>
      <c r="K19" s="163" t="s">
        <v>52</v>
      </c>
      <c r="L19" s="312" t="s">
        <v>825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0.40020880459370106</v>
      </c>
      <c r="E20" s="191">
        <v>0.33904109589041093</v>
      </c>
      <c r="F20" s="199">
        <v>0.32826510721247565</v>
      </c>
      <c r="G20" s="272"/>
      <c r="H20" s="275" t="s">
        <v>548</v>
      </c>
      <c r="I20" s="240">
        <v>1.0775988677935278</v>
      </c>
      <c r="J20" s="268"/>
      <c r="K20" s="275"/>
      <c r="L20" s="313" t="s">
        <v>825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372.89</v>
      </c>
      <c r="E22" s="187">
        <v>398.71</v>
      </c>
      <c r="F22" s="198">
        <v>382.1</v>
      </c>
      <c r="G22" s="271"/>
      <c r="H22" s="94" t="s">
        <v>548</v>
      </c>
      <c r="I22" s="234">
        <v>4.1659351408291689E-2</v>
      </c>
      <c r="J22" s="267"/>
      <c r="K22" s="163" t="s">
        <v>52</v>
      </c>
      <c r="L22" s="312" t="s">
        <v>825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315.7</v>
      </c>
      <c r="E23" s="187">
        <v>324.76</v>
      </c>
      <c r="F23" s="198">
        <v>318.12</v>
      </c>
      <c r="G23" s="271"/>
      <c r="H23" s="94" t="s">
        <v>548</v>
      </c>
      <c r="I23" s="234">
        <v>2.0445867717699184E-2</v>
      </c>
      <c r="J23" s="267"/>
      <c r="K23" s="163" t="s">
        <v>52</v>
      </c>
      <c r="L23" s="312" t="s">
        <v>825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77.48</v>
      </c>
      <c r="E24" s="187">
        <v>71.36</v>
      </c>
      <c r="F24" s="198">
        <v>68.39</v>
      </c>
      <c r="G24" s="271"/>
      <c r="H24" s="94" t="s">
        <v>548</v>
      </c>
      <c r="I24" s="234">
        <v>4.1619955156950605E-2</v>
      </c>
      <c r="J24" s="267"/>
      <c r="K24" s="163" t="s">
        <v>52</v>
      </c>
      <c r="L24" s="312" t="s">
        <v>825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34.01</v>
      </c>
      <c r="E25" s="187">
        <v>39.1</v>
      </c>
      <c r="F25" s="198">
        <v>37.409999999999997</v>
      </c>
      <c r="G25" s="271"/>
      <c r="H25" s="94" t="s">
        <v>548</v>
      </c>
      <c r="I25" s="234">
        <v>4.3222506393862048E-2</v>
      </c>
      <c r="J25" s="267"/>
      <c r="K25" s="163" t="s">
        <v>52</v>
      </c>
      <c r="L25" s="312" t="s">
        <v>825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8.6499821964494628E-2</v>
      </c>
      <c r="E26" s="191">
        <v>9.8707462385135822E-2</v>
      </c>
      <c r="F26" s="199">
        <v>9.6789216320405672E-2</v>
      </c>
      <c r="G26" s="272"/>
      <c r="H26" s="275" t="s">
        <v>548</v>
      </c>
      <c r="I26" s="240">
        <v>0.19182460647301502</v>
      </c>
      <c r="J26" s="268"/>
      <c r="K26" s="275"/>
      <c r="L26" s="313" t="s">
        <v>825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358.45</v>
      </c>
      <c r="E28" s="188">
        <v>383.94</v>
      </c>
      <c r="F28" s="200">
        <v>367.3</v>
      </c>
      <c r="G28" s="273">
        <v>11.942458537150131</v>
      </c>
      <c r="H28" s="94" t="s">
        <v>548</v>
      </c>
      <c r="I28" s="234">
        <v>4.3340105224774716E-2</v>
      </c>
      <c r="J28" s="267"/>
      <c r="K28" s="163" t="s">
        <v>52</v>
      </c>
      <c r="L28" s="312" t="s">
        <v>825</v>
      </c>
      <c r="M28" s="215">
        <v>273.19200000000001</v>
      </c>
    </row>
    <row r="29" spans="2:16" ht="12" customHeight="1">
      <c r="B29" s="174"/>
      <c r="C29" s="262" t="s">
        <v>8</v>
      </c>
      <c r="D29" s="254">
        <v>306.54000000000002</v>
      </c>
      <c r="E29" s="188">
        <v>315.86</v>
      </c>
      <c r="F29" s="200">
        <v>309.01</v>
      </c>
      <c r="G29" s="273">
        <v>5.2739015493759069</v>
      </c>
      <c r="H29" s="94" t="s">
        <v>548</v>
      </c>
      <c r="I29" s="234">
        <v>2.1686823276135025E-2</v>
      </c>
      <c r="J29" s="267"/>
      <c r="K29" s="163" t="s">
        <v>52</v>
      </c>
      <c r="L29" s="312" t="s">
        <v>825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69.92</v>
      </c>
      <c r="E30" s="188">
        <v>63.5</v>
      </c>
      <c r="F30" s="200">
        <v>60.96</v>
      </c>
      <c r="G30" s="273">
        <v>17.261410788381752</v>
      </c>
      <c r="H30" s="94" t="s">
        <v>548</v>
      </c>
      <c r="I30" s="234">
        <v>4.0000000000000036E-2</v>
      </c>
      <c r="J30" s="267"/>
      <c r="K30" s="163" t="s">
        <v>52</v>
      </c>
      <c r="L30" s="312" t="s">
        <v>825</v>
      </c>
      <c r="M30" s="215">
        <v>18.545000000000002</v>
      </c>
    </row>
    <row r="31" spans="2:16" ht="12" customHeight="1">
      <c r="B31" s="174"/>
      <c r="C31" s="262" t="s">
        <v>9</v>
      </c>
      <c r="D31" s="254">
        <v>31.36</v>
      </c>
      <c r="E31" s="188">
        <v>36.57</v>
      </c>
      <c r="F31" s="200">
        <v>34.54</v>
      </c>
      <c r="G31" s="273">
        <v>38.309922972360653</v>
      </c>
      <c r="H31" s="94" t="s">
        <v>548</v>
      </c>
      <c r="I31" s="234">
        <v>5.550998085862735E-2</v>
      </c>
      <c r="J31" s="267"/>
      <c r="K31" s="163" t="s">
        <v>52</v>
      </c>
      <c r="L31" s="312" t="s">
        <v>825</v>
      </c>
      <c r="M31" s="215">
        <v>20.859000000000002</v>
      </c>
    </row>
    <row r="32" spans="2:16" ht="12" customHeight="1">
      <c r="B32" s="190"/>
      <c r="C32" s="263" t="s">
        <v>10</v>
      </c>
      <c r="D32" s="253">
        <v>8.3302342878393443E-2</v>
      </c>
      <c r="E32" s="191">
        <v>9.6399198650358495E-2</v>
      </c>
      <c r="F32" s="199">
        <v>9.335892099359408E-2</v>
      </c>
      <c r="G32" s="272"/>
      <c r="H32" s="275" t="s">
        <v>548</v>
      </c>
      <c r="I32" s="240">
        <v>0.30402776567644146</v>
      </c>
      <c r="J32" s="268"/>
      <c r="K32" s="275"/>
      <c r="L32" s="313" t="s">
        <v>825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7.22</v>
      </c>
      <c r="E34" s="187">
        <v>6.09</v>
      </c>
      <c r="F34" s="198">
        <v>5.8</v>
      </c>
      <c r="G34" s="271">
        <v>21.931260229132562</v>
      </c>
      <c r="H34" s="277" t="s">
        <v>548</v>
      </c>
      <c r="I34" s="234">
        <v>4.7619047619047672E-2</v>
      </c>
      <c r="J34" s="267"/>
      <c r="K34" s="163" t="s">
        <v>52</v>
      </c>
      <c r="L34" s="312" t="s">
        <v>825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4.8499999999999996</v>
      </c>
      <c r="E35" s="187">
        <v>4.68</v>
      </c>
      <c r="F35" s="198">
        <v>4.54</v>
      </c>
      <c r="G35" s="271">
        <v>19.546742209631731</v>
      </c>
      <c r="H35" s="277" t="s">
        <v>548</v>
      </c>
      <c r="I35" s="234">
        <v>2.9914529914529808E-2</v>
      </c>
      <c r="J35" s="267"/>
      <c r="K35" s="163" t="s">
        <v>52</v>
      </c>
      <c r="L35" s="312" t="s">
        <v>825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2.98</v>
      </c>
      <c r="E36" s="187">
        <v>2.7</v>
      </c>
      <c r="F36" s="198">
        <v>2.6</v>
      </c>
      <c r="G36" s="271">
        <v>4.093567251461991</v>
      </c>
      <c r="H36" s="277" t="s">
        <v>548</v>
      </c>
      <c r="I36" s="234">
        <v>3.703703703703709E-2</v>
      </c>
      <c r="J36" s="267"/>
      <c r="K36" s="163" t="s">
        <v>52</v>
      </c>
      <c r="L36" s="312" t="s">
        <v>825</v>
      </c>
      <c r="M36" s="215">
        <v>3.3849999999999998</v>
      </c>
    </row>
    <row r="37" spans="2:16" ht="12" customHeight="1">
      <c r="B37" s="174"/>
      <c r="C37" s="259" t="s">
        <v>9</v>
      </c>
      <c r="D37" s="252">
        <v>1.39</v>
      </c>
      <c r="E37" s="187">
        <v>1.19</v>
      </c>
      <c r="F37" s="198">
        <v>1.05</v>
      </c>
      <c r="G37" s="271">
        <v>28.378378378378386</v>
      </c>
      <c r="H37" s="277" t="s">
        <v>548</v>
      </c>
      <c r="I37" s="234">
        <v>0.11764705882352933</v>
      </c>
      <c r="J37" s="267"/>
      <c r="K37" s="163" t="s">
        <v>52</v>
      </c>
      <c r="L37" s="312" t="s">
        <v>825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0.17752234993614302</v>
      </c>
      <c r="E38" s="189">
        <v>0.16124661246612465</v>
      </c>
      <c r="F38" s="201">
        <v>0.14705882352941177</v>
      </c>
      <c r="G38" s="274"/>
      <c r="H38" s="278" t="s">
        <v>548</v>
      </c>
      <c r="I38" s="235">
        <v>1.4187788936712882</v>
      </c>
      <c r="J38" s="270"/>
      <c r="K38" s="278"/>
      <c r="L38" s="316" t="s">
        <v>825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822</v>
      </c>
      <c r="E41" s="179" t="s">
        <v>823</v>
      </c>
      <c r="F41" s="389" t="s">
        <v>850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114.75</v>
      </c>
      <c r="E44" s="222">
        <v>120.71</v>
      </c>
      <c r="F44" s="223">
        <v>126.28</v>
      </c>
      <c r="G44" s="279"/>
      <c r="H44" s="280" t="s">
        <v>52</v>
      </c>
      <c r="I44" s="233">
        <v>4.6143650070416875E-2</v>
      </c>
      <c r="J44" s="283"/>
      <c r="K44" s="284" t="s">
        <v>52</v>
      </c>
      <c r="L44" s="318" t="s">
        <v>825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61.05</v>
      </c>
      <c r="E45" s="226">
        <v>63.47</v>
      </c>
      <c r="F45" s="198">
        <v>64.78</v>
      </c>
      <c r="G45" s="271"/>
      <c r="H45" s="281" t="s">
        <v>52</v>
      </c>
      <c r="I45" s="234">
        <v>2.0639672286119515E-2</v>
      </c>
      <c r="J45" s="286"/>
      <c r="K45" s="163" t="s">
        <v>52</v>
      </c>
      <c r="L45" s="312" t="s">
        <v>825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61.52</v>
      </c>
      <c r="E46" s="226">
        <v>58.24</v>
      </c>
      <c r="F46" s="198">
        <v>59.87</v>
      </c>
      <c r="G46" s="271"/>
      <c r="H46" s="281" t="s">
        <v>52</v>
      </c>
      <c r="I46" s="234">
        <v>2.7987637362637319E-2</v>
      </c>
      <c r="J46" s="286"/>
      <c r="K46" s="163" t="s">
        <v>52</v>
      </c>
      <c r="L46" s="312" t="s">
        <v>825</v>
      </c>
      <c r="M46" s="227">
        <v>36.128999999999998</v>
      </c>
    </row>
    <row r="47" spans="2:16" ht="12" customHeight="1">
      <c r="B47" s="174"/>
      <c r="C47" s="173" t="s">
        <v>9</v>
      </c>
      <c r="D47" s="225">
        <v>6.99</v>
      </c>
      <c r="E47" s="226">
        <v>6.39</v>
      </c>
      <c r="F47" s="198">
        <v>8.43</v>
      </c>
      <c r="G47" s="271"/>
      <c r="H47" s="281" t="s">
        <v>52</v>
      </c>
      <c r="I47" s="234">
        <v>0.31924882629107976</v>
      </c>
      <c r="J47" s="286"/>
      <c r="K47" s="163" t="s">
        <v>52</v>
      </c>
      <c r="L47" s="312" t="s">
        <v>825</v>
      </c>
      <c r="M47" s="227">
        <v>3.8250000000000002</v>
      </c>
    </row>
    <row r="48" spans="2:16" ht="12" customHeight="1">
      <c r="B48" s="175"/>
      <c r="C48" s="171" t="s">
        <v>10</v>
      </c>
      <c r="D48" s="228">
        <v>5.7028636697397411E-2</v>
      </c>
      <c r="E48" s="229">
        <v>5.2501848656642834E-2</v>
      </c>
      <c r="F48" s="201">
        <v>6.7629362214199754E-2</v>
      </c>
      <c r="G48" s="274"/>
      <c r="H48" s="282" t="s">
        <v>52</v>
      </c>
      <c r="I48" s="235">
        <v>1.512751355755692</v>
      </c>
      <c r="J48" s="287"/>
      <c r="K48" s="323"/>
      <c r="L48" s="316" t="s">
        <v>825</v>
      </c>
      <c r="M48" s="317">
        <v>4.5170585387168012E-2</v>
      </c>
    </row>
    <row r="49" spans="2:15" ht="12" customHeight="1">
      <c r="B49" s="296" t="s">
        <v>851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E37" sqref="E37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847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429.86</v>
      </c>
      <c r="F10" s="198">
        <v>449.59</v>
      </c>
      <c r="G10" s="271"/>
      <c r="H10" s="94" t="s">
        <v>52</v>
      </c>
      <c r="I10" s="234">
        <v>4.5898664681524037E-2</v>
      </c>
      <c r="J10" s="267"/>
      <c r="K10" s="163" t="s">
        <v>52</v>
      </c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351.02</v>
      </c>
      <c r="F11" s="198">
        <v>359.8</v>
      </c>
      <c r="G11" s="271"/>
      <c r="H11" s="94" t="s">
        <v>52</v>
      </c>
      <c r="I11" s="234">
        <v>2.5012819782348705E-2</v>
      </c>
      <c r="J11" s="267"/>
      <c r="K11" s="163" t="s">
        <v>548</v>
      </c>
      <c r="L11" s="312">
        <v>0.04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107.45</v>
      </c>
      <c r="F12" s="198">
        <v>95.71</v>
      </c>
      <c r="G12" s="271"/>
      <c r="H12" s="94" t="s">
        <v>548</v>
      </c>
      <c r="I12" s="234">
        <v>0.10926012098650539</v>
      </c>
      <c r="J12" s="267"/>
      <c r="K12" s="163" t="s">
        <v>548</v>
      </c>
      <c r="L12" s="312">
        <v>0.44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58.4</v>
      </c>
      <c r="F13" s="198">
        <v>58.48</v>
      </c>
      <c r="G13" s="271"/>
      <c r="H13" s="94" t="s">
        <v>52</v>
      </c>
      <c r="I13" s="234">
        <v>1.36986301369868E-3</v>
      </c>
      <c r="J13" s="267"/>
      <c r="K13" s="94" t="s">
        <v>52</v>
      </c>
      <c r="L13" s="312">
        <v>0.48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0.12738019935873668</v>
      </c>
      <c r="F14" s="199">
        <v>0.12838357006432349</v>
      </c>
      <c r="G14" s="272"/>
      <c r="H14" s="275" t="s">
        <v>52</v>
      </c>
      <c r="I14" s="240">
        <v>0.10033707055868146</v>
      </c>
      <c r="J14" s="268"/>
      <c r="K14" s="275"/>
      <c r="L14" s="313">
        <v>0.12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49.75</v>
      </c>
      <c r="F16" s="198">
        <v>44.79</v>
      </c>
      <c r="G16" s="271"/>
      <c r="H16" s="94" t="s">
        <v>548</v>
      </c>
      <c r="I16" s="234">
        <v>9.969849246231155E-2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30.48</v>
      </c>
      <c r="F17" s="198">
        <v>30.56</v>
      </c>
      <c r="G17" s="271"/>
      <c r="H17" s="94" t="s">
        <v>52</v>
      </c>
      <c r="I17" s="234">
        <v>2.624671916010346E-3</v>
      </c>
      <c r="J17" s="267"/>
      <c r="K17" s="163" t="s">
        <v>548</v>
      </c>
      <c r="L17" s="312">
        <v>0.28000000000000003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21.36</v>
      </c>
      <c r="G18" s="271"/>
      <c r="H18" s="94" t="s">
        <v>548</v>
      </c>
      <c r="I18" s="234">
        <v>0.2085957762134123</v>
      </c>
      <c r="J18" s="267"/>
      <c r="K18" s="163" t="s">
        <v>548</v>
      </c>
      <c r="L18" s="312">
        <v>0.41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</v>
      </c>
      <c r="F19" s="198">
        <v>18.45</v>
      </c>
      <c r="G19" s="271"/>
      <c r="H19" s="94" t="s">
        <v>548</v>
      </c>
      <c r="I19" s="234">
        <v>0.19782608695652182</v>
      </c>
      <c r="J19" s="267"/>
      <c r="K19" s="163" t="s">
        <v>52</v>
      </c>
      <c r="L19" s="312">
        <v>0.68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0.40020880459370106</v>
      </c>
      <c r="F20" s="199">
        <v>0.35535439137134051</v>
      </c>
      <c r="G20" s="272"/>
      <c r="H20" s="275" t="s">
        <v>548</v>
      </c>
      <c r="I20" s="240">
        <v>4.4854413222360554</v>
      </c>
      <c r="J20" s="268"/>
      <c r="K20" s="275"/>
      <c r="L20" s="313">
        <v>1.76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372.89</v>
      </c>
      <c r="F22" s="198">
        <v>398.71</v>
      </c>
      <c r="G22" s="271"/>
      <c r="H22" s="94" t="s">
        <v>52</v>
      </c>
      <c r="I22" s="234">
        <v>6.9242940277293608E-2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315.7</v>
      </c>
      <c r="F23" s="198">
        <v>324.62</v>
      </c>
      <c r="G23" s="271"/>
      <c r="H23" s="94" t="s">
        <v>52</v>
      </c>
      <c r="I23" s="234">
        <v>2.8254672157111305E-2</v>
      </c>
      <c r="J23" s="267"/>
      <c r="K23" s="163" t="s">
        <v>52</v>
      </c>
      <c r="L23" s="312">
        <v>0.24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77.48</v>
      </c>
      <c r="F24" s="198">
        <v>71.62</v>
      </c>
      <c r="G24" s="271"/>
      <c r="H24" s="94" t="s">
        <v>548</v>
      </c>
      <c r="I24" s="234">
        <v>7.5632421270005135E-2</v>
      </c>
      <c r="J24" s="267"/>
      <c r="K24" s="163" t="s">
        <v>548</v>
      </c>
      <c r="L24" s="312">
        <v>0.03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34.01</v>
      </c>
      <c r="F25" s="198">
        <v>38.93</v>
      </c>
      <c r="G25" s="271"/>
      <c r="H25" s="94" t="s">
        <v>52</v>
      </c>
      <c r="I25" s="234">
        <v>0.14466333431343736</v>
      </c>
      <c r="J25" s="267"/>
      <c r="K25" s="163" t="s">
        <v>548</v>
      </c>
      <c r="L25" s="312">
        <v>0.2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8.6499821964494628E-2</v>
      </c>
      <c r="F26" s="199">
        <v>9.8248536240662224E-2</v>
      </c>
      <c r="G26" s="272"/>
      <c r="H26" s="275" t="s">
        <v>52</v>
      </c>
      <c r="I26" s="240">
        <v>1.1748714276167596</v>
      </c>
      <c r="J26" s="268"/>
      <c r="K26" s="275" t="s">
        <v>548</v>
      </c>
      <c r="L26" s="313">
        <v>0.06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358.45</v>
      </c>
      <c r="F28" s="200">
        <v>383.94</v>
      </c>
      <c r="G28" s="273">
        <v>11.942458537150131</v>
      </c>
      <c r="H28" s="94" t="s">
        <v>52</v>
      </c>
      <c r="I28" s="234">
        <v>7.1111731064304573E-2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306.54000000000002</v>
      </c>
      <c r="F29" s="200">
        <v>315.86</v>
      </c>
      <c r="G29" s="273">
        <v>5.2739015493759069</v>
      </c>
      <c r="H29" s="94" t="s">
        <v>52</v>
      </c>
      <c r="I29" s="234">
        <v>3.0403862464931208E-2</v>
      </c>
      <c r="J29" s="267"/>
      <c r="K29" s="163" t="s">
        <v>52</v>
      </c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69.92</v>
      </c>
      <c r="F30" s="200">
        <v>63.5</v>
      </c>
      <c r="G30" s="273">
        <v>17.261410788381752</v>
      </c>
      <c r="H30" s="94" t="s">
        <v>548</v>
      </c>
      <c r="I30" s="234">
        <v>9.1819221967963438E-2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31.36</v>
      </c>
      <c r="F31" s="200">
        <v>36.57</v>
      </c>
      <c r="G31" s="273">
        <v>38.309922972360653</v>
      </c>
      <c r="H31" s="94" t="s">
        <v>52</v>
      </c>
      <c r="I31" s="234">
        <v>0.16613520408163263</v>
      </c>
      <c r="J31" s="267"/>
      <c r="K31" s="163" t="s">
        <v>52</v>
      </c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8.3302342878393443E-2</v>
      </c>
      <c r="F32" s="199">
        <v>9.6399198650358495E-2</v>
      </c>
      <c r="G32" s="272"/>
      <c r="H32" s="275" t="s">
        <v>52</v>
      </c>
      <c r="I32" s="240">
        <v>1.3096855771965052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7.22</v>
      </c>
      <c r="F34" s="198">
        <v>6.09</v>
      </c>
      <c r="G34" s="271">
        <v>21.931260229132562</v>
      </c>
      <c r="H34" s="277" t="s">
        <v>548</v>
      </c>
      <c r="I34" s="234">
        <v>0.15650969529085867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4.62</v>
      </c>
      <c r="G35" s="271">
        <v>19.546742209631731</v>
      </c>
      <c r="H35" s="277" t="s">
        <v>548</v>
      </c>
      <c r="I35" s="234">
        <v>4.7422680412371077E-2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2.73</v>
      </c>
      <c r="G36" s="271">
        <v>4.093567251461991</v>
      </c>
      <c r="H36" s="277" t="s">
        <v>548</v>
      </c>
      <c r="I36" s="234">
        <v>8.3892617449664475E-2</v>
      </c>
      <c r="J36" s="267"/>
      <c r="K36" s="163" t="s">
        <v>52</v>
      </c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1.1000000000000001</v>
      </c>
      <c r="G37" s="271">
        <v>28.378378378378386</v>
      </c>
      <c r="H37" s="277" t="s">
        <v>548</v>
      </c>
      <c r="I37" s="234">
        <v>0.20863309352517978</v>
      </c>
      <c r="J37" s="267"/>
      <c r="K37" s="163" t="s">
        <v>52</v>
      </c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0.14965986394557826</v>
      </c>
      <c r="G38" s="274"/>
      <c r="H38" s="278" t="s">
        <v>548</v>
      </c>
      <c r="I38" s="235">
        <v>2.786248599056476</v>
      </c>
      <c r="J38" s="270"/>
      <c r="K38" s="278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114.75</v>
      </c>
      <c r="F44" s="223">
        <v>120.71</v>
      </c>
      <c r="G44" s="279"/>
      <c r="H44" s="280" t="s">
        <v>52</v>
      </c>
      <c r="I44" s="233">
        <v>5.1938997821350696E-2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61.05</v>
      </c>
      <c r="F45" s="198">
        <v>63.47</v>
      </c>
      <c r="G45" s="271"/>
      <c r="H45" s="281" t="s">
        <v>52</v>
      </c>
      <c r="I45" s="234">
        <v>3.9639639639639679E-2</v>
      </c>
      <c r="J45" s="286"/>
      <c r="K45" s="163" t="s">
        <v>52</v>
      </c>
      <c r="L45" s="312">
        <v>0.01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61.52</v>
      </c>
      <c r="F46" s="198">
        <v>57.56</v>
      </c>
      <c r="G46" s="271"/>
      <c r="H46" s="281" t="s">
        <v>548</v>
      </c>
      <c r="I46" s="234">
        <v>6.4369310793237933E-2</v>
      </c>
      <c r="J46" s="286"/>
      <c r="K46" s="163" t="s">
        <v>52</v>
      </c>
      <c r="L46" s="312">
        <v>0.68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6.99</v>
      </c>
      <c r="F47" s="198">
        <v>7.07</v>
      </c>
      <c r="G47" s="271"/>
      <c r="H47" s="281" t="s">
        <v>52</v>
      </c>
      <c r="I47" s="234">
        <v>1.1444921316166035E-2</v>
      </c>
      <c r="J47" s="286"/>
      <c r="K47" s="163" t="s">
        <v>548</v>
      </c>
      <c r="L47" s="312">
        <v>0.7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5.7028636697397411E-2</v>
      </c>
      <c r="F48" s="201">
        <v>5.8415268941584733E-2</v>
      </c>
      <c r="G48" s="274"/>
      <c r="H48" s="282" t="s">
        <v>52</v>
      </c>
      <c r="I48" s="235">
        <v>0.13866322441873219</v>
      </c>
      <c r="J48" s="287"/>
      <c r="K48" s="323" t="s">
        <v>548</v>
      </c>
      <c r="L48" s="316">
        <v>0.62</v>
      </c>
      <c r="M48" s="317">
        <v>4.5170585387168012E-2</v>
      </c>
    </row>
    <row r="49" spans="2:15" ht="12" customHeight="1">
      <c r="B49" s="296" t="s">
        <v>848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7" colorId="22" zoomScaleNormal="100" workbookViewId="0">
      <selection activeCell="O23" sqref="O2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844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429.86</v>
      </c>
      <c r="F10" s="198">
        <v>449.59</v>
      </c>
      <c r="G10" s="271"/>
      <c r="H10" s="94" t="s">
        <v>52</v>
      </c>
      <c r="I10" s="234">
        <v>4.5898664681524037E-2</v>
      </c>
      <c r="J10" s="267"/>
      <c r="K10" s="163" t="s">
        <v>52</v>
      </c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351.02</v>
      </c>
      <c r="F11" s="198">
        <v>359.84</v>
      </c>
      <c r="G11" s="271"/>
      <c r="H11" s="94" t="s">
        <v>52</v>
      </c>
      <c r="I11" s="234">
        <v>2.5126773403224778E-2</v>
      </c>
      <c r="J11" s="267"/>
      <c r="K11" s="163" t="s">
        <v>52</v>
      </c>
      <c r="L11" s="312">
        <v>0.64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107.45</v>
      </c>
      <c r="F12" s="198">
        <v>96.15</v>
      </c>
      <c r="G12" s="271"/>
      <c r="H12" s="94" t="s">
        <v>548</v>
      </c>
      <c r="I12" s="234">
        <v>0.10516519311307582</v>
      </c>
      <c r="J12" s="267"/>
      <c r="K12" s="163" t="s">
        <v>52</v>
      </c>
      <c r="L12" s="312">
        <v>1.6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58.4</v>
      </c>
      <c r="F13" s="198">
        <v>58</v>
      </c>
      <c r="G13" s="271"/>
      <c r="H13" s="94" t="s">
        <v>548</v>
      </c>
      <c r="I13" s="234">
        <v>6.8493150684931781E-3</v>
      </c>
      <c r="J13" s="267"/>
      <c r="K13" s="94" t="s">
        <v>548</v>
      </c>
      <c r="L13" s="312">
        <v>2.3199999999999998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0.12738019935873668</v>
      </c>
      <c r="F14" s="199">
        <v>0.12719577183710168</v>
      </c>
      <c r="G14" s="272"/>
      <c r="H14" s="275" t="s">
        <v>548</v>
      </c>
      <c r="I14" s="240">
        <v>1.8442752163499998E-2</v>
      </c>
      <c r="J14" s="268"/>
      <c r="K14" s="275" t="s">
        <v>846</v>
      </c>
      <c r="L14" s="313">
        <v>0.56999999999999995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49.75</v>
      </c>
      <c r="F16" s="198">
        <v>44.79</v>
      </c>
      <c r="G16" s="271"/>
      <c r="H16" s="94" t="s">
        <v>548</v>
      </c>
      <c r="I16" s="234">
        <v>9.969849246231155E-2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30.48</v>
      </c>
      <c r="F17" s="198">
        <v>30.84</v>
      </c>
      <c r="G17" s="271"/>
      <c r="H17" s="94" t="s">
        <v>52</v>
      </c>
      <c r="I17" s="234">
        <v>1.1811023622047223E-2</v>
      </c>
      <c r="J17" s="267"/>
      <c r="K17" s="163" t="s">
        <v>52</v>
      </c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21.77</v>
      </c>
      <c r="G18" s="271"/>
      <c r="H18" s="94" t="s">
        <v>548</v>
      </c>
      <c r="I18" s="234">
        <v>0.19340496480177838</v>
      </c>
      <c r="J18" s="267"/>
      <c r="K18" s="163" t="s">
        <v>548</v>
      </c>
      <c r="L18" s="312">
        <v>0.28000000000000003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</v>
      </c>
      <c r="F19" s="198">
        <v>17.77</v>
      </c>
      <c r="G19" s="271"/>
      <c r="H19" s="94" t="s">
        <v>548</v>
      </c>
      <c r="I19" s="234">
        <v>0.22739130434782606</v>
      </c>
      <c r="J19" s="267"/>
      <c r="K19" s="163" t="s">
        <v>52</v>
      </c>
      <c r="L19" s="312">
        <v>0.14000000000000001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0.40020880459370106</v>
      </c>
      <c r="F20" s="199">
        <v>0.33776848507888235</v>
      </c>
      <c r="G20" s="272"/>
      <c r="H20" s="275" t="s">
        <v>548</v>
      </c>
      <c r="I20" s="240">
        <v>6.2440319514818707</v>
      </c>
      <c r="J20" s="268"/>
      <c r="K20" s="275"/>
      <c r="L20" s="313">
        <v>0.44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372.89</v>
      </c>
      <c r="F22" s="198">
        <v>398.71</v>
      </c>
      <c r="G22" s="271"/>
      <c r="H22" s="94" t="s">
        <v>52</v>
      </c>
      <c r="I22" s="234">
        <v>6.9242940277293608E-2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315.7</v>
      </c>
      <c r="F23" s="198">
        <v>324.38</v>
      </c>
      <c r="G23" s="271"/>
      <c r="H23" s="94" t="s">
        <v>52</v>
      </c>
      <c r="I23" s="234">
        <v>2.7494456762749531E-2</v>
      </c>
      <c r="J23" s="267"/>
      <c r="K23" s="163" t="s">
        <v>52</v>
      </c>
      <c r="L23" s="312">
        <v>0.63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77.48</v>
      </c>
      <c r="F24" s="198">
        <v>71.650000000000006</v>
      </c>
      <c r="G24" s="271"/>
      <c r="H24" s="94" t="s">
        <v>548</v>
      </c>
      <c r="I24" s="234">
        <v>7.5245224574083558E-2</v>
      </c>
      <c r="J24" s="267"/>
      <c r="K24" s="163" t="s">
        <v>52</v>
      </c>
      <c r="L24" s="312">
        <v>1.9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34.01</v>
      </c>
      <c r="F25" s="198">
        <v>39.130000000000003</v>
      </c>
      <c r="G25" s="271"/>
      <c r="H25" s="94" t="s">
        <v>52</v>
      </c>
      <c r="I25" s="234">
        <v>0.15054395765951201</v>
      </c>
      <c r="J25" s="267"/>
      <c r="K25" s="163" t="s">
        <v>548</v>
      </c>
      <c r="L25" s="312">
        <v>2.5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8.6499821964494628E-2</v>
      </c>
      <c r="F26" s="199">
        <v>9.8805646036916411E-2</v>
      </c>
      <c r="G26" s="272"/>
      <c r="H26" s="275" t="s">
        <v>52</v>
      </c>
      <c r="I26" s="240">
        <v>1.2305824072421783</v>
      </c>
      <c r="J26" s="268"/>
      <c r="K26" s="275" t="s">
        <v>846</v>
      </c>
      <c r="L26" s="313">
        <v>0.7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358.45</v>
      </c>
      <c r="F28" s="200">
        <v>383.94</v>
      </c>
      <c r="G28" s="273">
        <v>11.942458537150131</v>
      </c>
      <c r="H28" s="94" t="s">
        <v>52</v>
      </c>
      <c r="I28" s="234">
        <v>7.1111731064304573E-2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306.54000000000002</v>
      </c>
      <c r="F29" s="200">
        <v>315.86</v>
      </c>
      <c r="G29" s="273">
        <v>5.2739015493759069</v>
      </c>
      <c r="H29" s="94" t="s">
        <v>52</v>
      </c>
      <c r="I29" s="234">
        <v>3.0403862464931208E-2</v>
      </c>
      <c r="J29" s="267"/>
      <c r="K29" s="163" t="s">
        <v>52</v>
      </c>
      <c r="L29" s="312">
        <v>0.63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69.92</v>
      </c>
      <c r="F30" s="200">
        <v>63.5</v>
      </c>
      <c r="G30" s="273">
        <v>17.261410788381752</v>
      </c>
      <c r="H30" s="94" t="s">
        <v>548</v>
      </c>
      <c r="I30" s="234">
        <v>9.1819221967963438E-2</v>
      </c>
      <c r="J30" s="267"/>
      <c r="K30" s="163" t="s">
        <v>52</v>
      </c>
      <c r="L30" s="312">
        <v>1.9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31.36</v>
      </c>
      <c r="F31" s="200">
        <v>36.57</v>
      </c>
      <c r="G31" s="273">
        <v>38.309922972360653</v>
      </c>
      <c r="H31" s="94" t="s">
        <v>52</v>
      </c>
      <c r="I31" s="234">
        <v>0.16613520408163263</v>
      </c>
      <c r="J31" s="267"/>
      <c r="K31" s="163" t="s">
        <v>548</v>
      </c>
      <c r="L31" s="312">
        <v>2.54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8.3302342878393443E-2</v>
      </c>
      <c r="F32" s="199">
        <v>9.6399198650358495E-2</v>
      </c>
      <c r="G32" s="272"/>
      <c r="H32" s="275" t="s">
        <v>52</v>
      </c>
      <c r="I32" s="240">
        <v>1.3096855771965052</v>
      </c>
      <c r="J32" s="268"/>
      <c r="K32" s="275" t="s">
        <v>846</v>
      </c>
      <c r="L32" s="313">
        <v>0.74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7.22</v>
      </c>
      <c r="F34" s="198">
        <v>6.09</v>
      </c>
      <c r="G34" s="271">
        <v>21.931260229132562</v>
      </c>
      <c r="H34" s="277" t="s">
        <v>548</v>
      </c>
      <c r="I34" s="234">
        <v>0.15650969529085867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4.62</v>
      </c>
      <c r="G35" s="271">
        <v>19.546742209631731</v>
      </c>
      <c r="H35" s="277" t="s">
        <v>548</v>
      </c>
      <c r="I35" s="234">
        <v>4.7422680412371077E-2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2.73</v>
      </c>
      <c r="G36" s="271">
        <v>4.093567251461991</v>
      </c>
      <c r="H36" s="277" t="s">
        <v>548</v>
      </c>
      <c r="I36" s="234">
        <v>8.3892617449664475E-2</v>
      </c>
      <c r="J36" s="267"/>
      <c r="K36" s="163" t="s">
        <v>548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1.1000000000000001</v>
      </c>
      <c r="G37" s="271">
        <v>28.378378378378386</v>
      </c>
      <c r="H37" s="277" t="s">
        <v>548</v>
      </c>
      <c r="I37" s="234">
        <v>0.20863309352517978</v>
      </c>
      <c r="J37" s="267"/>
      <c r="K37" s="163" t="s">
        <v>52</v>
      </c>
      <c r="L37" s="312">
        <v>0.04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0.14965986394557826</v>
      </c>
      <c r="G38" s="274"/>
      <c r="H38" s="278" t="s">
        <v>548</v>
      </c>
      <c r="I38" s="235">
        <v>2.786248599056476</v>
      </c>
      <c r="J38" s="270"/>
      <c r="K38" s="278"/>
      <c r="L38" s="316">
        <v>0.6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114.75</v>
      </c>
      <c r="F44" s="223">
        <v>120.71</v>
      </c>
      <c r="G44" s="279"/>
      <c r="H44" s="280" t="s">
        <v>52</v>
      </c>
      <c r="I44" s="233">
        <v>5.1938997821350696E-2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61.05</v>
      </c>
      <c r="F45" s="198">
        <v>63.46</v>
      </c>
      <c r="G45" s="271"/>
      <c r="H45" s="281" t="s">
        <v>52</v>
      </c>
      <c r="I45" s="234">
        <v>3.9475839475839436E-2</v>
      </c>
      <c r="J45" s="286"/>
      <c r="K45" s="163" t="s">
        <v>548</v>
      </c>
      <c r="L45" s="312">
        <v>0.01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61.52</v>
      </c>
      <c r="F46" s="198">
        <v>56.88</v>
      </c>
      <c r="G46" s="271"/>
      <c r="H46" s="281" t="s">
        <v>548</v>
      </c>
      <c r="I46" s="234">
        <v>7.5422626788036462E-2</v>
      </c>
      <c r="J46" s="286"/>
      <c r="K46" s="163" t="s">
        <v>52</v>
      </c>
      <c r="L46" s="312">
        <v>1.0900000000000001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6.99</v>
      </c>
      <c r="F47" s="198">
        <v>7.77</v>
      </c>
      <c r="G47" s="271"/>
      <c r="H47" s="281" t="s">
        <v>52</v>
      </c>
      <c r="I47" s="234">
        <v>0.11158798283261784</v>
      </c>
      <c r="J47" s="286"/>
      <c r="K47" s="163" t="s">
        <v>846</v>
      </c>
      <c r="L47" s="312">
        <v>1.07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5.7028636697397411E-2</v>
      </c>
      <c r="F48" s="201">
        <v>6.4567059996676085E-2</v>
      </c>
      <c r="G48" s="274"/>
      <c r="H48" s="282" t="s">
        <v>52</v>
      </c>
      <c r="I48" s="235">
        <v>0.75384232992786737</v>
      </c>
      <c r="J48" s="287"/>
      <c r="K48" s="323" t="s">
        <v>846</v>
      </c>
      <c r="L48" s="316">
        <v>0.96</v>
      </c>
      <c r="M48" s="317">
        <v>4.5170585387168012E-2</v>
      </c>
    </row>
    <row r="49" spans="2:15" ht="12" customHeight="1">
      <c r="B49" s="296" t="s">
        <v>845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4" colorId="22" zoomScaleNormal="100" workbookViewId="0">
      <selection activeCell="O36" sqref="O3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842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429.86</v>
      </c>
      <c r="F10" s="198">
        <v>449.59</v>
      </c>
      <c r="G10" s="271"/>
      <c r="H10" s="94" t="s">
        <v>52</v>
      </c>
      <c r="I10" s="234">
        <v>4.5898664681524037E-2</v>
      </c>
      <c r="J10" s="267"/>
      <c r="K10" s="163" t="s">
        <v>52</v>
      </c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351.02</v>
      </c>
      <c r="F11" s="198">
        <v>359.2</v>
      </c>
      <c r="G11" s="271"/>
      <c r="H11" s="94" t="s">
        <v>52</v>
      </c>
      <c r="I11" s="234">
        <v>2.3303515469204061E-2</v>
      </c>
      <c r="J11" s="267"/>
      <c r="K11" s="163" t="s">
        <v>548</v>
      </c>
      <c r="L11" s="312">
        <v>0.14000000000000001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107.45</v>
      </c>
      <c r="F12" s="198">
        <v>94.55</v>
      </c>
      <c r="G12" s="271"/>
      <c r="H12" s="94" t="s">
        <v>548</v>
      </c>
      <c r="I12" s="234">
        <v>0.1200558399255468</v>
      </c>
      <c r="J12" s="267"/>
      <c r="K12" s="163" t="s">
        <v>548</v>
      </c>
      <c r="L12" s="312">
        <v>0.44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58.4</v>
      </c>
      <c r="F13" s="198">
        <v>60.32</v>
      </c>
      <c r="G13" s="271"/>
      <c r="H13" s="94" t="s">
        <v>52</v>
      </c>
      <c r="I13" s="234">
        <v>3.287671232876721E-2</v>
      </c>
      <c r="J13" s="267"/>
      <c r="K13" s="94" t="s">
        <v>52</v>
      </c>
      <c r="L13" s="312">
        <v>0.56000000000000005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0.12738019935873668</v>
      </c>
      <c r="F14" s="199">
        <v>0.13293663911845729</v>
      </c>
      <c r="G14" s="272"/>
      <c r="H14" s="275" t="s">
        <v>52</v>
      </c>
      <c r="I14" s="240">
        <v>0.55564397597206161</v>
      </c>
      <c r="J14" s="268"/>
      <c r="K14" s="275"/>
      <c r="L14" s="313">
        <v>0.14000000000000001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49.75</v>
      </c>
      <c r="F16" s="198">
        <v>44.79</v>
      </c>
      <c r="G16" s="271"/>
      <c r="H16" s="94" t="s">
        <v>548</v>
      </c>
      <c r="I16" s="234">
        <v>9.969849246231155E-2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30.48</v>
      </c>
      <c r="F17" s="198">
        <v>30.84</v>
      </c>
      <c r="G17" s="271"/>
      <c r="H17" s="94" t="s">
        <v>52</v>
      </c>
      <c r="I17" s="234">
        <v>1.1811023622047223E-2</v>
      </c>
      <c r="J17" s="267"/>
      <c r="K17" s="163" t="s">
        <v>548</v>
      </c>
      <c r="L17" s="312">
        <v>0.13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22.05</v>
      </c>
      <c r="G18" s="271"/>
      <c r="H18" s="94" t="s">
        <v>548</v>
      </c>
      <c r="I18" s="234">
        <v>0.18303075213041864</v>
      </c>
      <c r="J18" s="267"/>
      <c r="K18" s="163" t="s">
        <v>548</v>
      </c>
      <c r="L18" s="312">
        <v>0.4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</v>
      </c>
      <c r="F19" s="198">
        <v>17.63</v>
      </c>
      <c r="G19" s="271"/>
      <c r="H19" s="94" t="s">
        <v>548</v>
      </c>
      <c r="I19" s="234">
        <v>0.23347826086956525</v>
      </c>
      <c r="J19" s="267"/>
      <c r="K19" s="163" t="s">
        <v>52</v>
      </c>
      <c r="L19" s="312">
        <v>0.54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0.40020880459370106</v>
      </c>
      <c r="F20" s="199">
        <v>0.33333333333333331</v>
      </c>
      <c r="G20" s="272"/>
      <c r="H20" s="275" t="s">
        <v>548</v>
      </c>
      <c r="I20" s="240">
        <v>6.6875471260367743</v>
      </c>
      <c r="J20" s="268"/>
      <c r="K20" s="275"/>
      <c r="L20" s="313">
        <v>1.34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372.89</v>
      </c>
      <c r="F22" s="198">
        <v>398.71</v>
      </c>
      <c r="G22" s="271"/>
      <c r="H22" s="94" t="s">
        <v>52</v>
      </c>
      <c r="I22" s="234">
        <v>6.9242940277293608E-2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315.7</v>
      </c>
      <c r="F23" s="198">
        <v>323.75</v>
      </c>
      <c r="G23" s="271"/>
      <c r="H23" s="94" t="s">
        <v>52</v>
      </c>
      <c r="I23" s="234">
        <v>2.5498891352550013E-2</v>
      </c>
      <c r="J23" s="267"/>
      <c r="K23" s="163" t="s">
        <v>52</v>
      </c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77.48</v>
      </c>
      <c r="F24" s="198">
        <v>69.75</v>
      </c>
      <c r="G24" s="271"/>
      <c r="H24" s="94" t="s">
        <v>548</v>
      </c>
      <c r="I24" s="234">
        <v>9.9767681982447121E-2</v>
      </c>
      <c r="J24" s="267"/>
      <c r="K24" s="163" t="s">
        <v>52</v>
      </c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34.01</v>
      </c>
      <c r="F25" s="198">
        <v>41.63</v>
      </c>
      <c r="G25" s="271"/>
      <c r="H25" s="94" t="s">
        <v>52</v>
      </c>
      <c r="I25" s="234">
        <v>0.22405174948544571</v>
      </c>
      <c r="J25" s="267"/>
      <c r="K25" s="163" t="s">
        <v>52</v>
      </c>
      <c r="L25" s="312" t="s">
        <v>603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8.6499821964494628E-2</v>
      </c>
      <c r="F26" s="199">
        <v>0.10579415501905973</v>
      </c>
      <c r="G26" s="272"/>
      <c r="H26" s="275" t="s">
        <v>52</v>
      </c>
      <c r="I26" s="240">
        <v>1.9294333054565098</v>
      </c>
      <c r="J26" s="268"/>
      <c r="K26" s="275"/>
      <c r="L26" s="313" t="s">
        <v>603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358.45</v>
      </c>
      <c r="F28" s="200">
        <v>383.94</v>
      </c>
      <c r="G28" s="273">
        <v>11.942458537150131</v>
      </c>
      <c r="H28" s="94" t="s">
        <v>52</v>
      </c>
      <c r="I28" s="234">
        <v>7.1111731064304573E-2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306.54000000000002</v>
      </c>
      <c r="F29" s="200">
        <v>315.23</v>
      </c>
      <c r="G29" s="273">
        <v>5.2739015493759069</v>
      </c>
      <c r="H29" s="94" t="s">
        <v>52</v>
      </c>
      <c r="I29" s="234">
        <v>2.8348665753245905E-2</v>
      </c>
      <c r="J29" s="267"/>
      <c r="K29" s="163" t="s">
        <v>52</v>
      </c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69.92</v>
      </c>
      <c r="F30" s="200">
        <v>61.6</v>
      </c>
      <c r="G30" s="273">
        <v>17.261410788381752</v>
      </c>
      <c r="H30" s="94" t="s">
        <v>548</v>
      </c>
      <c r="I30" s="234">
        <v>0.1189931350114416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31.36</v>
      </c>
      <c r="F31" s="200">
        <v>39.11</v>
      </c>
      <c r="G31" s="273">
        <v>38.309922972360653</v>
      </c>
      <c r="H31" s="94" t="s">
        <v>52</v>
      </c>
      <c r="I31" s="234">
        <v>0.24713010204081631</v>
      </c>
      <c r="J31" s="267"/>
      <c r="K31" s="163" t="s">
        <v>52</v>
      </c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8.3302342878393443E-2</v>
      </c>
      <c r="F32" s="199">
        <v>0.10378685348831036</v>
      </c>
      <c r="G32" s="272"/>
      <c r="H32" s="275" t="s">
        <v>52</v>
      </c>
      <c r="I32" s="240">
        <v>2.0484510609916922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7.22</v>
      </c>
      <c r="F34" s="198">
        <v>6.09</v>
      </c>
      <c r="G34" s="271">
        <v>21.931260229132562</v>
      </c>
      <c r="H34" s="277" t="s">
        <v>548</v>
      </c>
      <c r="I34" s="234">
        <v>0.15650969529085867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4.62</v>
      </c>
      <c r="G35" s="271">
        <v>19.546742209631731</v>
      </c>
      <c r="H35" s="277" t="s">
        <v>548</v>
      </c>
      <c r="I35" s="234">
        <v>4.7422680412371077E-2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2.76</v>
      </c>
      <c r="G36" s="271">
        <v>4.093567251461991</v>
      </c>
      <c r="H36" s="277" t="s">
        <v>548</v>
      </c>
      <c r="I36" s="234">
        <v>7.3825503355704813E-2</v>
      </c>
      <c r="J36" s="267"/>
      <c r="K36" s="163" t="s">
        <v>548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1.06</v>
      </c>
      <c r="G37" s="271">
        <v>28.378378378378386</v>
      </c>
      <c r="H37" s="277" t="s">
        <v>548</v>
      </c>
      <c r="I37" s="234">
        <v>0.2374100719424459</v>
      </c>
      <c r="J37" s="267"/>
      <c r="K37" s="163" t="s">
        <v>52</v>
      </c>
      <c r="L37" s="312">
        <v>0.01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0.14363143631436315</v>
      </c>
      <c r="G38" s="274"/>
      <c r="H38" s="278" t="s">
        <v>548</v>
      </c>
      <c r="I38" s="235">
        <v>3.3890913621779872</v>
      </c>
      <c r="J38" s="270"/>
      <c r="K38" s="278"/>
      <c r="L38" s="316">
        <v>0.19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114.75</v>
      </c>
      <c r="F44" s="223">
        <v>120.71</v>
      </c>
      <c r="G44" s="279"/>
      <c r="H44" s="280" t="s">
        <v>52</v>
      </c>
      <c r="I44" s="233">
        <v>5.1938997821350696E-2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61.05</v>
      </c>
      <c r="F45" s="198">
        <v>63.47</v>
      </c>
      <c r="G45" s="271"/>
      <c r="H45" s="281" t="s">
        <v>52</v>
      </c>
      <c r="I45" s="234">
        <v>3.9639639639639679E-2</v>
      </c>
      <c r="J45" s="286"/>
      <c r="K45" s="163" t="s">
        <v>52</v>
      </c>
      <c r="L45" s="312">
        <v>0.68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61.52</v>
      </c>
      <c r="F46" s="198">
        <v>55.79</v>
      </c>
      <c r="G46" s="271"/>
      <c r="H46" s="281" t="s">
        <v>548</v>
      </c>
      <c r="I46" s="234">
        <v>9.3140442132639834E-2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6.99</v>
      </c>
      <c r="F47" s="198">
        <v>8.84</v>
      </c>
      <c r="G47" s="271"/>
      <c r="H47" s="281" t="s">
        <v>52</v>
      </c>
      <c r="I47" s="234">
        <v>0.2646638054363375</v>
      </c>
      <c r="J47" s="286"/>
      <c r="K47" s="163" t="s">
        <v>548</v>
      </c>
      <c r="L47" s="312">
        <v>-0.68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5.7028636697397411E-2</v>
      </c>
      <c r="F48" s="201">
        <v>7.4123763206439722E-2</v>
      </c>
      <c r="G48" s="274"/>
      <c r="H48" s="282" t="s">
        <v>52</v>
      </c>
      <c r="I48" s="235">
        <v>1.7095126509042311</v>
      </c>
      <c r="J48" s="287"/>
      <c r="K48" s="323"/>
      <c r="L48" s="316">
        <v>-0.62</v>
      </c>
      <c r="M48" s="317">
        <v>4.5170585387168012E-2</v>
      </c>
    </row>
    <row r="49" spans="2:15" ht="12" customHeight="1">
      <c r="B49" s="296" t="s">
        <v>843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P31" sqref="P3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919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458.9</v>
      </c>
      <c r="F10" s="198">
        <v>451.56</v>
      </c>
      <c r="G10" s="271"/>
      <c r="H10" s="94" t="s">
        <v>548</v>
      </c>
      <c r="I10" s="234">
        <v>1.5994770102418787E-2</v>
      </c>
      <c r="J10" s="267"/>
      <c r="K10" s="163"/>
      <c r="L10" s="312">
        <v>-6.35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365.43</v>
      </c>
      <c r="F11" s="198">
        <v>367.78</v>
      </c>
      <c r="G11" s="271"/>
      <c r="H11" s="94" t="s">
        <v>52</v>
      </c>
      <c r="I11" s="234">
        <v>6.430780176778006E-3</v>
      </c>
      <c r="J11" s="267"/>
      <c r="K11" s="163"/>
      <c r="L11" s="312">
        <v>-0.41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86.8</v>
      </c>
      <c r="F12" s="198">
        <v>94.34</v>
      </c>
      <c r="G12" s="271"/>
      <c r="H12" s="94" t="s">
        <v>52</v>
      </c>
      <c r="I12" s="234">
        <v>8.6866359447004715E-2</v>
      </c>
      <c r="J12" s="267"/>
      <c r="L12" s="312">
        <v>-0.56999999999999995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68.09</v>
      </c>
      <c r="F13" s="198">
        <v>64.930000000000007</v>
      </c>
      <c r="G13" s="271"/>
      <c r="H13" s="94" t="s">
        <v>548</v>
      </c>
      <c r="I13" s="234">
        <v>4.6409164341312925E-2</v>
      </c>
      <c r="J13" s="267"/>
      <c r="K13" s="163"/>
      <c r="L13" s="312">
        <v>-5.16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0.1505649779979214</v>
      </c>
      <c r="F14" s="199">
        <v>0.14050463083181858</v>
      </c>
      <c r="G14" s="272"/>
      <c r="H14" s="275" t="s">
        <v>548</v>
      </c>
      <c r="I14" s="240">
        <v>1.0060347166102823</v>
      </c>
      <c r="J14" s="268"/>
      <c r="K14" s="163"/>
      <c r="L14" s="313">
        <v>-1.1000000000000001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49.1</v>
      </c>
      <c r="F16" s="198">
        <v>53.65</v>
      </c>
      <c r="G16" s="271"/>
      <c r="H16" s="94" t="s">
        <v>52</v>
      </c>
      <c r="I16" s="234">
        <v>9.2668024439918506E-2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30.16</v>
      </c>
      <c r="F17" s="198">
        <v>31.3</v>
      </c>
      <c r="G17" s="271"/>
      <c r="H17" s="94" t="s">
        <v>52</v>
      </c>
      <c r="I17" s="234">
        <v>3.7798408488063595E-2</v>
      </c>
      <c r="J17" s="267"/>
      <c r="K17" s="163"/>
      <c r="L17" s="312">
        <v>0.06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23.13</v>
      </c>
      <c r="G18" s="271"/>
      <c r="H18" s="94" t="s">
        <v>52</v>
      </c>
      <c r="I18" s="234">
        <v>0.20218295218295212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18.95</v>
      </c>
      <c r="F19" s="198">
        <v>21.71</v>
      </c>
      <c r="G19" s="271"/>
      <c r="H19" s="94" t="s">
        <v>52</v>
      </c>
      <c r="I19" s="234">
        <v>0.1456464379947231</v>
      </c>
      <c r="J19" s="267"/>
      <c r="K19" s="163"/>
      <c r="L19" s="312">
        <v>0.08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0.38360323886639675</v>
      </c>
      <c r="F20" s="199">
        <v>0.39886092228550435</v>
      </c>
      <c r="G20" s="272"/>
      <c r="H20" s="275" t="s">
        <v>52</v>
      </c>
      <c r="I20" s="240">
        <v>1.5257683419107604</v>
      </c>
      <c r="J20" s="268"/>
      <c r="K20" s="163"/>
      <c r="L20" s="313">
        <v>0.1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402.88</v>
      </c>
      <c r="F22" s="198">
        <v>390.86</v>
      </c>
      <c r="G22" s="271"/>
      <c r="H22" s="94" t="s">
        <v>548</v>
      </c>
      <c r="I22" s="234">
        <v>2.9835186656076207E-2</v>
      </c>
      <c r="J22" s="267"/>
      <c r="K22" s="163"/>
      <c r="L22" s="312">
        <v>-6.42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330.35</v>
      </c>
      <c r="F23" s="198">
        <v>331.25</v>
      </c>
      <c r="G23" s="271"/>
      <c r="H23" s="94" t="s">
        <v>52</v>
      </c>
      <c r="I23" s="234">
        <v>2.7243832299075343E-3</v>
      </c>
      <c r="J23" s="267"/>
      <c r="K23" s="163"/>
      <c r="L23" s="312">
        <v>-0.64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64.45</v>
      </c>
      <c r="F24" s="198">
        <v>68.03</v>
      </c>
      <c r="G24" s="271"/>
      <c r="H24" s="94" t="s">
        <v>52</v>
      </c>
      <c r="I24" s="234">
        <v>5.5546935608999259E-2</v>
      </c>
      <c r="J24" s="267"/>
      <c r="K24" s="163"/>
      <c r="L24" s="312">
        <v>-0.56999999999999995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47.87</v>
      </c>
      <c r="F25" s="198">
        <v>41.84</v>
      </c>
      <c r="G25" s="271"/>
      <c r="H25" s="94" t="s">
        <v>548</v>
      </c>
      <c r="I25" s="234">
        <v>0.12596615834551894</v>
      </c>
      <c r="J25" s="267"/>
      <c r="K25" s="163"/>
      <c r="L25" s="312">
        <v>-5.14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0.12125126646403241</v>
      </c>
      <c r="F26" s="199">
        <v>0.10478861951512725</v>
      </c>
      <c r="G26" s="272"/>
      <c r="H26" s="275" t="s">
        <v>548</v>
      </c>
      <c r="I26" s="240">
        <v>1.646264694890516</v>
      </c>
      <c r="J26" s="268"/>
      <c r="K26" s="94"/>
      <c r="L26" s="313">
        <v>-1.252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389.67</v>
      </c>
      <c r="F28" s="200">
        <v>377.63</v>
      </c>
      <c r="G28" s="273">
        <v>11.942458537150131</v>
      </c>
      <c r="H28" s="94" t="s">
        <v>548</v>
      </c>
      <c r="I28" s="234">
        <v>3.089793928195661E-2</v>
      </c>
      <c r="J28" s="267"/>
      <c r="K28" s="163"/>
      <c r="L28" s="312">
        <v>-7.01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321.92</v>
      </c>
      <c r="F29" s="200">
        <v>321.70999999999998</v>
      </c>
      <c r="G29" s="273">
        <v>5.2739015493759069</v>
      </c>
      <c r="H29" s="94" t="s">
        <v>548</v>
      </c>
      <c r="I29" s="234">
        <v>6.5233598409553117E-4</v>
      </c>
      <c r="J29" s="267"/>
      <c r="K29" s="163"/>
      <c r="L29" s="312">
        <v>-1.27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58.23</v>
      </c>
      <c r="F30" s="200">
        <v>62.23</v>
      </c>
      <c r="G30" s="273">
        <v>17.261410788381752</v>
      </c>
      <c r="H30" s="94" t="s">
        <v>52</v>
      </c>
      <c r="I30" s="234">
        <v>6.8693113515370108E-2</v>
      </c>
      <c r="J30" s="267"/>
      <c r="K30" s="163"/>
      <c r="L30" s="312">
        <v>-0.64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44.79</v>
      </c>
      <c r="F31" s="200">
        <v>39.119999999999997</v>
      </c>
      <c r="G31" s="273">
        <v>38.309922972360653</v>
      </c>
      <c r="H31" s="94" t="s">
        <v>548</v>
      </c>
      <c r="I31" s="234">
        <v>0.1265907568653718</v>
      </c>
      <c r="J31" s="267"/>
      <c r="K31" s="163"/>
      <c r="L31" s="312">
        <v>-5.03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0.1178219124029988</v>
      </c>
      <c r="F32" s="199">
        <v>0.1018909204563213</v>
      </c>
      <c r="G32" s="272"/>
      <c r="H32" s="275" t="s">
        <v>548</v>
      </c>
      <c r="I32" s="240">
        <v>1.5930991946677506</v>
      </c>
      <c r="J32" s="268"/>
      <c r="K32" s="275"/>
      <c r="L32" s="313">
        <v>-1.3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6.92</v>
      </c>
      <c r="F34" s="198">
        <v>7.05</v>
      </c>
      <c r="G34" s="271">
        <v>21.931260229132562</v>
      </c>
      <c r="H34" s="277" t="s">
        <v>52</v>
      </c>
      <c r="I34" s="234">
        <v>1.8786127167629951E-2</v>
      </c>
      <c r="J34" s="267"/>
      <c r="K34" s="163"/>
      <c r="L34" s="312">
        <v>7.0000000000000007E-2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4.92</v>
      </c>
      <c r="F35" s="198">
        <v>5.24</v>
      </c>
      <c r="G35" s="271">
        <v>19.546742209631731</v>
      </c>
      <c r="H35" s="277" t="s">
        <v>52</v>
      </c>
      <c r="I35" s="234">
        <v>6.5040650406504197E-2</v>
      </c>
      <c r="J35" s="267"/>
      <c r="K35" s="163"/>
      <c r="L35" s="312">
        <v>0.19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3.18</v>
      </c>
      <c r="G36" s="271">
        <v>4.093567251461991</v>
      </c>
      <c r="H36" s="277" t="s">
        <v>52</v>
      </c>
      <c r="I36" s="234">
        <v>1.9230769230769162E-2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1.27</v>
      </c>
      <c r="F37" s="198">
        <v>1.38</v>
      </c>
      <c r="G37" s="271">
        <v>28.378378378378386</v>
      </c>
      <c r="H37" s="277" t="s">
        <v>52</v>
      </c>
      <c r="I37" s="234">
        <v>8.6614173228346303E-2</v>
      </c>
      <c r="J37" s="267"/>
      <c r="K37" s="163"/>
      <c r="L37" s="312">
        <v>-0.1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0.15796019900497515</v>
      </c>
      <c r="F38" s="201">
        <v>0.16389548693586697</v>
      </c>
      <c r="G38" s="274"/>
      <c r="H38" s="278" t="s">
        <v>52</v>
      </c>
      <c r="I38" s="235">
        <v>0.59352879308918194</v>
      </c>
      <c r="J38" s="270"/>
      <c r="K38" s="323"/>
      <c r="L38" s="316">
        <v>-1.6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113.27</v>
      </c>
      <c r="F44" s="223">
        <v>118.84</v>
      </c>
      <c r="G44" s="279"/>
      <c r="H44" s="280" t="s">
        <v>52</v>
      </c>
      <c r="I44" s="233">
        <v>4.917453871281019E-2</v>
      </c>
      <c r="J44" s="283"/>
      <c r="K44" s="280"/>
      <c r="L44" s="318">
        <v>-2.58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65.58</v>
      </c>
      <c r="F45" s="198">
        <v>68.7</v>
      </c>
      <c r="G45" s="271"/>
      <c r="H45" s="281" t="s">
        <v>52</v>
      </c>
      <c r="I45" s="234">
        <v>4.7575480329368869E-2</v>
      </c>
      <c r="J45" s="286"/>
      <c r="K45" s="281"/>
      <c r="L45" s="312">
        <v>0.03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46.13</v>
      </c>
      <c r="F46" s="198">
        <v>49.67</v>
      </c>
      <c r="G46" s="271"/>
      <c r="H46" s="281" t="s">
        <v>52</v>
      </c>
      <c r="I46" s="234">
        <v>7.6739648818556327E-2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9.32</v>
      </c>
      <c r="F47" s="198">
        <v>10.34</v>
      </c>
      <c r="G47" s="271"/>
      <c r="H47" s="281" t="s">
        <v>52</v>
      </c>
      <c r="I47" s="234">
        <v>0.10944206008583679</v>
      </c>
      <c r="J47" s="286"/>
      <c r="K47" s="281"/>
      <c r="L47" s="312">
        <v>-2.46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8.3430310625727325E-2</v>
      </c>
      <c r="F48" s="201">
        <v>8.7353214496916437E-2</v>
      </c>
      <c r="G48" s="274"/>
      <c r="H48" s="282" t="s">
        <v>52</v>
      </c>
      <c r="I48" s="235">
        <v>0.39229038711891123</v>
      </c>
      <c r="J48" s="287"/>
      <c r="K48" s="342"/>
      <c r="L48" s="316">
        <v>-2.1</v>
      </c>
      <c r="M48" s="317">
        <v>4.5170585387168012E-2</v>
      </c>
    </row>
    <row r="49" spans="2:15" ht="12" customHeight="1">
      <c r="B49" s="296" t="s">
        <v>920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82"/>
    </row>
    <row r="56" spans="2:15" ht="12" customHeight="1">
      <c r="B56" s="38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7" colorId="22" zoomScaleNormal="100" workbookViewId="0">
      <selection activeCell="N38" sqref="N3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841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429.86</v>
      </c>
      <c r="F10" s="198">
        <v>449.59</v>
      </c>
      <c r="G10" s="271"/>
      <c r="H10" s="94" t="s">
        <v>52</v>
      </c>
      <c r="I10" s="234">
        <v>4.5898664681524037E-2</v>
      </c>
      <c r="J10" s="267"/>
      <c r="K10" s="163" t="s">
        <v>52</v>
      </c>
      <c r="L10" s="312">
        <v>0.7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351.02</v>
      </c>
      <c r="F11" s="198">
        <v>359.34</v>
      </c>
      <c r="G11" s="271"/>
      <c r="H11" s="94" t="s">
        <v>52</v>
      </c>
      <c r="I11" s="234">
        <v>2.3702353142271093E-2</v>
      </c>
      <c r="J11" s="267"/>
      <c r="K11" s="163" t="s">
        <v>52</v>
      </c>
      <c r="L11" s="312">
        <v>1.1399999999999999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107.45</v>
      </c>
      <c r="F12" s="198">
        <v>94.99</v>
      </c>
      <c r="G12" s="271"/>
      <c r="H12" s="94" t="s">
        <v>548</v>
      </c>
      <c r="I12" s="234">
        <v>0.11596091205211734</v>
      </c>
      <c r="J12" s="267"/>
      <c r="K12" s="163" t="s">
        <v>548</v>
      </c>
      <c r="L12" s="312">
        <v>2.6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58.4</v>
      </c>
      <c r="F13" s="198">
        <v>59.76</v>
      </c>
      <c r="G13" s="271"/>
      <c r="H13" s="94" t="s">
        <v>52</v>
      </c>
      <c r="I13" s="234">
        <v>2.3287671232876672E-2</v>
      </c>
      <c r="J13" s="267"/>
      <c r="K13" s="94" t="s">
        <v>52</v>
      </c>
      <c r="L13" s="312">
        <v>1.79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0.12738019935873668</v>
      </c>
      <c r="F14" s="199">
        <v>0.131534347280611</v>
      </c>
      <c r="G14" s="272"/>
      <c r="H14" s="275" t="s">
        <v>52</v>
      </c>
      <c r="I14" s="240">
        <v>0.41541479218743238</v>
      </c>
      <c r="J14" s="268"/>
      <c r="K14" s="275"/>
      <c r="L14" s="313">
        <v>0.43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49.75</v>
      </c>
      <c r="F16" s="198">
        <v>44.79</v>
      </c>
      <c r="G16" s="271"/>
      <c r="H16" s="94" t="s">
        <v>548</v>
      </c>
      <c r="I16" s="234">
        <v>9.969849246231155E-2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30.48</v>
      </c>
      <c r="F17" s="198">
        <v>30.97</v>
      </c>
      <c r="G17" s="271"/>
      <c r="H17" s="94" t="s">
        <v>52</v>
      </c>
      <c r="I17" s="234">
        <v>1.6076115485564202E-2</v>
      </c>
      <c r="J17" s="267"/>
      <c r="K17" s="163" t="s">
        <v>548</v>
      </c>
      <c r="L17" s="312">
        <v>0.68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22.45</v>
      </c>
      <c r="G18" s="271"/>
      <c r="H18" s="94" t="s">
        <v>548</v>
      </c>
      <c r="I18" s="234">
        <v>0.16821044831419041</v>
      </c>
      <c r="J18" s="267"/>
      <c r="K18" s="163" t="s">
        <v>548</v>
      </c>
      <c r="L18" s="312">
        <v>0.41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</v>
      </c>
      <c r="F19" s="198">
        <v>17.09</v>
      </c>
      <c r="G19" s="271"/>
      <c r="H19" s="94" t="s">
        <v>548</v>
      </c>
      <c r="I19" s="234">
        <v>0.25695652173913042</v>
      </c>
      <c r="J19" s="267"/>
      <c r="K19" s="163" t="s">
        <v>52</v>
      </c>
      <c r="L19" s="312">
        <v>0.81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0.40020880459370106</v>
      </c>
      <c r="F20" s="199">
        <v>0.31991763384500188</v>
      </c>
      <c r="G20" s="272"/>
      <c r="H20" s="275" t="s">
        <v>548</v>
      </c>
      <c r="I20" s="240">
        <v>8.0291170748699177</v>
      </c>
      <c r="J20" s="268"/>
      <c r="K20" s="275"/>
      <c r="L20" s="313">
        <v>2.13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372.89</v>
      </c>
      <c r="F22" s="198">
        <v>398.71</v>
      </c>
      <c r="G22" s="271"/>
      <c r="H22" s="94" t="s">
        <v>52</v>
      </c>
      <c r="I22" s="234">
        <v>6.9242940277293608E-2</v>
      </c>
      <c r="J22" s="267"/>
      <c r="K22" s="163" t="s">
        <v>52</v>
      </c>
      <c r="L22" s="312">
        <v>0.76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315.7</v>
      </c>
      <c r="F23" s="198">
        <v>323.75</v>
      </c>
      <c r="G23" s="271"/>
      <c r="H23" s="94" t="s">
        <v>52</v>
      </c>
      <c r="I23" s="234">
        <v>2.5498891352550013E-2</v>
      </c>
      <c r="J23" s="267"/>
      <c r="K23" s="163" t="s">
        <v>52</v>
      </c>
      <c r="L23" s="312">
        <v>1.89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77.48</v>
      </c>
      <c r="F24" s="198">
        <v>69.75</v>
      </c>
      <c r="G24" s="271"/>
      <c r="H24" s="94" t="s">
        <v>548</v>
      </c>
      <c r="I24" s="234">
        <v>9.9767681982447121E-2</v>
      </c>
      <c r="J24" s="267"/>
      <c r="K24" s="163" t="s">
        <v>548</v>
      </c>
      <c r="L24" s="312">
        <v>2.16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34.01</v>
      </c>
      <c r="F25" s="198">
        <v>41.63</v>
      </c>
      <c r="G25" s="271"/>
      <c r="H25" s="94" t="s">
        <v>52</v>
      </c>
      <c r="I25" s="234">
        <v>0.22405174948544571</v>
      </c>
      <c r="J25" s="267"/>
      <c r="K25" s="163" t="s">
        <v>52</v>
      </c>
      <c r="L25" s="312">
        <v>1.03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8.6499821964494628E-2</v>
      </c>
      <c r="F26" s="199">
        <v>0.10579415501905973</v>
      </c>
      <c r="G26" s="272"/>
      <c r="H26" s="275" t="s">
        <v>52</v>
      </c>
      <c r="I26" s="240">
        <v>1.9294333054565098</v>
      </c>
      <c r="J26" s="268"/>
      <c r="K26" s="275"/>
      <c r="L26" s="313">
        <v>0.27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358.45</v>
      </c>
      <c r="F28" s="200">
        <v>383.94</v>
      </c>
      <c r="G28" s="273">
        <v>11.942458537150131</v>
      </c>
      <c r="H28" s="94" t="s">
        <v>52</v>
      </c>
      <c r="I28" s="234">
        <v>7.1111731064304573E-2</v>
      </c>
      <c r="J28" s="267"/>
      <c r="K28" s="163" t="s">
        <v>52</v>
      </c>
      <c r="L28" s="312">
        <v>1.35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306.54000000000002</v>
      </c>
      <c r="F29" s="200">
        <v>315.23</v>
      </c>
      <c r="G29" s="273">
        <v>5.2739015493759069</v>
      </c>
      <c r="H29" s="94" t="s">
        <v>52</v>
      </c>
      <c r="I29" s="234">
        <v>2.8348665753245905E-2</v>
      </c>
      <c r="J29" s="267"/>
      <c r="K29" s="163" t="s">
        <v>52</v>
      </c>
      <c r="L29" s="312">
        <v>2.0299999999999998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69.92</v>
      </c>
      <c r="F30" s="200">
        <v>61.6</v>
      </c>
      <c r="G30" s="273">
        <v>17.261410788381752</v>
      </c>
      <c r="H30" s="94" t="s">
        <v>548</v>
      </c>
      <c r="I30" s="234">
        <v>0.1189931350114416</v>
      </c>
      <c r="J30" s="267"/>
      <c r="K30" s="163" t="s">
        <v>548</v>
      </c>
      <c r="L30" s="312">
        <v>1.9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31.36</v>
      </c>
      <c r="F31" s="200">
        <v>39.11</v>
      </c>
      <c r="G31" s="273">
        <v>38.309922972360653</v>
      </c>
      <c r="H31" s="94" t="s">
        <v>52</v>
      </c>
      <c r="I31" s="234">
        <v>0.24713010204081631</v>
      </c>
      <c r="J31" s="267"/>
      <c r="K31" s="163" t="s">
        <v>52</v>
      </c>
      <c r="L31" s="312">
        <v>1.17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8.3302342878393443E-2</v>
      </c>
      <c r="F32" s="199">
        <v>0.10378685348831036</v>
      </c>
      <c r="G32" s="272"/>
      <c r="H32" s="275" t="s">
        <v>52</v>
      </c>
      <c r="I32" s="240">
        <v>2.0484510609916922</v>
      </c>
      <c r="J32" s="268"/>
      <c r="K32" s="275"/>
      <c r="L32" s="313">
        <v>0.31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7.22</v>
      </c>
      <c r="F34" s="198">
        <v>6.09</v>
      </c>
      <c r="G34" s="271">
        <v>21.931260229132562</v>
      </c>
      <c r="H34" s="277" t="s">
        <v>548</v>
      </c>
      <c r="I34" s="234">
        <v>0.15650969529085867</v>
      </c>
      <c r="J34" s="267"/>
      <c r="K34" s="163" t="s">
        <v>548</v>
      </c>
      <c r="L34" s="312">
        <v>0.06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4.62</v>
      </c>
      <c r="G35" s="271">
        <v>19.546742209631731</v>
      </c>
      <c r="H35" s="277" t="s">
        <v>548</v>
      </c>
      <c r="I35" s="234">
        <v>4.7422680412371077E-2</v>
      </c>
      <c r="J35" s="267"/>
      <c r="K35" s="163" t="s">
        <v>548</v>
      </c>
      <c r="L35" s="312">
        <v>0.06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2.79</v>
      </c>
      <c r="G36" s="271">
        <v>4.093567251461991</v>
      </c>
      <c r="H36" s="277" t="s">
        <v>548</v>
      </c>
      <c r="I36" s="234">
        <v>6.375838926174493E-2</v>
      </c>
      <c r="J36" s="267"/>
      <c r="K36" s="163" t="s">
        <v>548</v>
      </c>
      <c r="L36" s="312">
        <v>0.04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1.05</v>
      </c>
      <c r="G37" s="271">
        <v>28.378378378378386</v>
      </c>
      <c r="H37" s="277" t="s">
        <v>548</v>
      </c>
      <c r="I37" s="234">
        <v>0.24460431654676251</v>
      </c>
      <c r="J37" s="267"/>
      <c r="K37" s="163" t="s">
        <v>548</v>
      </c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0.1417004048582996</v>
      </c>
      <c r="G38" s="274"/>
      <c r="H38" s="278" t="s">
        <v>548</v>
      </c>
      <c r="I38" s="235">
        <v>3.582194507784342</v>
      </c>
      <c r="J38" s="270"/>
      <c r="K38" s="278" t="s">
        <v>548</v>
      </c>
      <c r="L38" s="316">
        <v>0.48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114.75</v>
      </c>
      <c r="F44" s="223">
        <v>120.71</v>
      </c>
      <c r="G44" s="279"/>
      <c r="H44" s="280" t="s">
        <v>52</v>
      </c>
      <c r="I44" s="233">
        <v>5.1938997821350696E-2</v>
      </c>
      <c r="J44" s="283"/>
      <c r="K44" s="284" t="s">
        <v>52</v>
      </c>
      <c r="L44" s="318">
        <v>0.28000000000000003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60.92</v>
      </c>
      <c r="F45" s="198">
        <v>62.79</v>
      </c>
      <c r="G45" s="271"/>
      <c r="H45" s="281" t="s">
        <v>52</v>
      </c>
      <c r="I45" s="234">
        <v>3.069599474720941E-2</v>
      </c>
      <c r="J45" s="286"/>
      <c r="K45" s="163" t="s">
        <v>52</v>
      </c>
      <c r="L45" s="312">
        <v>0.02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61.66</v>
      </c>
      <c r="F46" s="198">
        <v>55.79</v>
      </c>
      <c r="G46" s="271"/>
      <c r="H46" s="281" t="s">
        <v>548</v>
      </c>
      <c r="I46" s="234">
        <v>9.5199481024975663E-2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6.99</v>
      </c>
      <c r="F47" s="198">
        <v>9.52</v>
      </c>
      <c r="G47" s="271"/>
      <c r="H47" s="281" t="s">
        <v>52</v>
      </c>
      <c r="I47" s="234">
        <v>0.36194563662374812</v>
      </c>
      <c r="J47" s="286"/>
      <c r="K47" s="163" t="s">
        <v>52</v>
      </c>
      <c r="L47" s="312">
        <v>0.27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5.7023984336759669E-2</v>
      </c>
      <c r="F48" s="201">
        <v>8.0283353010625738E-2</v>
      </c>
      <c r="G48" s="274"/>
      <c r="H48" s="282" t="s">
        <v>52</v>
      </c>
      <c r="I48" s="235">
        <v>2.325936867386607</v>
      </c>
      <c r="J48" s="287"/>
      <c r="K48" s="323"/>
      <c r="L48" s="316">
        <v>0.23</v>
      </c>
      <c r="M48" s="317">
        <v>4.5170585387168012E-2</v>
      </c>
    </row>
    <row r="49" spans="2:15" ht="12" customHeight="1">
      <c r="B49" s="296" t="s">
        <v>840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0" colorId="22" zoomScaleNormal="100" workbookViewId="0">
      <selection activeCell="N47" sqref="N47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839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429.86</v>
      </c>
      <c r="F10" s="198">
        <v>448.89</v>
      </c>
      <c r="G10" s="271"/>
      <c r="H10" s="94" t="s">
        <v>52</v>
      </c>
      <c r="I10" s="234">
        <v>4.4270227515935456E-2</v>
      </c>
      <c r="J10" s="267"/>
      <c r="K10" s="163" t="s">
        <v>52</v>
      </c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350.97</v>
      </c>
      <c r="F11" s="198">
        <v>358.2</v>
      </c>
      <c r="G11" s="271"/>
      <c r="H11" s="94" t="s">
        <v>52</v>
      </c>
      <c r="I11" s="234">
        <v>2.0600051286434606E-2</v>
      </c>
      <c r="J11" s="267"/>
      <c r="K11" s="163" t="s">
        <v>52</v>
      </c>
      <c r="L11" s="312">
        <v>0.19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107.45</v>
      </c>
      <c r="F12" s="198">
        <v>97.59</v>
      </c>
      <c r="G12" s="271"/>
      <c r="H12" s="94" t="s">
        <v>548</v>
      </c>
      <c r="I12" s="234">
        <v>9.176361098185204E-2</v>
      </c>
      <c r="J12" s="267"/>
      <c r="K12" s="163" t="s">
        <v>548</v>
      </c>
      <c r="L12" s="312">
        <v>0.57999999999999996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58.45</v>
      </c>
      <c r="F13" s="198">
        <v>57.97</v>
      </c>
      <c r="G13" s="271"/>
      <c r="H13" s="94" t="s">
        <v>548</v>
      </c>
      <c r="I13" s="234">
        <v>8.2121471343028496E-3</v>
      </c>
      <c r="J13" s="267"/>
      <c r="K13" s="94" t="s">
        <v>52</v>
      </c>
      <c r="L13" s="312">
        <v>0.44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0.12750316303826187</v>
      </c>
      <c r="F14" s="199">
        <v>0.12718576537440487</v>
      </c>
      <c r="G14" s="272"/>
      <c r="H14" s="275" t="s">
        <v>548</v>
      </c>
      <c r="I14" s="240">
        <v>3.1739766385699419E-2</v>
      </c>
      <c r="J14" s="268"/>
      <c r="K14" s="275"/>
      <c r="L14" s="313">
        <v>0.11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49.75</v>
      </c>
      <c r="F16" s="198">
        <v>44.79</v>
      </c>
      <c r="G16" s="271"/>
      <c r="H16" s="94" t="s">
        <v>548</v>
      </c>
      <c r="I16" s="234">
        <v>9.969849246231155E-2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30.47</v>
      </c>
      <c r="F17" s="198">
        <v>31.65</v>
      </c>
      <c r="G17" s="271"/>
      <c r="H17" s="94" t="s">
        <v>52</v>
      </c>
      <c r="I17" s="234">
        <v>3.8726616343944809E-2</v>
      </c>
      <c r="J17" s="267"/>
      <c r="K17" s="163" t="s">
        <v>52</v>
      </c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22.86</v>
      </c>
      <c r="G18" s="271"/>
      <c r="H18" s="94" t="s">
        <v>548</v>
      </c>
      <c r="I18" s="234">
        <v>0.15301963690255649</v>
      </c>
      <c r="J18" s="267"/>
      <c r="K18" s="163" t="s">
        <v>548</v>
      </c>
      <c r="L18" s="312">
        <v>0.55000000000000004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</v>
      </c>
      <c r="F19" s="198">
        <v>16.28</v>
      </c>
      <c r="G19" s="271"/>
      <c r="H19" s="94" t="s">
        <v>548</v>
      </c>
      <c r="I19" s="234">
        <v>0.29217391304347817</v>
      </c>
      <c r="J19" s="267"/>
      <c r="K19" s="163" t="s">
        <v>52</v>
      </c>
      <c r="L19" s="312">
        <v>0.41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0.40027845457709715</v>
      </c>
      <c r="F20" s="199">
        <v>0.29866079618418639</v>
      </c>
      <c r="G20" s="272"/>
      <c r="H20" s="275" t="s">
        <v>548</v>
      </c>
      <c r="I20" s="240">
        <v>10.161765839291077</v>
      </c>
      <c r="J20" s="268"/>
      <c r="K20" s="275"/>
      <c r="L20" s="313">
        <v>1.04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372.89</v>
      </c>
      <c r="F22" s="198">
        <v>397.95</v>
      </c>
      <c r="G22" s="271"/>
      <c r="H22" s="94" t="s">
        <v>52</v>
      </c>
      <c r="I22" s="234">
        <v>6.7204805706776893E-2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315.64999999999998</v>
      </c>
      <c r="F23" s="198">
        <v>321.86</v>
      </c>
      <c r="G23" s="271"/>
      <c r="H23" s="94" t="s">
        <v>52</v>
      </c>
      <c r="I23" s="234">
        <v>1.9673689212735823E-2</v>
      </c>
      <c r="J23" s="267"/>
      <c r="K23" s="163" t="s">
        <v>52</v>
      </c>
      <c r="L23" s="312">
        <v>0.19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77.48</v>
      </c>
      <c r="F24" s="198">
        <v>71.91</v>
      </c>
      <c r="G24" s="271"/>
      <c r="H24" s="94" t="s">
        <v>548</v>
      </c>
      <c r="I24" s="234">
        <v>7.1889519876097152E-2</v>
      </c>
      <c r="J24" s="267"/>
      <c r="K24" s="163" t="s">
        <v>52</v>
      </c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34.06</v>
      </c>
      <c r="F25" s="198">
        <v>40.6</v>
      </c>
      <c r="G25" s="271"/>
      <c r="H25" s="94" t="s">
        <v>52</v>
      </c>
      <c r="I25" s="234">
        <v>0.19201409277745163</v>
      </c>
      <c r="J25" s="267"/>
      <c r="K25" s="163" t="s">
        <v>52</v>
      </c>
      <c r="L25" s="312">
        <v>0.04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8.6638007783684787E-2</v>
      </c>
      <c r="F26" s="199">
        <v>0.10310587398735303</v>
      </c>
      <c r="G26" s="272"/>
      <c r="H26" s="275" t="s">
        <v>52</v>
      </c>
      <c r="I26" s="240">
        <v>1.6467866203668247</v>
      </c>
      <c r="J26" s="268"/>
      <c r="K26" s="275"/>
      <c r="L26" s="313">
        <v>0.01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358.45</v>
      </c>
      <c r="F28" s="200">
        <v>382.59</v>
      </c>
      <c r="G28" s="273">
        <v>11.942458537150131</v>
      </c>
      <c r="H28" s="94" t="s">
        <v>52</v>
      </c>
      <c r="I28" s="234">
        <v>6.7345515413586243E-2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306.49</v>
      </c>
      <c r="F29" s="200">
        <v>313.2</v>
      </c>
      <c r="G29" s="273">
        <v>5.2739015493759069</v>
      </c>
      <c r="H29" s="94" t="s">
        <v>52</v>
      </c>
      <c r="I29" s="234">
        <v>2.1893047081470884E-2</v>
      </c>
      <c r="J29" s="267"/>
      <c r="K29" s="163" t="s">
        <v>52</v>
      </c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69.92</v>
      </c>
      <c r="F30" s="200">
        <v>63.5</v>
      </c>
      <c r="G30" s="273">
        <v>17.261410788381752</v>
      </c>
      <c r="H30" s="94" t="s">
        <v>548</v>
      </c>
      <c r="I30" s="234">
        <v>9.1819221967963438E-2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31.41</v>
      </c>
      <c r="F31" s="200">
        <v>37.94</v>
      </c>
      <c r="G31" s="273">
        <v>38.309922972360653</v>
      </c>
      <c r="H31" s="94" t="s">
        <v>52</v>
      </c>
      <c r="I31" s="234">
        <v>0.20789557465775221</v>
      </c>
      <c r="J31" s="267"/>
      <c r="K31" s="163" t="s">
        <v>52</v>
      </c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8.3446242129592729E-2</v>
      </c>
      <c r="F32" s="199">
        <v>0.10071675073002388</v>
      </c>
      <c r="G32" s="272"/>
      <c r="H32" s="275" t="s">
        <v>52</v>
      </c>
      <c r="I32" s="240">
        <v>1.7270508600431154</v>
      </c>
      <c r="J32" s="268"/>
      <c r="K32" s="275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6.15</v>
      </c>
      <c r="G34" s="271">
        <v>21.931260229132562</v>
      </c>
      <c r="H34" s="277" t="s">
        <v>548</v>
      </c>
      <c r="I34" s="234">
        <v>0.14937759336099588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4.68</v>
      </c>
      <c r="G35" s="271">
        <v>19.546742209631731</v>
      </c>
      <c r="H35" s="277" t="s">
        <v>548</v>
      </c>
      <c r="I35" s="234">
        <v>3.5051546391752564E-2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2.83</v>
      </c>
      <c r="G36" s="271">
        <v>4.093567251461991</v>
      </c>
      <c r="H36" s="277" t="s">
        <v>548</v>
      </c>
      <c r="I36" s="234">
        <v>5.0335570469798641E-2</v>
      </c>
      <c r="J36" s="267"/>
      <c r="K36" s="163" t="s">
        <v>548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1.1000000000000001</v>
      </c>
      <c r="G37" s="271">
        <v>28.378378378378386</v>
      </c>
      <c r="H37" s="277" t="s">
        <v>548</v>
      </c>
      <c r="I37" s="234">
        <v>0.20863309352517978</v>
      </c>
      <c r="J37" s="267"/>
      <c r="K37" s="163" t="s">
        <v>548</v>
      </c>
      <c r="L37" s="312">
        <v>0.01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0.14647137150466047</v>
      </c>
      <c r="G38" s="274"/>
      <c r="H38" s="278" t="s">
        <v>548</v>
      </c>
      <c r="I38" s="235">
        <v>3.105097843148255</v>
      </c>
      <c r="J38" s="270"/>
      <c r="K38" s="278" t="s">
        <v>548</v>
      </c>
      <c r="L38" s="316">
        <v>7.0000000000000007E-2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114.75</v>
      </c>
      <c r="F44" s="223">
        <v>120.43</v>
      </c>
      <c r="G44" s="279"/>
      <c r="H44" s="280" t="s">
        <v>52</v>
      </c>
      <c r="I44" s="233">
        <v>4.9498910675381369E-2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60.94</v>
      </c>
      <c r="F45" s="198">
        <v>62.77</v>
      </c>
      <c r="G45" s="271"/>
      <c r="H45" s="281" t="s">
        <v>52</v>
      </c>
      <c r="I45" s="234">
        <v>3.0029537249753879E-2</v>
      </c>
      <c r="J45" s="286"/>
      <c r="K45" s="163" t="s">
        <v>52</v>
      </c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61.66</v>
      </c>
      <c r="F46" s="198">
        <v>55.79</v>
      </c>
      <c r="G46" s="271"/>
      <c r="H46" s="281" t="s">
        <v>548</v>
      </c>
      <c r="I46" s="234">
        <v>9.5199481024975663E-2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6.97</v>
      </c>
      <c r="F47" s="198">
        <v>9.25</v>
      </c>
      <c r="G47" s="271"/>
      <c r="H47" s="281" t="s">
        <v>52</v>
      </c>
      <c r="I47" s="234">
        <v>0.327116212338594</v>
      </c>
      <c r="J47" s="286"/>
      <c r="K47" s="163" t="s">
        <v>52</v>
      </c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5.6851549755301795E-2</v>
      </c>
      <c r="F48" s="201">
        <v>7.8019568151147092E-2</v>
      </c>
      <c r="G48" s="274"/>
      <c r="H48" s="282" t="s">
        <v>52</v>
      </c>
      <c r="I48" s="235">
        <v>2.1168018395845296</v>
      </c>
      <c r="J48" s="287"/>
      <c r="K48" s="323"/>
      <c r="L48" s="316" t="s">
        <v>603</v>
      </c>
      <c r="M48" s="317">
        <v>4.5170585387168012E-2</v>
      </c>
    </row>
    <row r="49" spans="2:15" ht="12" customHeight="1">
      <c r="B49" s="296" t="s">
        <v>838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7" colorId="22" zoomScaleNormal="100" workbookViewId="0">
      <selection activeCell="O21" sqref="O2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837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429.86</v>
      </c>
      <c r="F10" s="198">
        <v>448.89</v>
      </c>
      <c r="G10" s="271"/>
      <c r="H10" s="94" t="s">
        <v>52</v>
      </c>
      <c r="I10" s="234">
        <v>4.4270227515935456E-2</v>
      </c>
      <c r="J10" s="267"/>
      <c r="K10" s="163" t="s">
        <v>52</v>
      </c>
      <c r="L10" s="312">
        <v>1.2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350.97</v>
      </c>
      <c r="F11" s="198">
        <v>358.01</v>
      </c>
      <c r="G11" s="271"/>
      <c r="H11" s="94" t="s">
        <v>52</v>
      </c>
      <c r="I11" s="234">
        <v>2.0058694475311167E-2</v>
      </c>
      <c r="J11" s="267"/>
      <c r="K11" s="163" t="s">
        <v>52</v>
      </c>
      <c r="L11" s="312">
        <v>1.38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107.45</v>
      </c>
      <c r="F12" s="198">
        <v>98.17</v>
      </c>
      <c r="G12" s="271"/>
      <c r="H12" s="94" t="s">
        <v>548</v>
      </c>
      <c r="I12" s="234">
        <v>8.6365751512331279E-2</v>
      </c>
      <c r="J12" s="267"/>
      <c r="K12" s="163" t="s">
        <v>548</v>
      </c>
      <c r="L12" s="312">
        <v>0.44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58.45</v>
      </c>
      <c r="F13" s="198">
        <v>57.53</v>
      </c>
      <c r="G13" s="271"/>
      <c r="H13" s="94" t="s">
        <v>548</v>
      </c>
      <c r="I13" s="234">
        <v>1.5739948674080462E-2</v>
      </c>
      <c r="J13" s="267"/>
      <c r="K13" s="94" t="s">
        <v>548</v>
      </c>
      <c r="L13" s="312">
        <v>0.04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0.12750316303826187</v>
      </c>
      <c r="F14" s="199">
        <v>0.12611249945197073</v>
      </c>
      <c r="G14" s="272"/>
      <c r="H14" s="275" t="s">
        <v>548</v>
      </c>
      <c r="I14" s="240">
        <v>0.1390663586291141</v>
      </c>
      <c r="J14" s="268"/>
      <c r="K14" s="275" t="s">
        <v>548</v>
      </c>
      <c r="L14" s="313">
        <v>0.03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49.75</v>
      </c>
      <c r="F16" s="198">
        <v>44.79</v>
      </c>
      <c r="G16" s="271"/>
      <c r="H16" s="94" t="s">
        <v>548</v>
      </c>
      <c r="I16" s="234">
        <v>9.969849246231155E-2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30.47</v>
      </c>
      <c r="F17" s="198">
        <v>31.65</v>
      </c>
      <c r="G17" s="271"/>
      <c r="H17" s="94" t="s">
        <v>52</v>
      </c>
      <c r="I17" s="234">
        <v>3.8726616343944809E-2</v>
      </c>
      <c r="J17" s="267"/>
      <c r="K17" s="163" t="s">
        <v>52</v>
      </c>
      <c r="L17" s="312">
        <v>0.05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23.41</v>
      </c>
      <c r="G18" s="271"/>
      <c r="H18" s="94" t="s">
        <v>548</v>
      </c>
      <c r="I18" s="234">
        <v>0.13264171915524259</v>
      </c>
      <c r="J18" s="267"/>
      <c r="K18" s="163" t="s">
        <v>548</v>
      </c>
      <c r="L18" s="312">
        <v>0.4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</v>
      </c>
      <c r="F19" s="198">
        <v>15.87</v>
      </c>
      <c r="G19" s="271"/>
      <c r="H19" s="94" t="s">
        <v>548</v>
      </c>
      <c r="I19" s="234">
        <v>0.31000000000000005</v>
      </c>
      <c r="J19" s="267"/>
      <c r="K19" s="163" t="s">
        <v>52</v>
      </c>
      <c r="L19" s="312">
        <v>0.08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0.40027845457709715</v>
      </c>
      <c r="F20" s="199">
        <v>0.28823102070468576</v>
      </c>
      <c r="G20" s="272"/>
      <c r="H20" s="275" t="s">
        <v>548</v>
      </c>
      <c r="I20" s="240">
        <v>11.204743387241139</v>
      </c>
      <c r="J20" s="268"/>
      <c r="K20" s="275"/>
      <c r="L20" s="313">
        <v>0.33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372.89</v>
      </c>
      <c r="F22" s="198">
        <v>397.95</v>
      </c>
      <c r="G22" s="271"/>
      <c r="H22" s="94" t="s">
        <v>52</v>
      </c>
      <c r="I22" s="234">
        <v>6.7204805706776893E-2</v>
      </c>
      <c r="J22" s="267"/>
      <c r="K22" s="163" t="s">
        <v>52</v>
      </c>
      <c r="L22" s="312">
        <v>1.1000000000000001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315.64999999999998</v>
      </c>
      <c r="F23" s="198">
        <v>321.67</v>
      </c>
      <c r="G23" s="271"/>
      <c r="H23" s="94" t="s">
        <v>52</v>
      </c>
      <c r="I23" s="234">
        <v>1.9071756692539354E-2</v>
      </c>
      <c r="J23" s="267"/>
      <c r="K23" s="163" t="s">
        <v>52</v>
      </c>
      <c r="L23" s="312">
        <v>1.27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77.48</v>
      </c>
      <c r="F24" s="198">
        <v>71.91</v>
      </c>
      <c r="G24" s="271"/>
      <c r="H24" s="94" t="s">
        <v>548</v>
      </c>
      <c r="I24" s="234">
        <v>7.1889519876097152E-2</v>
      </c>
      <c r="J24" s="267"/>
      <c r="K24" s="163" t="s">
        <v>52</v>
      </c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34.06</v>
      </c>
      <c r="F25" s="198">
        <v>40.56</v>
      </c>
      <c r="G25" s="271"/>
      <c r="H25" s="94" t="s">
        <v>52</v>
      </c>
      <c r="I25" s="234">
        <v>0.19083969465648853</v>
      </c>
      <c r="J25" s="267"/>
      <c r="K25" s="163" t="s">
        <v>548</v>
      </c>
      <c r="L25" s="312">
        <v>0.17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8.6638007783684787E-2</v>
      </c>
      <c r="F26" s="199">
        <v>0.10305401697240713</v>
      </c>
      <c r="G26" s="272"/>
      <c r="H26" s="275" t="s">
        <v>52</v>
      </c>
      <c r="I26" s="240">
        <v>1.6416009188722338</v>
      </c>
      <c r="J26" s="268"/>
      <c r="K26" s="275" t="s">
        <v>548</v>
      </c>
      <c r="L26" s="313">
        <v>0.08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358.45</v>
      </c>
      <c r="F28" s="200">
        <v>382.59</v>
      </c>
      <c r="G28" s="273">
        <v>11.942458537150131</v>
      </c>
      <c r="H28" s="94" t="s">
        <v>52</v>
      </c>
      <c r="I28" s="234">
        <v>6.7345515413586243E-2</v>
      </c>
      <c r="J28" s="267"/>
      <c r="K28" s="163" t="s">
        <v>52</v>
      </c>
      <c r="L28" s="312">
        <v>1.1000000000000001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306.49</v>
      </c>
      <c r="F29" s="200">
        <v>313.2</v>
      </c>
      <c r="G29" s="273">
        <v>5.2739015493759069</v>
      </c>
      <c r="H29" s="94" t="s">
        <v>52</v>
      </c>
      <c r="I29" s="234">
        <v>2.1893047081470884E-2</v>
      </c>
      <c r="J29" s="267"/>
      <c r="K29" s="163" t="s">
        <v>52</v>
      </c>
      <c r="L29" s="312">
        <v>1.27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69.92</v>
      </c>
      <c r="F30" s="200">
        <v>63.5</v>
      </c>
      <c r="G30" s="273">
        <v>17.261410788381752</v>
      </c>
      <c r="H30" s="94" t="s">
        <v>548</v>
      </c>
      <c r="I30" s="234">
        <v>9.1819221967963438E-2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31.41</v>
      </c>
      <c r="F31" s="200">
        <v>37.94</v>
      </c>
      <c r="G31" s="273">
        <v>38.309922972360653</v>
      </c>
      <c r="H31" s="94" t="s">
        <v>52</v>
      </c>
      <c r="I31" s="234">
        <v>0.20789557465775221</v>
      </c>
      <c r="J31" s="267"/>
      <c r="K31" s="163" t="s">
        <v>548</v>
      </c>
      <c r="L31" s="312">
        <v>0.16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8.3446242129592729E-2</v>
      </c>
      <c r="F32" s="199">
        <v>0.10071675073002388</v>
      </c>
      <c r="G32" s="272"/>
      <c r="H32" s="275" t="s">
        <v>52</v>
      </c>
      <c r="I32" s="240">
        <v>1.7270508600431154</v>
      </c>
      <c r="J32" s="268"/>
      <c r="K32" s="275" t="s">
        <v>548</v>
      </c>
      <c r="L32" s="313">
        <v>0.08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6.15</v>
      </c>
      <c r="G34" s="271">
        <v>21.931260229132562</v>
      </c>
      <c r="H34" s="277" t="s">
        <v>548</v>
      </c>
      <c r="I34" s="234">
        <v>0.14937759336099588</v>
      </c>
      <c r="J34" s="267"/>
      <c r="K34" s="163" t="s">
        <v>52</v>
      </c>
      <c r="L34" s="312">
        <v>0.1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4.68</v>
      </c>
      <c r="G35" s="271">
        <v>19.546742209631731</v>
      </c>
      <c r="H35" s="277" t="s">
        <v>548</v>
      </c>
      <c r="I35" s="234">
        <v>3.5051546391752564E-2</v>
      </c>
      <c r="J35" s="267"/>
      <c r="K35" s="163" t="s">
        <v>52</v>
      </c>
      <c r="L35" s="312">
        <v>0.04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2.86</v>
      </c>
      <c r="G36" s="271">
        <v>4.093567251461991</v>
      </c>
      <c r="H36" s="277" t="s">
        <v>548</v>
      </c>
      <c r="I36" s="234">
        <v>4.0268456375838979E-2</v>
      </c>
      <c r="J36" s="267"/>
      <c r="K36" s="163" t="s">
        <v>548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1.1100000000000001</v>
      </c>
      <c r="G37" s="271">
        <v>28.378378378378386</v>
      </c>
      <c r="H37" s="277" t="s">
        <v>548</v>
      </c>
      <c r="I37" s="234">
        <v>0.20143884892086317</v>
      </c>
      <c r="J37" s="267"/>
      <c r="K37" s="163" t="s">
        <v>52</v>
      </c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0.14721485411140586</v>
      </c>
      <c r="G38" s="274"/>
      <c r="H38" s="278" t="s">
        <v>548</v>
      </c>
      <c r="I38" s="235">
        <v>3.0307495824737156</v>
      </c>
      <c r="J38" s="270"/>
      <c r="K38" s="278"/>
      <c r="L38" s="316">
        <v>0.64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114.75</v>
      </c>
      <c r="F44" s="223">
        <v>120.43</v>
      </c>
      <c r="G44" s="279"/>
      <c r="H44" s="280" t="s">
        <v>52</v>
      </c>
      <c r="I44" s="233">
        <v>4.9498910675381369E-2</v>
      </c>
      <c r="J44" s="283"/>
      <c r="K44" s="284" t="s">
        <v>548</v>
      </c>
      <c r="L44" s="318">
        <v>0.63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60.94</v>
      </c>
      <c r="F45" s="198">
        <v>62.77</v>
      </c>
      <c r="G45" s="271"/>
      <c r="H45" s="281" t="s">
        <v>52</v>
      </c>
      <c r="I45" s="234">
        <v>3.0029537249753879E-2</v>
      </c>
      <c r="J45" s="286"/>
      <c r="K45" s="163" t="s">
        <v>548</v>
      </c>
      <c r="L45" s="312">
        <v>0.08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61.66</v>
      </c>
      <c r="F46" s="198">
        <v>55.79</v>
      </c>
      <c r="G46" s="271"/>
      <c r="H46" s="281" t="s">
        <v>548</v>
      </c>
      <c r="I46" s="234">
        <v>9.5199481024975663E-2</v>
      </c>
      <c r="J46" s="286"/>
      <c r="K46" s="163" t="s">
        <v>548</v>
      </c>
      <c r="L46" s="312">
        <v>1.0900000000000001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6.97</v>
      </c>
      <c r="F47" s="198">
        <v>9.25</v>
      </c>
      <c r="G47" s="271"/>
      <c r="H47" s="281" t="s">
        <v>52</v>
      </c>
      <c r="I47" s="234">
        <v>0.327116212338594</v>
      </c>
      <c r="J47" s="286"/>
      <c r="K47" s="163" t="s">
        <v>52</v>
      </c>
      <c r="L47" s="312">
        <v>0.54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5.6851549755301795E-2</v>
      </c>
      <c r="F48" s="201">
        <v>7.8019568151147092E-2</v>
      </c>
      <c r="G48" s="274"/>
      <c r="H48" s="282" t="s">
        <v>52</v>
      </c>
      <c r="I48" s="235">
        <v>2.1168018395845296</v>
      </c>
      <c r="J48" s="287"/>
      <c r="K48" s="323"/>
      <c r="L48" s="316">
        <v>0.53</v>
      </c>
      <c r="M48" s="317">
        <v>4.5170585387168012E-2</v>
      </c>
    </row>
    <row r="49" spans="2:15" ht="12" customHeight="1">
      <c r="B49" s="296" t="s">
        <v>836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E40" sqref="E40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834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429.86</v>
      </c>
      <c r="F10" s="198">
        <v>447.69</v>
      </c>
      <c r="G10" s="271"/>
      <c r="H10" s="94" t="s">
        <v>52</v>
      </c>
      <c r="I10" s="234">
        <v>4.1478620946354683E-2</v>
      </c>
      <c r="J10" s="267"/>
      <c r="K10" s="163" t="s">
        <v>548</v>
      </c>
      <c r="L10" s="312">
        <v>0.21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350.97</v>
      </c>
      <c r="F11" s="198">
        <v>356.63</v>
      </c>
      <c r="G11" s="271"/>
      <c r="H11" s="94" t="s">
        <v>52</v>
      </c>
      <c r="I11" s="234">
        <v>1.6126734478730365E-2</v>
      </c>
      <c r="J11" s="267"/>
      <c r="K11" s="163" t="s">
        <v>548</v>
      </c>
      <c r="L11" s="312">
        <v>1.38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107.45</v>
      </c>
      <c r="F12" s="198">
        <v>98.61</v>
      </c>
      <c r="G12" s="271"/>
      <c r="H12" s="94" t="s">
        <v>548</v>
      </c>
      <c r="I12" s="234">
        <v>8.2270823638901813E-2</v>
      </c>
      <c r="J12" s="267"/>
      <c r="K12" s="163" t="s">
        <v>52</v>
      </c>
      <c r="L12" s="312">
        <v>0.68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58.45</v>
      </c>
      <c r="F13" s="198">
        <v>57.57</v>
      </c>
      <c r="G13" s="271"/>
      <c r="H13" s="94" t="s">
        <v>548</v>
      </c>
      <c r="I13" s="234">
        <v>1.5055603079555224E-2</v>
      </c>
      <c r="J13" s="267"/>
      <c r="K13" s="94" t="s">
        <v>52</v>
      </c>
      <c r="L13" s="312">
        <v>1.53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0.12750316303826187</v>
      </c>
      <c r="F14" s="199">
        <v>0.12646076794657762</v>
      </c>
      <c r="G14" s="272"/>
      <c r="H14" s="275" t="s">
        <v>548</v>
      </c>
      <c r="I14" s="240">
        <v>0.1042395091684245</v>
      </c>
      <c r="J14" s="268"/>
      <c r="K14" s="275"/>
      <c r="L14" s="313">
        <v>0.35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49.75</v>
      </c>
      <c r="F16" s="198">
        <v>44.79</v>
      </c>
      <c r="G16" s="271"/>
      <c r="H16" s="94" t="s">
        <v>548</v>
      </c>
      <c r="I16" s="234">
        <v>9.969849246231155E-2</v>
      </c>
      <c r="J16" s="267"/>
      <c r="K16" s="163" t="s">
        <v>548</v>
      </c>
      <c r="L16" s="312">
        <v>1.39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30.47</v>
      </c>
      <c r="F17" s="198">
        <v>31.6</v>
      </c>
      <c r="G17" s="271"/>
      <c r="H17" s="94" t="s">
        <v>52</v>
      </c>
      <c r="I17" s="234">
        <v>3.7085658024286206E-2</v>
      </c>
      <c r="J17" s="267"/>
      <c r="K17" s="163" t="s">
        <v>548</v>
      </c>
      <c r="L17" s="312">
        <v>0.68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23.81</v>
      </c>
      <c r="G18" s="271"/>
      <c r="H18" s="94" t="s">
        <v>548</v>
      </c>
      <c r="I18" s="234">
        <v>0.11782141533901447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</v>
      </c>
      <c r="F19" s="198">
        <v>15.79</v>
      </c>
      <c r="G19" s="271"/>
      <c r="H19" s="94" t="s">
        <v>548</v>
      </c>
      <c r="I19" s="234">
        <v>0.31347826086956521</v>
      </c>
      <c r="J19" s="267"/>
      <c r="K19" s="163" t="s">
        <v>548</v>
      </c>
      <c r="L19" s="312">
        <v>0.94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0.40027845457709715</v>
      </c>
      <c r="F20" s="199">
        <v>0.28496661252481503</v>
      </c>
      <c r="G20" s="272"/>
      <c r="H20" s="275" t="s">
        <v>548</v>
      </c>
      <c r="I20" s="240">
        <v>11.531184205228213</v>
      </c>
      <c r="J20" s="268"/>
      <c r="K20" s="275" t="s">
        <v>548</v>
      </c>
      <c r="L20" s="313">
        <v>1.33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372.89</v>
      </c>
      <c r="F22" s="198">
        <v>396.85</v>
      </c>
      <c r="G22" s="271"/>
      <c r="H22" s="94" t="s">
        <v>52</v>
      </c>
      <c r="I22" s="234">
        <v>6.425487409155517E-2</v>
      </c>
      <c r="J22" s="267"/>
      <c r="K22" s="163" t="s">
        <v>52</v>
      </c>
      <c r="L22" s="312">
        <v>1.18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315.64999999999998</v>
      </c>
      <c r="F23" s="198">
        <v>320.39999999999998</v>
      </c>
      <c r="G23" s="271"/>
      <c r="H23" s="94" t="s">
        <v>52</v>
      </c>
      <c r="I23" s="234">
        <v>1.5048313004910607E-2</v>
      </c>
      <c r="J23" s="267"/>
      <c r="K23" s="163" t="s">
        <v>548</v>
      </c>
      <c r="L23" s="312">
        <v>0.67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77.48</v>
      </c>
      <c r="F24" s="198">
        <v>71.91</v>
      </c>
      <c r="G24" s="271"/>
      <c r="H24" s="94" t="s">
        <v>548</v>
      </c>
      <c r="I24" s="234">
        <v>7.1889519876097152E-2</v>
      </c>
      <c r="J24" s="267"/>
      <c r="K24" s="163" t="s">
        <v>52</v>
      </c>
      <c r="L24" s="312">
        <v>0.68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34.06</v>
      </c>
      <c r="F25" s="198">
        <v>40.729999999999997</v>
      </c>
      <c r="G25" s="271"/>
      <c r="H25" s="94" t="s">
        <v>52</v>
      </c>
      <c r="I25" s="234">
        <v>0.19583088667058113</v>
      </c>
      <c r="J25" s="267"/>
      <c r="K25" s="163" t="s">
        <v>52</v>
      </c>
      <c r="L25" s="312">
        <v>2.5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8.6638007783684787E-2</v>
      </c>
      <c r="F26" s="199">
        <v>0.10382095791593383</v>
      </c>
      <c r="G26" s="272"/>
      <c r="H26" s="275" t="s">
        <v>52</v>
      </c>
      <c r="I26" s="240">
        <v>1.7182950132249046</v>
      </c>
      <c r="J26" s="268"/>
      <c r="K26" s="275"/>
      <c r="L26" s="313">
        <v>0.64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358.45</v>
      </c>
      <c r="F28" s="200">
        <v>381.49</v>
      </c>
      <c r="G28" s="273">
        <v>11.942458537150131</v>
      </c>
      <c r="H28" s="94" t="s">
        <v>52</v>
      </c>
      <c r="I28" s="234">
        <v>6.4276747105593612E-2</v>
      </c>
      <c r="J28" s="267"/>
      <c r="K28" s="163" t="s">
        <v>52</v>
      </c>
      <c r="L28" s="312">
        <v>0.56000000000000005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306.49</v>
      </c>
      <c r="F29" s="200">
        <v>311.93</v>
      </c>
      <c r="G29" s="273">
        <v>5.2739015493759069</v>
      </c>
      <c r="H29" s="94" t="s">
        <v>52</v>
      </c>
      <c r="I29" s="234">
        <v>1.77493556070345E-2</v>
      </c>
      <c r="J29" s="267"/>
      <c r="K29" s="163" t="s">
        <v>548</v>
      </c>
      <c r="L29" s="312">
        <v>1.1399999999999999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69.92</v>
      </c>
      <c r="F30" s="200">
        <v>63.5</v>
      </c>
      <c r="G30" s="273">
        <v>17.261410788381752</v>
      </c>
      <c r="H30" s="94" t="s">
        <v>548</v>
      </c>
      <c r="I30" s="234">
        <v>9.1819221967963438E-2</v>
      </c>
      <c r="J30" s="267"/>
      <c r="K30" s="163" t="s">
        <v>52</v>
      </c>
      <c r="L30" s="312">
        <v>0.63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31.41</v>
      </c>
      <c r="F31" s="200">
        <v>38.1</v>
      </c>
      <c r="G31" s="273">
        <v>38.309922972360653</v>
      </c>
      <c r="H31" s="94" t="s">
        <v>52</v>
      </c>
      <c r="I31" s="234">
        <v>0.212989493791786</v>
      </c>
      <c r="J31" s="267"/>
      <c r="K31" s="163" t="s">
        <v>52</v>
      </c>
      <c r="L31" s="312">
        <v>2.33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8.3446242129592729E-2</v>
      </c>
      <c r="F32" s="199">
        <v>0.10148363210185654</v>
      </c>
      <c r="G32" s="272"/>
      <c r="H32" s="275" t="s">
        <v>52</v>
      </c>
      <c r="I32" s="240">
        <v>1.8037389972263811</v>
      </c>
      <c r="J32" s="268"/>
      <c r="K32" s="275"/>
      <c r="L32" s="313">
        <v>0.63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6.05</v>
      </c>
      <c r="G34" s="271">
        <v>21.931260229132562</v>
      </c>
      <c r="H34" s="277" t="s">
        <v>548</v>
      </c>
      <c r="I34" s="234">
        <v>0.16320885200553259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4.6399999999999997</v>
      </c>
      <c r="G35" s="271">
        <v>19.546742209631731</v>
      </c>
      <c r="H35" s="277" t="s">
        <v>548</v>
      </c>
      <c r="I35" s="234">
        <v>4.3298969072164906E-2</v>
      </c>
      <c r="J35" s="267"/>
      <c r="K35" s="163" t="s">
        <v>548</v>
      </c>
      <c r="L35" s="312">
        <v>0.03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2.89</v>
      </c>
      <c r="G36" s="271">
        <v>4.093567251461991</v>
      </c>
      <c r="H36" s="277" t="s">
        <v>548</v>
      </c>
      <c r="I36" s="234">
        <v>3.0201342281879096E-2</v>
      </c>
      <c r="J36" s="267"/>
      <c r="K36" s="163" t="s">
        <v>52</v>
      </c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1.06</v>
      </c>
      <c r="G37" s="271">
        <v>28.378378378378386</v>
      </c>
      <c r="H37" s="277" t="s">
        <v>548</v>
      </c>
      <c r="I37" s="234">
        <v>0.2374100719424459</v>
      </c>
      <c r="J37" s="267"/>
      <c r="K37" s="163" t="s">
        <v>548</v>
      </c>
      <c r="L37" s="312">
        <v>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0.1407702523240372</v>
      </c>
      <c r="G38" s="274"/>
      <c r="H38" s="278" t="s">
        <v>548</v>
      </c>
      <c r="I38" s="235">
        <v>3.6752097612105823</v>
      </c>
      <c r="J38" s="270"/>
      <c r="K38" s="278" t="s">
        <v>548</v>
      </c>
      <c r="L38" s="316">
        <v>0.34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114.75</v>
      </c>
      <c r="F44" s="223">
        <v>121.06</v>
      </c>
      <c r="G44" s="279"/>
      <c r="H44" s="280" t="s">
        <v>52</v>
      </c>
      <c r="I44" s="233">
        <v>5.4989106753812633E-2</v>
      </c>
      <c r="J44" s="283"/>
      <c r="K44" s="284" t="s">
        <v>52</v>
      </c>
      <c r="L44" s="318">
        <v>2.02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60.94</v>
      </c>
      <c r="F45" s="198">
        <v>62.85</v>
      </c>
      <c r="G45" s="271"/>
      <c r="H45" s="281" t="s">
        <v>52</v>
      </c>
      <c r="I45" s="234">
        <v>3.1342303905480762E-2</v>
      </c>
      <c r="J45" s="286"/>
      <c r="K45" s="163" t="s">
        <v>52</v>
      </c>
      <c r="L45" s="312">
        <v>0.28000000000000003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61.66</v>
      </c>
      <c r="F46" s="198">
        <v>56.88</v>
      </c>
      <c r="G46" s="271"/>
      <c r="H46" s="281" t="s">
        <v>548</v>
      </c>
      <c r="I46" s="234">
        <v>7.7521894258838708E-2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6.97</v>
      </c>
      <c r="F47" s="198">
        <v>8.7100000000000009</v>
      </c>
      <c r="G47" s="271"/>
      <c r="H47" s="281" t="s">
        <v>52</v>
      </c>
      <c r="I47" s="234">
        <v>0.24964131994261129</v>
      </c>
      <c r="J47" s="286"/>
      <c r="K47" s="163" t="s">
        <v>52</v>
      </c>
      <c r="L47" s="312">
        <v>3.67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5.6851549755301795E-2</v>
      </c>
      <c r="F48" s="201">
        <v>7.2747014115092296E-2</v>
      </c>
      <c r="G48" s="274"/>
      <c r="H48" s="282" t="s">
        <v>52</v>
      </c>
      <c r="I48" s="235">
        <v>1.5895464359790501</v>
      </c>
      <c r="J48" s="287"/>
      <c r="K48" s="323"/>
      <c r="L48" s="316">
        <v>3.06</v>
      </c>
      <c r="M48" s="317">
        <v>4.5170585387168012E-2</v>
      </c>
    </row>
    <row r="49" spans="2:15" ht="12" customHeight="1">
      <c r="B49" s="296" t="s">
        <v>835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O34" sqref="O34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832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431.48</v>
      </c>
      <c r="F10" s="198">
        <v>447.9</v>
      </c>
      <c r="G10" s="271"/>
      <c r="H10" s="94" t="s">
        <v>52</v>
      </c>
      <c r="I10" s="234">
        <v>3.8055066283489314E-2</v>
      </c>
      <c r="J10" s="267"/>
      <c r="K10" s="163" t="s">
        <v>52</v>
      </c>
      <c r="L10" s="312">
        <v>7.17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354.25</v>
      </c>
      <c r="F11" s="198">
        <v>358.01</v>
      </c>
      <c r="G11" s="271"/>
      <c r="H11" s="94" t="s">
        <v>52</v>
      </c>
      <c r="I11" s="234">
        <v>1.0613973182780567E-2</v>
      </c>
      <c r="J11" s="267"/>
      <c r="K11" s="163" t="s">
        <v>52</v>
      </c>
      <c r="L11" s="312">
        <v>2.36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107.28</v>
      </c>
      <c r="F12" s="198">
        <v>97.93</v>
      </c>
      <c r="G12" s="271"/>
      <c r="H12" s="94" t="s">
        <v>548</v>
      </c>
      <c r="I12" s="234">
        <v>8.7155108128262437E-2</v>
      </c>
      <c r="J12" s="267"/>
      <c r="K12" s="163" t="s">
        <v>52</v>
      </c>
      <c r="L12" s="312">
        <v>1.97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56.98</v>
      </c>
      <c r="F13" s="198">
        <v>56.04</v>
      </c>
      <c r="G13" s="271"/>
      <c r="H13" s="94" t="s">
        <v>548</v>
      </c>
      <c r="I13" s="234">
        <v>1.6497016497016403E-2</v>
      </c>
      <c r="J13" s="267"/>
      <c r="K13" s="94" t="s">
        <v>52</v>
      </c>
      <c r="L13" s="312">
        <v>4.24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0.1234589300803848</v>
      </c>
      <c r="F14" s="199">
        <v>0.12291090933017502</v>
      </c>
      <c r="G14" s="272"/>
      <c r="H14" s="275" t="s">
        <v>548</v>
      </c>
      <c r="I14" s="240">
        <v>5.4802075020977947E-2</v>
      </c>
      <c r="J14" s="268"/>
      <c r="K14" s="275"/>
      <c r="L14" s="313">
        <v>0.82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49.69</v>
      </c>
      <c r="F16" s="198">
        <v>46.18</v>
      </c>
      <c r="G16" s="271"/>
      <c r="H16" s="94" t="s">
        <v>548</v>
      </c>
      <c r="I16" s="234">
        <v>7.0637955323002544E-2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30.45</v>
      </c>
      <c r="F17" s="198">
        <v>32.28</v>
      </c>
      <c r="G17" s="271"/>
      <c r="H17" s="94" t="s">
        <v>52</v>
      </c>
      <c r="I17" s="234">
        <v>6.0098522167487678E-2</v>
      </c>
      <c r="J17" s="267"/>
      <c r="K17" s="163" t="s">
        <v>52</v>
      </c>
      <c r="L17" s="312">
        <v>0.06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23.81</v>
      </c>
      <c r="G18" s="271"/>
      <c r="H18" s="94" t="s">
        <v>548</v>
      </c>
      <c r="I18" s="234">
        <v>0.11782141533901447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22.97</v>
      </c>
      <c r="F19" s="198">
        <v>16.73</v>
      </c>
      <c r="G19" s="271"/>
      <c r="H19" s="94" t="s">
        <v>548</v>
      </c>
      <c r="I19" s="234">
        <v>0.2716586852416194</v>
      </c>
      <c r="J19" s="267"/>
      <c r="K19" s="163" t="s">
        <v>548</v>
      </c>
      <c r="L19" s="312">
        <v>0.32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0.39989554317548748</v>
      </c>
      <c r="F20" s="199">
        <v>0.2982706364770904</v>
      </c>
      <c r="G20" s="272"/>
      <c r="H20" s="275" t="s">
        <v>548</v>
      </c>
      <c r="I20" s="240">
        <v>10.162490669839707</v>
      </c>
      <c r="J20" s="268"/>
      <c r="K20" s="275" t="s">
        <v>548</v>
      </c>
      <c r="L20" s="313">
        <v>0.6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374.57</v>
      </c>
      <c r="F22" s="198">
        <v>395.67</v>
      </c>
      <c r="G22" s="271"/>
      <c r="H22" s="94" t="s">
        <v>52</v>
      </c>
      <c r="I22" s="234">
        <v>5.633125984462195E-2</v>
      </c>
      <c r="J22" s="267"/>
      <c r="K22" s="163" t="s">
        <v>52</v>
      </c>
      <c r="L22" s="312">
        <v>7.39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318.95</v>
      </c>
      <c r="F23" s="198">
        <v>321.07</v>
      </c>
      <c r="G23" s="271"/>
      <c r="H23" s="94" t="s">
        <v>52</v>
      </c>
      <c r="I23" s="234">
        <v>6.6468098448033697E-3</v>
      </c>
      <c r="J23" s="267"/>
      <c r="K23" s="163" t="s">
        <v>52</v>
      </c>
      <c r="L23" s="312">
        <v>2.4300000000000002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77.319999999999993</v>
      </c>
      <c r="F24" s="198">
        <v>71.23</v>
      </c>
      <c r="G24" s="271"/>
      <c r="H24" s="94" t="s">
        <v>548</v>
      </c>
      <c r="I24" s="234">
        <v>7.8763579927573546E-2</v>
      </c>
      <c r="J24" s="267"/>
      <c r="K24" s="163" t="s">
        <v>52</v>
      </c>
      <c r="L24" s="312">
        <v>1.97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32.630000000000003</v>
      </c>
      <c r="F25" s="198">
        <v>38.229999999999997</v>
      </c>
      <c r="G25" s="271"/>
      <c r="H25" s="94" t="s">
        <v>52</v>
      </c>
      <c r="I25" s="234">
        <v>0.17162120747778098</v>
      </c>
      <c r="J25" s="267"/>
      <c r="K25" s="163" t="s">
        <v>52</v>
      </c>
      <c r="L25" s="312">
        <v>4.67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8.2342847048729406E-2</v>
      </c>
      <c r="F26" s="199">
        <v>9.7450930410400191E-2</v>
      </c>
      <c r="G26" s="272"/>
      <c r="H26" s="275" t="s">
        <v>52</v>
      </c>
      <c r="I26" s="240">
        <v>1.5108083361670785</v>
      </c>
      <c r="J26" s="268"/>
      <c r="K26" s="275"/>
      <c r="L26" s="313">
        <v>1.0900000000000001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360.25</v>
      </c>
      <c r="F28" s="200">
        <v>380.93</v>
      </c>
      <c r="G28" s="273">
        <v>11.942458537150131</v>
      </c>
      <c r="H28" s="94" t="s">
        <v>52</v>
      </c>
      <c r="I28" s="234">
        <v>5.7404580152671691E-2</v>
      </c>
      <c r="J28" s="267"/>
      <c r="K28" s="163" t="s">
        <v>52</v>
      </c>
      <c r="L28" s="312">
        <v>6.25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309.77</v>
      </c>
      <c r="F29" s="200">
        <v>313.07</v>
      </c>
      <c r="G29" s="273">
        <v>5.2739015493759069</v>
      </c>
      <c r="H29" s="94" t="s">
        <v>52</v>
      </c>
      <c r="I29" s="234">
        <v>1.0653065177389731E-2</v>
      </c>
      <c r="J29" s="267"/>
      <c r="K29" s="163" t="s">
        <v>52</v>
      </c>
      <c r="L29" s="312">
        <v>1.91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69.73</v>
      </c>
      <c r="F30" s="200">
        <v>62.87</v>
      </c>
      <c r="G30" s="273">
        <v>17.261410788381752</v>
      </c>
      <c r="H30" s="94" t="s">
        <v>548</v>
      </c>
      <c r="I30" s="234">
        <v>9.8379463645489884E-2</v>
      </c>
      <c r="J30" s="267"/>
      <c r="K30" s="163" t="s">
        <v>52</v>
      </c>
      <c r="L30" s="312">
        <v>1.91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30.15</v>
      </c>
      <c r="F31" s="200">
        <v>35.770000000000003</v>
      </c>
      <c r="G31" s="273">
        <v>38.309922972360653</v>
      </c>
      <c r="H31" s="94" t="s">
        <v>52</v>
      </c>
      <c r="I31" s="234">
        <v>0.18640132669983434</v>
      </c>
      <c r="J31" s="267"/>
      <c r="K31" s="163" t="s">
        <v>52</v>
      </c>
      <c r="L31" s="312">
        <v>4.21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7.9446640316205533E-2</v>
      </c>
      <c r="F32" s="199">
        <v>9.5148161940735235E-2</v>
      </c>
      <c r="G32" s="272"/>
      <c r="H32" s="275" t="s">
        <v>52</v>
      </c>
      <c r="I32" s="240">
        <v>1.5701521624529702</v>
      </c>
      <c r="J32" s="268"/>
      <c r="K32" s="275"/>
      <c r="L32" s="313">
        <v>1.03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6.05</v>
      </c>
      <c r="G34" s="271">
        <v>21.931260229132562</v>
      </c>
      <c r="H34" s="277" t="s">
        <v>548</v>
      </c>
      <c r="I34" s="234">
        <v>0.16320885200553259</v>
      </c>
      <c r="J34" s="267"/>
      <c r="K34" s="163" t="s">
        <v>548</v>
      </c>
      <c r="L34" s="312">
        <v>0.22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4.8499999999999996</v>
      </c>
      <c r="F35" s="198">
        <v>4.67</v>
      </c>
      <c r="G35" s="271">
        <v>19.546742209631731</v>
      </c>
      <c r="H35" s="277" t="s">
        <v>548</v>
      </c>
      <c r="I35" s="234">
        <v>3.7113402061855649E-2</v>
      </c>
      <c r="J35" s="267"/>
      <c r="K35" s="163" t="s">
        <v>548</v>
      </c>
      <c r="L35" s="312">
        <v>0.12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2.98</v>
      </c>
      <c r="F36" s="198">
        <v>2.89</v>
      </c>
      <c r="G36" s="271">
        <v>4.093567251461991</v>
      </c>
      <c r="H36" s="277" t="s">
        <v>548</v>
      </c>
      <c r="I36" s="234">
        <v>3.0201342281879096E-2</v>
      </c>
      <c r="J36" s="267"/>
      <c r="K36" s="163" t="s">
        <v>52</v>
      </c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1.39</v>
      </c>
      <c r="F37" s="198">
        <v>1.0900000000000001</v>
      </c>
      <c r="G37" s="271">
        <v>28.378378378378386</v>
      </c>
      <c r="H37" s="277" t="s">
        <v>548</v>
      </c>
      <c r="I37" s="234">
        <v>0.21582733812949628</v>
      </c>
      <c r="J37" s="267"/>
      <c r="K37" s="163" t="s">
        <v>548</v>
      </c>
      <c r="L37" s="312">
        <v>0.09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0.17752234993614302</v>
      </c>
      <c r="F38" s="201">
        <v>0.14417989417989419</v>
      </c>
      <c r="G38" s="274"/>
      <c r="H38" s="278" t="s">
        <v>548</v>
      </c>
      <c r="I38" s="235">
        <v>3.3342455756248834</v>
      </c>
      <c r="J38" s="270"/>
      <c r="K38" s="278" t="s">
        <v>548</v>
      </c>
      <c r="L38" s="316">
        <v>0.95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112.55</v>
      </c>
      <c r="F44" s="223">
        <v>119.04</v>
      </c>
      <c r="G44" s="279"/>
      <c r="H44" s="280" t="s">
        <v>52</v>
      </c>
      <c r="I44" s="233">
        <v>5.7663260772989888E-2</v>
      </c>
      <c r="J44" s="283"/>
      <c r="K44" s="284" t="s">
        <v>52</v>
      </c>
      <c r="L44" s="318">
        <v>0.96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61.1</v>
      </c>
      <c r="F45" s="198">
        <v>62.57</v>
      </c>
      <c r="G45" s="271"/>
      <c r="H45" s="281" t="s">
        <v>52</v>
      </c>
      <c r="I45" s="234">
        <v>2.4058919803600531E-2</v>
      </c>
      <c r="J45" s="286"/>
      <c r="K45" s="163" t="s">
        <v>548</v>
      </c>
      <c r="L45" s="312">
        <v>0.67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61.51</v>
      </c>
      <c r="F46" s="198">
        <v>56.88</v>
      </c>
      <c r="G46" s="271"/>
      <c r="H46" s="281" t="s">
        <v>548</v>
      </c>
      <c r="I46" s="234">
        <v>7.5272313444968209E-2</v>
      </c>
      <c r="J46" s="286"/>
      <c r="K46" s="163" t="s">
        <v>52</v>
      </c>
      <c r="L46" s="312">
        <v>0.95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4.76</v>
      </c>
      <c r="F47" s="198">
        <v>5.04</v>
      </c>
      <c r="G47" s="271"/>
      <c r="H47" s="281" t="s">
        <v>52</v>
      </c>
      <c r="I47" s="234">
        <v>5.8823529411764719E-2</v>
      </c>
      <c r="J47" s="286"/>
      <c r="K47" s="163" t="s">
        <v>52</v>
      </c>
      <c r="L47" s="312">
        <v>0.83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3.8822282032460645E-2</v>
      </c>
      <c r="F48" s="201">
        <v>4.2193386354123064E-2</v>
      </c>
      <c r="G48" s="274"/>
      <c r="H48" s="282" t="s">
        <v>52</v>
      </c>
      <c r="I48" s="235">
        <v>0.33711043216624187</v>
      </c>
      <c r="J48" s="287"/>
      <c r="K48" s="323"/>
      <c r="L48" s="316">
        <v>0.69</v>
      </c>
      <c r="M48" s="317">
        <v>4.5170585387168012E-2</v>
      </c>
    </row>
    <row r="49" spans="2:15" ht="12" customHeight="1">
      <c r="B49" s="296" t="s">
        <v>833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topLeftCell="A4" colorId="22" zoomScaleNormal="100" workbookViewId="0">
      <selection activeCell="E50" sqref="E50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830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431.48</v>
      </c>
      <c r="F10" s="198">
        <v>440.73</v>
      </c>
      <c r="G10" s="271"/>
      <c r="H10" s="94" t="s">
        <v>52</v>
      </c>
      <c r="I10" s="234">
        <v>2.1437841846667194E-2</v>
      </c>
      <c r="J10" s="267"/>
      <c r="K10" s="163" t="s">
        <v>548</v>
      </c>
      <c r="L10" s="312">
        <v>11.86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355.24</v>
      </c>
      <c r="F11" s="198">
        <v>355.65</v>
      </c>
      <c r="G11" s="271"/>
      <c r="H11" s="94" t="s">
        <v>52</v>
      </c>
      <c r="I11" s="234">
        <v>1.1541493075102327E-3</v>
      </c>
      <c r="J11" s="267"/>
      <c r="K11" s="163" t="s">
        <v>548</v>
      </c>
      <c r="L11" s="312">
        <v>2.81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108.05</v>
      </c>
      <c r="F12" s="198">
        <v>95.96</v>
      </c>
      <c r="G12" s="271"/>
      <c r="H12" s="94" t="s">
        <v>548</v>
      </c>
      <c r="I12" s="234">
        <v>0.11189264229523377</v>
      </c>
      <c r="J12" s="267"/>
      <c r="K12" s="163" t="s">
        <v>548</v>
      </c>
      <c r="L12" s="312">
        <v>2.5099999999999998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55.21</v>
      </c>
      <c r="F13" s="198">
        <v>51.8</v>
      </c>
      <c r="G13" s="271"/>
      <c r="H13" s="94" t="s">
        <v>548</v>
      </c>
      <c r="I13" s="234">
        <v>6.1764173157036861E-2</v>
      </c>
      <c r="J13" s="267"/>
      <c r="K13" s="94" t="s">
        <v>548</v>
      </c>
      <c r="L13" s="312">
        <v>6.06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0.11916941872261434</v>
      </c>
      <c r="F14" s="199">
        <v>0.11470073736188305</v>
      </c>
      <c r="G14" s="272"/>
      <c r="H14" s="275" t="s">
        <v>548</v>
      </c>
      <c r="I14" s="240">
        <v>0.44686813607312942</v>
      </c>
      <c r="J14" s="268"/>
      <c r="K14" s="275" t="s">
        <v>548</v>
      </c>
      <c r="L14" s="313">
        <v>1.19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49.69</v>
      </c>
      <c r="F16" s="198">
        <v>46.18</v>
      </c>
      <c r="G16" s="271"/>
      <c r="H16" s="94" t="s">
        <v>548</v>
      </c>
      <c r="I16" s="234">
        <v>7.0637955323002544E-2</v>
      </c>
      <c r="J16" s="267"/>
      <c r="K16" s="163" t="s">
        <v>548</v>
      </c>
      <c r="L16" s="312">
        <v>1.34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30.45</v>
      </c>
      <c r="F17" s="198">
        <v>32.22</v>
      </c>
      <c r="G17" s="271"/>
      <c r="H17" s="94" t="s">
        <v>52</v>
      </c>
      <c r="I17" s="234">
        <v>5.8128078817734075E-2</v>
      </c>
      <c r="J17" s="267"/>
      <c r="K17" s="163" t="s">
        <v>548</v>
      </c>
      <c r="L17" s="312">
        <v>0.3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23.81</v>
      </c>
      <c r="G18" s="271"/>
      <c r="H18" s="94" t="s">
        <v>548</v>
      </c>
      <c r="I18" s="234">
        <v>0.11782141533901447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22.97</v>
      </c>
      <c r="F19" s="198">
        <v>17.05</v>
      </c>
      <c r="G19" s="271"/>
      <c r="H19" s="94" t="s">
        <v>548</v>
      </c>
      <c r="I19" s="234">
        <v>0.25772747061384405</v>
      </c>
      <c r="J19" s="267"/>
      <c r="K19" s="163" t="s">
        <v>548</v>
      </c>
      <c r="L19" s="312">
        <v>1.04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0.39989554317548748</v>
      </c>
      <c r="F20" s="199">
        <v>0.30430126717829736</v>
      </c>
      <c r="G20" s="272"/>
      <c r="H20" s="275" t="s">
        <v>548</v>
      </c>
      <c r="I20" s="240">
        <v>9.5594275997190117</v>
      </c>
      <c r="J20" s="268"/>
      <c r="K20" s="275" t="s">
        <v>548</v>
      </c>
      <c r="L20" s="313">
        <v>1.68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374.57</v>
      </c>
      <c r="F22" s="198">
        <v>388.28</v>
      </c>
      <c r="G22" s="271"/>
      <c r="H22" s="94" t="s">
        <v>52</v>
      </c>
      <c r="I22" s="234">
        <v>3.6601970259230621E-2</v>
      </c>
      <c r="J22" s="267"/>
      <c r="K22" s="163" t="s">
        <v>548</v>
      </c>
      <c r="L22" s="312">
        <v>10.46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319.95999999999998</v>
      </c>
      <c r="F23" s="198">
        <v>318.64</v>
      </c>
      <c r="G23" s="271"/>
      <c r="H23" s="94" t="s">
        <v>548</v>
      </c>
      <c r="I23" s="234">
        <v>4.1255156894611789E-3</v>
      </c>
      <c r="J23" s="267"/>
      <c r="K23" s="163" t="s">
        <v>548</v>
      </c>
      <c r="L23" s="312">
        <v>2.44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78.08</v>
      </c>
      <c r="F24" s="198">
        <v>69.260000000000005</v>
      </c>
      <c r="G24" s="271"/>
      <c r="H24" s="94" t="s">
        <v>548</v>
      </c>
      <c r="I24" s="234">
        <v>0.11296106557377039</v>
      </c>
      <c r="J24" s="267"/>
      <c r="K24" s="163" t="s">
        <v>548</v>
      </c>
      <c r="L24" s="312">
        <v>2.54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30.85</v>
      </c>
      <c r="F25" s="198">
        <v>33.56</v>
      </c>
      <c r="G25" s="271"/>
      <c r="H25" s="94" t="s">
        <v>52</v>
      </c>
      <c r="I25" s="234">
        <v>8.7844408427876886E-2</v>
      </c>
      <c r="J25" s="267"/>
      <c r="K25" s="163" t="s">
        <v>548</v>
      </c>
      <c r="L25" s="312">
        <v>4.8899999999999997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7.7504773389609094E-2</v>
      </c>
      <c r="F26" s="199">
        <v>8.6517143593709725E-2</v>
      </c>
      <c r="G26" s="272"/>
      <c r="H26" s="275" t="s">
        <v>52</v>
      </c>
      <c r="I26" s="240">
        <v>0.90123702041006304</v>
      </c>
      <c r="J26" s="268"/>
      <c r="K26" s="275" t="s">
        <v>548</v>
      </c>
      <c r="L26" s="313">
        <v>1.1299999999999999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360.25</v>
      </c>
      <c r="F28" s="200">
        <v>374.68</v>
      </c>
      <c r="G28" s="273">
        <v>11.942458537150131</v>
      </c>
      <c r="H28" s="94" t="s">
        <v>52</v>
      </c>
      <c r="I28" s="234">
        <v>4.0055517002081986E-2</v>
      </c>
      <c r="J28" s="267"/>
      <c r="K28" s="163" t="s">
        <v>548</v>
      </c>
      <c r="L28" s="312">
        <v>10.53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310.77999999999997</v>
      </c>
      <c r="F29" s="200">
        <v>311.16000000000003</v>
      </c>
      <c r="G29" s="273">
        <v>5.2739015493759069</v>
      </c>
      <c r="H29" s="94" t="s">
        <v>52</v>
      </c>
      <c r="I29" s="234">
        <v>1.2227299053995111E-3</v>
      </c>
      <c r="J29" s="267"/>
      <c r="K29" s="163" t="s">
        <v>548</v>
      </c>
      <c r="L29" s="312">
        <v>2.29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70.489999999999995</v>
      </c>
      <c r="F30" s="200">
        <v>60.96</v>
      </c>
      <c r="G30" s="273">
        <v>17.261410788381752</v>
      </c>
      <c r="H30" s="94" t="s">
        <v>548</v>
      </c>
      <c r="I30" s="234">
        <v>0.13519648177046384</v>
      </c>
      <c r="J30" s="267"/>
      <c r="K30" s="163" t="s">
        <v>548</v>
      </c>
      <c r="L30" s="312">
        <v>2.54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28.37</v>
      </c>
      <c r="F31" s="200">
        <v>31.56</v>
      </c>
      <c r="G31" s="273">
        <v>38.309922972360653</v>
      </c>
      <c r="H31" s="94" t="s">
        <v>52</v>
      </c>
      <c r="I31" s="234">
        <v>0.1124427211843495</v>
      </c>
      <c r="J31" s="267"/>
      <c r="K31" s="163" t="s">
        <v>548</v>
      </c>
      <c r="L31" s="312">
        <v>4.8099999999999996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7.440921132006191E-2</v>
      </c>
      <c r="F32" s="199">
        <v>8.4811351177039654E-2</v>
      </c>
      <c r="G32" s="272"/>
      <c r="H32" s="275" t="s">
        <v>52</v>
      </c>
      <c r="I32" s="240">
        <v>1.0402139856977743</v>
      </c>
      <c r="J32" s="268"/>
      <c r="K32" s="275" t="s">
        <v>548</v>
      </c>
      <c r="L32" s="313">
        <v>1.17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6.27</v>
      </c>
      <c r="G34" s="271">
        <v>21.931260229132562</v>
      </c>
      <c r="H34" s="277" t="s">
        <v>548</v>
      </c>
      <c r="I34" s="234">
        <v>0.13278008298755195</v>
      </c>
      <c r="J34" s="267"/>
      <c r="K34" s="163" t="s">
        <v>548</v>
      </c>
      <c r="L34" s="312">
        <v>0.06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4.83</v>
      </c>
      <c r="F35" s="198">
        <v>4.79</v>
      </c>
      <c r="G35" s="271">
        <v>19.546742209631731</v>
      </c>
      <c r="H35" s="277" t="s">
        <v>548</v>
      </c>
      <c r="I35" s="234">
        <v>8.281573498964856E-3</v>
      </c>
      <c r="J35" s="267"/>
      <c r="K35" s="163" t="s">
        <v>548</v>
      </c>
      <c r="L35" s="312">
        <v>7.0000000000000007E-2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2.99</v>
      </c>
      <c r="F36" s="198">
        <v>2.89</v>
      </c>
      <c r="G36" s="271">
        <v>4.093567251461991</v>
      </c>
      <c r="H36" s="277" t="s">
        <v>548</v>
      </c>
      <c r="I36" s="234">
        <v>3.3444816053511683E-2</v>
      </c>
      <c r="J36" s="267"/>
      <c r="K36" s="163" t="s">
        <v>52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1.4</v>
      </c>
      <c r="F37" s="198">
        <v>1.18</v>
      </c>
      <c r="G37" s="271">
        <v>28.378378378378386</v>
      </c>
      <c r="H37" s="277" t="s">
        <v>548</v>
      </c>
      <c r="I37" s="234">
        <v>0.15714285714285714</v>
      </c>
      <c r="J37" s="267"/>
      <c r="K37" s="163" t="s">
        <v>548</v>
      </c>
      <c r="L37" s="312">
        <v>0.13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0.17902813299232734</v>
      </c>
      <c r="F38" s="201">
        <v>0.15364583333333334</v>
      </c>
      <c r="G38" s="274"/>
      <c r="H38" s="278" t="s">
        <v>548</v>
      </c>
      <c r="I38" s="235">
        <v>2.5382299658993994</v>
      </c>
      <c r="J38" s="270"/>
      <c r="K38" s="278" t="s">
        <v>548</v>
      </c>
      <c r="L38" s="316">
        <v>1.6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112.55</v>
      </c>
      <c r="F44" s="223">
        <v>118.08</v>
      </c>
      <c r="G44" s="279"/>
      <c r="H44" s="280" t="s">
        <v>52</v>
      </c>
      <c r="I44" s="233">
        <v>4.9133718347401212E-2</v>
      </c>
      <c r="J44" s="283"/>
      <c r="K44" s="284" t="s">
        <v>548</v>
      </c>
      <c r="L44" s="318">
        <v>1.8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61.52</v>
      </c>
      <c r="F45" s="198">
        <v>63.24</v>
      </c>
      <c r="G45" s="271"/>
      <c r="H45" s="281" t="s">
        <v>52</v>
      </c>
      <c r="I45" s="234">
        <v>2.795838751625479E-2</v>
      </c>
      <c r="J45" s="286"/>
      <c r="K45" s="163" t="s">
        <v>548</v>
      </c>
      <c r="L45" s="312">
        <v>0.56999999999999995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61.51</v>
      </c>
      <c r="F46" s="198">
        <v>55.93</v>
      </c>
      <c r="G46" s="271"/>
      <c r="H46" s="281" t="s">
        <v>548</v>
      </c>
      <c r="I46" s="234">
        <v>9.0716956592423958E-2</v>
      </c>
      <c r="J46" s="286"/>
      <c r="K46" s="163" t="s">
        <v>548</v>
      </c>
      <c r="L46" s="312">
        <v>0.54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4.34</v>
      </c>
      <c r="F47" s="198">
        <v>4.21</v>
      </c>
      <c r="G47" s="271"/>
      <c r="H47" s="281" t="s">
        <v>548</v>
      </c>
      <c r="I47" s="234">
        <v>2.995391705069117E-2</v>
      </c>
      <c r="J47" s="286"/>
      <c r="K47" s="163" t="s">
        <v>548</v>
      </c>
      <c r="L47" s="312">
        <v>0.01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3.5275948955539295E-2</v>
      </c>
      <c r="F48" s="201">
        <v>3.53276831417303E-2</v>
      </c>
      <c r="G48" s="274"/>
      <c r="H48" s="282" t="s">
        <v>52</v>
      </c>
      <c r="I48" s="235">
        <v>5.1734186191004783E-3</v>
      </c>
      <c r="J48" s="287"/>
      <c r="K48" s="323"/>
      <c r="L48" s="316">
        <v>0.02</v>
      </c>
      <c r="M48" s="317">
        <v>4.5170585387168012E-2</v>
      </c>
    </row>
    <row r="49" spans="2:15" ht="12" customHeight="1">
      <c r="B49" s="296" t="s">
        <v>831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E46" sqref="E4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828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431.48</v>
      </c>
      <c r="F10" s="198">
        <v>452.59</v>
      </c>
      <c r="G10" s="271"/>
      <c r="H10" s="94" t="s">
        <v>52</v>
      </c>
      <c r="I10" s="234">
        <v>4.8924631500880666E-2</v>
      </c>
      <c r="J10" s="267"/>
      <c r="K10" s="163" t="s">
        <v>548</v>
      </c>
      <c r="L10" s="312">
        <v>1.71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355.75</v>
      </c>
      <c r="E11" s="187">
        <v>353.72</v>
      </c>
      <c r="F11" s="198">
        <v>358.46</v>
      </c>
      <c r="G11" s="271"/>
      <c r="H11" s="94" t="s">
        <v>52</v>
      </c>
      <c r="I11" s="234">
        <v>1.3400429718421147E-2</v>
      </c>
      <c r="J11" s="267"/>
      <c r="K11" s="163" t="s">
        <v>548</v>
      </c>
      <c r="L11" s="312">
        <v>0.45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79.819999999999993</v>
      </c>
      <c r="E12" s="187">
        <v>110.43</v>
      </c>
      <c r="F12" s="198">
        <v>98.47</v>
      </c>
      <c r="G12" s="271"/>
      <c r="H12" s="94" t="s">
        <v>548</v>
      </c>
      <c r="I12" s="234">
        <v>0.10830390292492986</v>
      </c>
      <c r="J12" s="267"/>
      <c r="K12" s="163" t="s">
        <v>548</v>
      </c>
      <c r="L12" s="312">
        <v>0.24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54.39</v>
      </c>
      <c r="F13" s="198">
        <v>57.86</v>
      </c>
      <c r="G13" s="271"/>
      <c r="H13" s="94" t="s">
        <v>52</v>
      </c>
      <c r="I13" s="234">
        <v>6.3798492369920856E-2</v>
      </c>
      <c r="J13" s="267"/>
      <c r="K13" s="94" t="s">
        <v>548</v>
      </c>
      <c r="L13" s="312">
        <v>1.48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0.18534334320545492</v>
      </c>
      <c r="E14" s="191">
        <v>0.11718194549175913</v>
      </c>
      <c r="F14" s="199">
        <v>0.1266277110279474</v>
      </c>
      <c r="G14" s="272"/>
      <c r="H14" s="275" t="s">
        <v>52</v>
      </c>
      <c r="I14" s="240">
        <v>0.94457655361882686</v>
      </c>
      <c r="J14" s="268"/>
      <c r="K14" s="275" t="s">
        <v>548</v>
      </c>
      <c r="L14" s="313">
        <v>0.3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49.69</v>
      </c>
      <c r="F16" s="198">
        <v>47.52</v>
      </c>
      <c r="G16" s="271"/>
      <c r="H16" s="94" t="s">
        <v>548</v>
      </c>
      <c r="I16" s="234">
        <v>4.3670758703964419E-2</v>
      </c>
      <c r="J16" s="267"/>
      <c r="K16" s="163" t="s">
        <v>548</v>
      </c>
      <c r="L16" s="312">
        <v>4.1399999999999997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30.44</v>
      </c>
      <c r="E17" s="187">
        <v>30.45</v>
      </c>
      <c r="F17" s="198">
        <v>32.520000000000003</v>
      </c>
      <c r="G17" s="271"/>
      <c r="H17" s="94" t="s">
        <v>52</v>
      </c>
      <c r="I17" s="234">
        <v>6.7980295566502535E-2</v>
      </c>
      <c r="J17" s="267"/>
      <c r="K17" s="163" t="s">
        <v>548</v>
      </c>
      <c r="L17" s="312">
        <v>0.28000000000000003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26.37</v>
      </c>
      <c r="E18" s="187">
        <v>26.99</v>
      </c>
      <c r="F18" s="198">
        <v>23.81</v>
      </c>
      <c r="G18" s="271"/>
      <c r="H18" s="94" t="s">
        <v>548</v>
      </c>
      <c r="I18" s="234">
        <v>0.11782141533901447</v>
      </c>
      <c r="J18" s="267"/>
      <c r="K18" s="163" t="s">
        <v>548</v>
      </c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22.97</v>
      </c>
      <c r="F19" s="198">
        <v>18.09</v>
      </c>
      <c r="G19" s="271"/>
      <c r="H19" s="94" t="s">
        <v>548</v>
      </c>
      <c r="I19" s="234">
        <v>0.21245102307357422</v>
      </c>
      <c r="J19" s="267"/>
      <c r="K19" s="163" t="s">
        <v>548</v>
      </c>
      <c r="L19" s="312">
        <v>2.86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0.4926949480725224</v>
      </c>
      <c r="E20" s="191">
        <v>0.39989554317548748</v>
      </c>
      <c r="F20" s="199">
        <v>0.32114326291496537</v>
      </c>
      <c r="G20" s="272"/>
      <c r="H20" s="275" t="s">
        <v>548</v>
      </c>
      <c r="I20" s="240">
        <v>7.875228026052211</v>
      </c>
      <c r="J20" s="268"/>
      <c r="K20" s="275" t="s">
        <v>548</v>
      </c>
      <c r="L20" s="313">
        <v>4.45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374.57</v>
      </c>
      <c r="F22" s="198">
        <v>398.74</v>
      </c>
      <c r="G22" s="271"/>
      <c r="H22" s="94" t="s">
        <v>52</v>
      </c>
      <c r="I22" s="234">
        <v>6.4527324665616614E-2</v>
      </c>
      <c r="J22" s="267"/>
      <c r="K22" s="163" t="s">
        <v>52</v>
      </c>
      <c r="L22" s="312">
        <v>2.57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320.73</v>
      </c>
      <c r="E23" s="187">
        <v>318.44</v>
      </c>
      <c r="F23" s="198">
        <v>321.08</v>
      </c>
      <c r="G23" s="271"/>
      <c r="H23" s="94" t="s">
        <v>52</v>
      </c>
      <c r="I23" s="234">
        <v>8.2904157769123632E-3</v>
      </c>
      <c r="J23" s="267"/>
      <c r="K23" s="163" t="s">
        <v>548</v>
      </c>
      <c r="L23" s="312">
        <v>0.08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50.46</v>
      </c>
      <c r="E24" s="187">
        <v>80.489999999999995</v>
      </c>
      <c r="F24" s="198">
        <v>71.8</v>
      </c>
      <c r="G24" s="271"/>
      <c r="H24" s="94" t="s">
        <v>548</v>
      </c>
      <c r="I24" s="234">
        <v>0.10796372220151573</v>
      </c>
      <c r="J24" s="267"/>
      <c r="K24" s="163" t="s">
        <v>52</v>
      </c>
      <c r="L24" s="312">
        <v>0.38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29.96</v>
      </c>
      <c r="F25" s="198">
        <v>38.450000000000003</v>
      </c>
      <c r="G25" s="271"/>
      <c r="H25" s="94" t="s">
        <v>52</v>
      </c>
      <c r="I25" s="234">
        <v>0.28337783711615483</v>
      </c>
      <c r="J25" s="267"/>
      <c r="K25" s="163" t="s">
        <v>52</v>
      </c>
      <c r="L25" s="312">
        <v>1.3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7.510089489384103E-2</v>
      </c>
      <c r="F26" s="199">
        <v>9.7867033190796177E-2</v>
      </c>
      <c r="G26" s="272"/>
      <c r="H26" s="275" t="s">
        <v>52</v>
      </c>
      <c r="I26" s="240">
        <v>2.2766138296955147</v>
      </c>
      <c r="J26" s="268"/>
      <c r="K26" s="94"/>
      <c r="L26" s="313">
        <v>0.32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360.25</v>
      </c>
      <c r="F28" s="200">
        <v>385.21</v>
      </c>
      <c r="G28" s="273">
        <v>11.942458537150131</v>
      </c>
      <c r="H28" s="94" t="s">
        <v>52</v>
      </c>
      <c r="I28" s="234">
        <v>6.9285218598195586E-2</v>
      </c>
      <c r="J28" s="267"/>
      <c r="K28" s="163" t="s">
        <v>52</v>
      </c>
      <c r="L28" s="312">
        <v>4.45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309.55</v>
      </c>
      <c r="E29" s="188">
        <v>309.77</v>
      </c>
      <c r="F29" s="200">
        <v>313.45</v>
      </c>
      <c r="G29" s="273">
        <v>5.2739015493759069</v>
      </c>
      <c r="H29" s="94" t="s">
        <v>52</v>
      </c>
      <c r="I29" s="234">
        <v>1.1879781773574072E-2</v>
      </c>
      <c r="J29" s="267"/>
      <c r="K29" s="163" t="s">
        <v>52</v>
      </c>
      <c r="L29" s="312">
        <v>0.63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45.13</v>
      </c>
      <c r="E30" s="188">
        <v>72.39</v>
      </c>
      <c r="F30" s="200">
        <v>63.5</v>
      </c>
      <c r="G30" s="273">
        <v>17.261410788381752</v>
      </c>
      <c r="H30" s="94" t="s">
        <v>548</v>
      </c>
      <c r="I30" s="234">
        <v>0.1228070175438597</v>
      </c>
      <c r="J30" s="267"/>
      <c r="K30" s="163" t="s">
        <v>52</v>
      </c>
      <c r="L30" s="312">
        <v>1.27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27.48</v>
      </c>
      <c r="F31" s="200">
        <v>36.369999999999997</v>
      </c>
      <c r="G31" s="273">
        <v>38.309922972360653</v>
      </c>
      <c r="H31" s="94" t="s">
        <v>52</v>
      </c>
      <c r="I31" s="234">
        <v>0.32350800582241623</v>
      </c>
      <c r="J31" s="267"/>
      <c r="K31" s="163" t="s">
        <v>52</v>
      </c>
      <c r="L31" s="312">
        <v>1.9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7.1907054636801346E-2</v>
      </c>
      <c r="F32" s="199">
        <v>9.6484944952911517E-2</v>
      </c>
      <c r="G32" s="272"/>
      <c r="H32" s="275" t="s">
        <v>52</v>
      </c>
      <c r="I32" s="240">
        <v>2.4577890316110169</v>
      </c>
      <c r="J32" s="268"/>
      <c r="K32" s="275"/>
      <c r="L32" s="313">
        <v>0.46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6.33</v>
      </c>
      <c r="G34" s="271">
        <v>21.931260229132562</v>
      </c>
      <c r="H34" s="277" t="s">
        <v>548</v>
      </c>
      <c r="I34" s="234">
        <v>0.12448132780082988</v>
      </c>
      <c r="J34" s="267"/>
      <c r="K34" s="163" t="s">
        <v>548</v>
      </c>
      <c r="L34" s="312">
        <v>0.13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4.83</v>
      </c>
      <c r="F35" s="198">
        <v>4.8600000000000003</v>
      </c>
      <c r="G35" s="271">
        <v>19.546742209631731</v>
      </c>
      <c r="H35" s="277" t="s">
        <v>52</v>
      </c>
      <c r="I35" s="234">
        <v>6.2111801242237252E-3</v>
      </c>
      <c r="J35" s="267"/>
      <c r="K35" s="163" t="s">
        <v>548</v>
      </c>
      <c r="L35" s="312">
        <v>0.09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2.95</v>
      </c>
      <c r="F36" s="198">
        <v>2.86</v>
      </c>
      <c r="G36" s="271">
        <v>4.093567251461991</v>
      </c>
      <c r="H36" s="277" t="s">
        <v>548</v>
      </c>
      <c r="I36" s="234">
        <v>3.0508474576271261E-2</v>
      </c>
      <c r="J36" s="267"/>
      <c r="K36" s="163" t="s">
        <v>52</v>
      </c>
      <c r="L36" s="312">
        <v>7.0000000000000007E-2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1.46</v>
      </c>
      <c r="F37" s="198">
        <v>1.31</v>
      </c>
      <c r="G37" s="271">
        <v>28.378378378378386</v>
      </c>
      <c r="H37" s="277" t="s">
        <v>548</v>
      </c>
      <c r="I37" s="234">
        <v>0.10273972602739723</v>
      </c>
      <c r="J37" s="267"/>
      <c r="K37" s="163" t="s">
        <v>52</v>
      </c>
      <c r="L37" s="312">
        <v>7.0000000000000007E-2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0.18766066838046272</v>
      </c>
      <c r="F38" s="201">
        <v>0.16968911917098445</v>
      </c>
      <c r="G38" s="274"/>
      <c r="H38" s="278" t="s">
        <v>548</v>
      </c>
      <c r="I38" s="235">
        <v>1.7971549209478273</v>
      </c>
      <c r="J38" s="270"/>
      <c r="K38" s="278"/>
      <c r="L38" s="316">
        <v>0.95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112.55</v>
      </c>
      <c r="F44" s="223">
        <v>119.88</v>
      </c>
      <c r="G44" s="279"/>
      <c r="H44" s="280" t="s">
        <v>52</v>
      </c>
      <c r="I44" s="233">
        <v>6.5126610395379814E-2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61.85</v>
      </c>
      <c r="E45" s="226">
        <v>61.93</v>
      </c>
      <c r="F45" s="198">
        <v>63.81</v>
      </c>
      <c r="G45" s="271"/>
      <c r="H45" s="281" t="s">
        <v>52</v>
      </c>
      <c r="I45" s="234">
        <v>3.0356854513160059E-2</v>
      </c>
      <c r="J45" s="286"/>
      <c r="K45" s="163" t="s">
        <v>52</v>
      </c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</v>
      </c>
      <c r="E46" s="226">
        <v>61.78</v>
      </c>
      <c r="F46" s="198">
        <v>56.47</v>
      </c>
      <c r="G46" s="271"/>
      <c r="H46" s="281" t="s">
        <v>548</v>
      </c>
      <c r="I46" s="234">
        <v>8.5950145678213019E-2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3.66</v>
      </c>
      <c r="F47" s="198">
        <v>4.22</v>
      </c>
      <c r="G47" s="271"/>
      <c r="H47" s="281" t="s">
        <v>52</v>
      </c>
      <c r="I47" s="234">
        <v>0.15300546448087426</v>
      </c>
      <c r="J47" s="286"/>
      <c r="K47" s="163" t="s">
        <v>52</v>
      </c>
      <c r="L47" s="312">
        <v>0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2.9585320507638832E-2</v>
      </c>
      <c r="F48" s="201">
        <v>3.5084802128367142E-2</v>
      </c>
      <c r="G48" s="274"/>
      <c r="H48" s="282" t="s">
        <v>52</v>
      </c>
      <c r="I48" s="235">
        <v>0.54994816207283093</v>
      </c>
      <c r="J48" s="287"/>
      <c r="K48" s="323"/>
      <c r="L48" s="316">
        <v>0</v>
      </c>
      <c r="M48" s="317">
        <v>4.5170585387168012E-2</v>
      </c>
    </row>
    <row r="49" spans="2:15" ht="12" customHeight="1">
      <c r="B49" s="296" t="s">
        <v>829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P43" sqref="P4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826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431.48</v>
      </c>
      <c r="F10" s="198">
        <v>454.3</v>
      </c>
      <c r="G10" s="271"/>
      <c r="H10" s="94" t="s">
        <v>52</v>
      </c>
      <c r="I10" s="234">
        <v>5.2887735236859079E-2</v>
      </c>
      <c r="J10" s="267"/>
      <c r="K10" s="163" t="s">
        <v>52</v>
      </c>
      <c r="L10" s="312">
        <v>0.72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355.83</v>
      </c>
      <c r="E11" s="187">
        <v>353.19</v>
      </c>
      <c r="F11" s="198">
        <v>358.91</v>
      </c>
      <c r="G11" s="271"/>
      <c r="H11" s="94" t="s">
        <v>52</v>
      </c>
      <c r="I11" s="234">
        <v>1.6195249016110358E-2</v>
      </c>
      <c r="J11" s="267"/>
      <c r="K11" s="163" t="s">
        <v>52</v>
      </c>
      <c r="L11" s="312">
        <v>0.27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79.77</v>
      </c>
      <c r="E12" s="187">
        <v>110.2</v>
      </c>
      <c r="F12" s="198">
        <v>98.71</v>
      </c>
      <c r="G12" s="271"/>
      <c r="H12" s="94" t="s">
        <v>548</v>
      </c>
      <c r="I12" s="234">
        <v>0.1042649727767696</v>
      </c>
      <c r="J12" s="267"/>
      <c r="K12" s="163" t="s">
        <v>52</v>
      </c>
      <c r="L12" s="312">
        <v>0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55.36</v>
      </c>
      <c r="F13" s="198">
        <v>59.34</v>
      </c>
      <c r="G13" s="271"/>
      <c r="H13" s="94" t="s">
        <v>52</v>
      </c>
      <c r="I13" s="234">
        <v>7.1893063583815087E-2</v>
      </c>
      <c r="J13" s="267"/>
      <c r="K13" s="94" t="s">
        <v>548</v>
      </c>
      <c r="L13" s="312">
        <v>4.01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0.1853305785123967</v>
      </c>
      <c r="E14" s="191">
        <v>0.11946740326722631</v>
      </c>
      <c r="F14" s="199">
        <v>0.12967090599187098</v>
      </c>
      <c r="G14" s="272"/>
      <c r="H14" s="275" t="s">
        <v>52</v>
      </c>
      <c r="I14" s="240">
        <v>1.0203502724644666</v>
      </c>
      <c r="J14" s="268"/>
      <c r="K14" s="94" t="s">
        <v>548</v>
      </c>
      <c r="L14" s="313">
        <v>0.88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49.69</v>
      </c>
      <c r="F16" s="198">
        <v>51.66</v>
      </c>
      <c r="G16" s="271"/>
      <c r="H16" s="94" t="s">
        <v>52</v>
      </c>
      <c r="I16" s="234">
        <v>3.9645803984705186E-2</v>
      </c>
      <c r="J16" s="267"/>
      <c r="K16" s="163" t="s">
        <v>52</v>
      </c>
      <c r="L16" s="312">
        <v>0.71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30.56</v>
      </c>
      <c r="E17" s="187">
        <v>30.55</v>
      </c>
      <c r="F17" s="198">
        <v>32.799999999999997</v>
      </c>
      <c r="G17" s="271"/>
      <c r="H17" s="94" t="s">
        <v>52</v>
      </c>
      <c r="I17" s="234">
        <v>7.3649754500818121E-2</v>
      </c>
      <c r="J17" s="267"/>
      <c r="K17" s="163" t="s">
        <v>52</v>
      </c>
      <c r="L17" s="312">
        <v>0.28000000000000003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26.28</v>
      </c>
      <c r="E18" s="187">
        <v>26.81</v>
      </c>
      <c r="F18" s="198">
        <v>24.49</v>
      </c>
      <c r="G18" s="271"/>
      <c r="H18" s="94" t="s">
        <v>548</v>
      </c>
      <c r="I18" s="234">
        <v>8.6534875046624382E-2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23.18</v>
      </c>
      <c r="F19" s="198">
        <v>20.95</v>
      </c>
      <c r="G19" s="271"/>
      <c r="H19" s="94" t="s">
        <v>548</v>
      </c>
      <c r="I19" s="234">
        <v>9.6203623813632455E-2</v>
      </c>
      <c r="J19" s="267"/>
      <c r="K19" s="163" t="s">
        <v>548</v>
      </c>
      <c r="L19" s="312">
        <v>0.1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0.49243490499648129</v>
      </c>
      <c r="E20" s="191">
        <v>0.40411436541143653</v>
      </c>
      <c r="F20" s="199">
        <v>0.36568336533426432</v>
      </c>
      <c r="G20" s="272"/>
      <c r="H20" s="275" t="s">
        <v>548</v>
      </c>
      <c r="I20" s="240">
        <v>3.8431000077172204</v>
      </c>
      <c r="J20" s="268"/>
      <c r="K20" s="94" t="s">
        <v>548</v>
      </c>
      <c r="L20" s="313">
        <v>0.36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374.57</v>
      </c>
      <c r="F22" s="198">
        <v>396.17</v>
      </c>
      <c r="G22" s="271"/>
      <c r="H22" s="94" t="s">
        <v>52</v>
      </c>
      <c r="I22" s="234">
        <v>5.7666123821982662E-2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320.68</v>
      </c>
      <c r="E23" s="187">
        <v>317.62</v>
      </c>
      <c r="F23" s="198">
        <v>321.16000000000003</v>
      </c>
      <c r="G23" s="271"/>
      <c r="H23" s="94" t="s">
        <v>52</v>
      </c>
      <c r="I23" s="234">
        <v>1.1145393866885067E-2</v>
      </c>
      <c r="J23" s="267"/>
      <c r="K23" s="163" t="s">
        <v>52</v>
      </c>
      <c r="L23" s="312">
        <v>0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50.51</v>
      </c>
      <c r="E24" s="187">
        <v>80.47</v>
      </c>
      <c r="F24" s="198">
        <v>71.42</v>
      </c>
      <c r="G24" s="271"/>
      <c r="H24" s="94" t="s">
        <v>548</v>
      </c>
      <c r="I24" s="234">
        <v>0.11246427239965207</v>
      </c>
      <c r="J24" s="267"/>
      <c r="K24" s="163" t="s">
        <v>52</v>
      </c>
      <c r="L24" s="312">
        <v>0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30.88</v>
      </c>
      <c r="F25" s="198">
        <v>37.15</v>
      </c>
      <c r="G25" s="271"/>
      <c r="H25" s="94" t="s">
        <v>52</v>
      </c>
      <c r="I25" s="234">
        <v>0.20304404145077726</v>
      </c>
      <c r="J25" s="267"/>
      <c r="K25" s="163" t="s">
        <v>548</v>
      </c>
      <c r="L25" s="312">
        <v>3.85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7.7570398653570793E-2</v>
      </c>
      <c r="F26" s="199">
        <v>9.4630393805084298E-2</v>
      </c>
      <c r="G26" s="272"/>
      <c r="H26" s="275" t="s">
        <v>52</v>
      </c>
      <c r="I26" s="240">
        <v>1.7059995151513505</v>
      </c>
      <c r="J26" s="268"/>
      <c r="K26" s="94" t="s">
        <v>548</v>
      </c>
      <c r="L26" s="313">
        <v>0.98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360.25</v>
      </c>
      <c r="F28" s="200">
        <v>380.76</v>
      </c>
      <c r="G28" s="273">
        <v>11.942458537150131</v>
      </c>
      <c r="H28" s="94" t="s">
        <v>52</v>
      </c>
      <c r="I28" s="234">
        <v>5.6932685634975666E-2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309.51</v>
      </c>
      <c r="E29" s="188">
        <v>309.13</v>
      </c>
      <c r="F29" s="200">
        <v>312.82</v>
      </c>
      <c r="G29" s="273">
        <v>5.2739015493759069</v>
      </c>
      <c r="H29" s="94" t="s">
        <v>52</v>
      </c>
      <c r="I29" s="234">
        <v>1.1936725649403179E-2</v>
      </c>
      <c r="J29" s="267"/>
      <c r="K29" s="163" t="s">
        <v>52</v>
      </c>
      <c r="L29" s="312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45.17</v>
      </c>
      <c r="E30" s="188">
        <v>72.39</v>
      </c>
      <c r="F30" s="200">
        <v>62.23</v>
      </c>
      <c r="G30" s="273">
        <v>17.261410788381752</v>
      </c>
      <c r="H30" s="94" t="s">
        <v>548</v>
      </c>
      <c r="I30" s="234">
        <v>0.14035087719298256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28.12</v>
      </c>
      <c r="F31" s="200">
        <v>34.47</v>
      </c>
      <c r="G31" s="273">
        <v>38.309922972360653</v>
      </c>
      <c r="H31" s="94" t="s">
        <v>52</v>
      </c>
      <c r="I31" s="234">
        <v>0.22581792318634419</v>
      </c>
      <c r="J31" s="267"/>
      <c r="K31" s="163" t="s">
        <v>548</v>
      </c>
      <c r="L31" s="312">
        <v>3.81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7.370517928286853E-2</v>
      </c>
      <c r="F32" s="199">
        <v>9.1907745633915475E-2</v>
      </c>
      <c r="G32" s="272"/>
      <c r="H32" s="275" t="s">
        <v>52</v>
      </c>
      <c r="I32" s="240">
        <v>1.8202566351046945</v>
      </c>
      <c r="J32" s="268"/>
      <c r="K32" s="275" t="s">
        <v>548</v>
      </c>
      <c r="L32" s="313">
        <v>1.02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6.46</v>
      </c>
      <c r="G34" s="271">
        <v>21.931260229132562</v>
      </c>
      <c r="H34" s="277" t="s">
        <v>548</v>
      </c>
      <c r="I34" s="234">
        <v>0.10650069156293229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5.0199999999999996</v>
      </c>
      <c r="F35" s="198">
        <v>4.95</v>
      </c>
      <c r="G35" s="271">
        <v>19.546742209631731</v>
      </c>
      <c r="H35" s="277" t="s">
        <v>548</v>
      </c>
      <c r="I35" s="234">
        <v>1.3944223107569598E-2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2.92</v>
      </c>
      <c r="F36" s="198">
        <v>2.79</v>
      </c>
      <c r="G36" s="271">
        <v>4.093567251461991</v>
      </c>
      <c r="H36" s="277" t="s">
        <v>548</v>
      </c>
      <c r="I36" s="234">
        <v>4.4520547945205435E-2</v>
      </c>
      <c r="J36" s="267"/>
      <c r="K36" s="163" t="s">
        <v>52</v>
      </c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</v>
      </c>
      <c r="F37" s="198">
        <v>1.24</v>
      </c>
      <c r="G37" s="271">
        <v>28.378378378378386</v>
      </c>
      <c r="H37" s="277" t="s">
        <v>548</v>
      </c>
      <c r="I37" s="234">
        <v>4.6153846153846212E-2</v>
      </c>
      <c r="J37" s="267"/>
      <c r="K37" s="163" t="s">
        <v>548</v>
      </c>
      <c r="L37" s="312">
        <v>0.06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0.16372795969773302</v>
      </c>
      <c r="F38" s="201">
        <v>0.16020671834625322</v>
      </c>
      <c r="G38" s="274"/>
      <c r="H38" s="278" t="s">
        <v>548</v>
      </c>
      <c r="I38" s="235">
        <v>0.3521241351479798</v>
      </c>
      <c r="J38" s="270"/>
      <c r="K38" s="278" t="s">
        <v>548</v>
      </c>
      <c r="L38" s="316">
        <v>0.78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112.55</v>
      </c>
      <c r="F44" s="223">
        <v>119.88</v>
      </c>
      <c r="G44" s="279"/>
      <c r="H44" s="280" t="s">
        <v>52</v>
      </c>
      <c r="I44" s="233">
        <v>6.5126610395379814E-2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61.77</v>
      </c>
      <c r="E45" s="226">
        <v>62.06</v>
      </c>
      <c r="F45" s="198">
        <v>63.81</v>
      </c>
      <c r="G45" s="271"/>
      <c r="H45" s="281" t="s">
        <v>52</v>
      </c>
      <c r="I45" s="234">
        <v>2.8198517563648107E-2</v>
      </c>
      <c r="J45" s="286"/>
      <c r="K45" s="163" t="s">
        <v>52</v>
      </c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45.78</v>
      </c>
      <c r="E46" s="226">
        <v>62.05</v>
      </c>
      <c r="F46" s="198">
        <v>56.47</v>
      </c>
      <c r="G46" s="271"/>
      <c r="H46" s="281" t="s">
        <v>548</v>
      </c>
      <c r="I46" s="234">
        <v>8.9927477840451187E-2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3.66</v>
      </c>
      <c r="F47" s="198">
        <v>4.22</v>
      </c>
      <c r="G47" s="271"/>
      <c r="H47" s="281" t="s">
        <v>52</v>
      </c>
      <c r="I47" s="234">
        <v>0.15300546448087426</v>
      </c>
      <c r="J47" s="286"/>
      <c r="K47" s="163" t="s">
        <v>52</v>
      </c>
      <c r="L47" s="312">
        <v>0.41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2.9489968576262994E-2</v>
      </c>
      <c r="F48" s="201">
        <v>3.5084802128367142E-2</v>
      </c>
      <c r="G48" s="274"/>
      <c r="H48" s="282" t="s">
        <v>52</v>
      </c>
      <c r="I48" s="235">
        <v>0.55948335521041481</v>
      </c>
      <c r="J48" s="287"/>
      <c r="K48" s="323"/>
      <c r="L48" s="316">
        <v>0.34</v>
      </c>
      <c r="M48" s="317">
        <v>4.5170585387168012E-2</v>
      </c>
    </row>
    <row r="49" spans="2:15" ht="12" customHeight="1">
      <c r="B49" s="296" t="s">
        <v>827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C48" sqref="C4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821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749</v>
      </c>
      <c r="E6" s="179" t="s">
        <v>822</v>
      </c>
      <c r="F6" s="389" t="s">
        <v>823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417.89</v>
      </c>
      <c r="E10" s="187">
        <v>431.48</v>
      </c>
      <c r="F10" s="198">
        <v>453.58</v>
      </c>
      <c r="G10" s="271"/>
      <c r="H10" s="94" t="s">
        <v>52</v>
      </c>
      <c r="I10" s="234">
        <v>5.1219059979604964E-2</v>
      </c>
      <c r="J10" s="267"/>
      <c r="K10" s="163" t="s">
        <v>52</v>
      </c>
      <c r="L10" s="312" t="s">
        <v>825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355.83</v>
      </c>
      <c r="E11" s="187">
        <v>351.29</v>
      </c>
      <c r="F11" s="198">
        <v>358.64</v>
      </c>
      <c r="G11" s="271"/>
      <c r="H11" s="94" t="s">
        <v>52</v>
      </c>
      <c r="I11" s="234">
        <v>2.0922884226707072E-2</v>
      </c>
      <c r="J11" s="267"/>
      <c r="K11" s="163" t="s">
        <v>52</v>
      </c>
      <c r="L11" s="312" t="s">
        <v>825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79.77</v>
      </c>
      <c r="E12" s="187">
        <v>107.7</v>
      </c>
      <c r="F12" s="198">
        <v>98.71</v>
      </c>
      <c r="G12" s="271"/>
      <c r="H12" s="94" t="s">
        <v>548</v>
      </c>
      <c r="I12" s="234">
        <v>8.347260909935017E-2</v>
      </c>
      <c r="J12" s="267"/>
      <c r="K12" s="163" t="s">
        <v>52</v>
      </c>
      <c r="L12" s="312" t="s">
        <v>825</v>
      </c>
      <c r="M12" s="215">
        <v>51.633000000000003</v>
      </c>
    </row>
    <row r="13" spans="1:16" ht="12" customHeight="1">
      <c r="B13" s="174"/>
      <c r="C13" s="259" t="s">
        <v>9</v>
      </c>
      <c r="D13" s="252">
        <v>80.73</v>
      </c>
      <c r="E13" s="187">
        <v>59.81</v>
      </c>
      <c r="F13" s="198">
        <v>63.35</v>
      </c>
      <c r="G13" s="271"/>
      <c r="H13" s="94" t="s">
        <v>52</v>
      </c>
      <c r="I13" s="234">
        <v>5.9187426851696978E-2</v>
      </c>
      <c r="J13" s="267"/>
      <c r="K13" s="94" t="s">
        <v>52</v>
      </c>
      <c r="L13" s="312" t="s">
        <v>825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0.1853305785123967</v>
      </c>
      <c r="E14" s="191">
        <v>0.13030784984422319</v>
      </c>
      <c r="F14" s="199">
        <v>0.13851536022739697</v>
      </c>
      <c r="G14" s="272"/>
      <c r="H14" s="275" t="s">
        <v>52</v>
      </c>
      <c r="I14" s="240">
        <v>0.82075103831737717</v>
      </c>
      <c r="J14" s="268"/>
      <c r="K14" s="163"/>
      <c r="L14" s="313" t="s">
        <v>825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 t="s">
        <v>825</v>
      </c>
      <c r="M15" s="217"/>
    </row>
    <row r="16" spans="1:16" ht="12" customHeight="1">
      <c r="B16" s="174"/>
      <c r="C16" s="259" t="s">
        <v>7</v>
      </c>
      <c r="D16" s="252">
        <v>52.58</v>
      </c>
      <c r="E16" s="187">
        <v>49.69</v>
      </c>
      <c r="F16" s="198">
        <v>50.95</v>
      </c>
      <c r="G16" s="271"/>
      <c r="H16" s="94" t="s">
        <v>52</v>
      </c>
      <c r="I16" s="234">
        <v>2.5357214731334343E-2</v>
      </c>
      <c r="J16" s="267"/>
      <c r="K16" s="163" t="s">
        <v>52</v>
      </c>
      <c r="L16" s="312" t="s">
        <v>825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30.56</v>
      </c>
      <c r="E17" s="187">
        <v>30.55</v>
      </c>
      <c r="F17" s="198">
        <v>32.520000000000003</v>
      </c>
      <c r="G17" s="271"/>
      <c r="H17" s="94" t="s">
        <v>52</v>
      </c>
      <c r="I17" s="234">
        <v>6.4484451718494373E-2</v>
      </c>
      <c r="J17" s="267"/>
      <c r="K17" s="163" t="s">
        <v>52</v>
      </c>
      <c r="L17" s="312" t="s">
        <v>825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26.28</v>
      </c>
      <c r="E18" s="187">
        <v>26.26</v>
      </c>
      <c r="F18" s="198">
        <v>24.49</v>
      </c>
      <c r="G18" s="271"/>
      <c r="H18" s="94" t="s">
        <v>548</v>
      </c>
      <c r="I18" s="234">
        <v>6.7402894135567548E-2</v>
      </c>
      <c r="J18" s="267"/>
      <c r="K18" s="163" t="s">
        <v>52</v>
      </c>
      <c r="L18" s="312" t="s">
        <v>825</v>
      </c>
      <c r="M18" s="215">
        <v>27.544</v>
      </c>
    </row>
    <row r="19" spans="2:16" ht="12" customHeight="1">
      <c r="B19" s="174"/>
      <c r="C19" s="259" t="s">
        <v>9</v>
      </c>
      <c r="D19" s="252">
        <v>27.99</v>
      </c>
      <c r="E19" s="187">
        <v>23.72</v>
      </c>
      <c r="F19" s="198">
        <v>21.05</v>
      </c>
      <c r="G19" s="271"/>
      <c r="H19" s="94" t="s">
        <v>548</v>
      </c>
      <c r="I19" s="234">
        <v>0.11256323777403032</v>
      </c>
      <c r="J19" s="267"/>
      <c r="K19" s="163" t="s">
        <v>52</v>
      </c>
      <c r="L19" s="312" t="s">
        <v>825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0.49243490499648129</v>
      </c>
      <c r="E20" s="191">
        <v>0.41753212462594608</v>
      </c>
      <c r="F20" s="199">
        <v>0.36923346781266442</v>
      </c>
      <c r="G20" s="272"/>
      <c r="H20" s="275" t="s">
        <v>548</v>
      </c>
      <c r="I20" s="240">
        <v>4.8298656813281662</v>
      </c>
      <c r="J20" s="268"/>
      <c r="K20" s="275"/>
      <c r="L20" s="313" t="s">
        <v>825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 t="s">
        <v>825</v>
      </c>
      <c r="M21" s="217"/>
    </row>
    <row r="22" spans="2:16" ht="12" customHeight="1">
      <c r="B22" s="174"/>
      <c r="C22" s="259" t="s">
        <v>7</v>
      </c>
      <c r="D22" s="252">
        <v>359.43</v>
      </c>
      <c r="E22" s="187">
        <v>374.57</v>
      </c>
      <c r="F22" s="198">
        <v>396.17</v>
      </c>
      <c r="G22" s="271"/>
      <c r="H22" s="94" t="s">
        <v>52</v>
      </c>
      <c r="I22" s="234">
        <v>5.7666123821982662E-2</v>
      </c>
      <c r="J22" s="267"/>
      <c r="K22" s="163" t="s">
        <v>52</v>
      </c>
      <c r="L22" s="312" t="s">
        <v>825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320.68</v>
      </c>
      <c r="E23" s="187">
        <v>315.72000000000003</v>
      </c>
      <c r="F23" s="198">
        <v>321.16000000000003</v>
      </c>
      <c r="G23" s="271"/>
      <c r="H23" s="94" t="s">
        <v>52</v>
      </c>
      <c r="I23" s="234">
        <v>1.7230457367287455E-2</v>
      </c>
      <c r="J23" s="267"/>
      <c r="K23" s="163" t="s">
        <v>52</v>
      </c>
      <c r="L23" s="312" t="s">
        <v>825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50.51</v>
      </c>
      <c r="E24" s="187">
        <v>78.55</v>
      </c>
      <c r="F24" s="198">
        <v>71.42</v>
      </c>
      <c r="G24" s="271"/>
      <c r="H24" s="94" t="s">
        <v>548</v>
      </c>
      <c r="I24" s="234">
        <v>9.0770210057288248E-2</v>
      </c>
      <c r="J24" s="267"/>
      <c r="K24" s="163" t="s">
        <v>52</v>
      </c>
      <c r="L24" s="312" t="s">
        <v>825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51.83</v>
      </c>
      <c r="E25" s="187">
        <v>34.729999999999997</v>
      </c>
      <c r="F25" s="198">
        <v>41</v>
      </c>
      <c r="G25" s="271"/>
      <c r="H25" s="94" t="s">
        <v>52</v>
      </c>
      <c r="I25" s="234">
        <v>0.1805355600345524</v>
      </c>
      <c r="J25" s="267"/>
      <c r="K25" s="163" t="s">
        <v>52</v>
      </c>
      <c r="L25" s="312" t="s">
        <v>825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0.13963199439640075</v>
      </c>
      <c r="E26" s="191">
        <v>8.8086844040885667E-2</v>
      </c>
      <c r="F26" s="199">
        <v>0.10443731214020072</v>
      </c>
      <c r="G26" s="272"/>
      <c r="H26" s="275" t="s">
        <v>52</v>
      </c>
      <c r="I26" s="240">
        <v>1.635046809931505</v>
      </c>
      <c r="J26" s="268"/>
      <c r="K26" s="163"/>
      <c r="L26" s="313" t="s">
        <v>825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 t="s">
        <v>825</v>
      </c>
      <c r="M27" s="217"/>
      <c r="N27" s="182"/>
    </row>
    <row r="28" spans="2:16" ht="12" customHeight="1">
      <c r="B28" s="174"/>
      <c r="C28" s="262" t="s">
        <v>7</v>
      </c>
      <c r="D28" s="254">
        <v>345.96</v>
      </c>
      <c r="E28" s="188">
        <v>360.25</v>
      </c>
      <c r="F28" s="200">
        <v>380.76</v>
      </c>
      <c r="G28" s="273">
        <v>11.942458537150131</v>
      </c>
      <c r="H28" s="94" t="s">
        <v>52</v>
      </c>
      <c r="I28" s="234">
        <v>5.6932685634975666E-2</v>
      </c>
      <c r="J28" s="267"/>
      <c r="K28" s="163" t="s">
        <v>52</v>
      </c>
      <c r="L28" s="312" t="s">
        <v>825</v>
      </c>
      <c r="M28" s="215">
        <v>273.19200000000001</v>
      </c>
    </row>
    <row r="29" spans="2:16" ht="12" customHeight="1">
      <c r="B29" s="174"/>
      <c r="C29" s="262" t="s">
        <v>8</v>
      </c>
      <c r="D29" s="254">
        <v>309.51</v>
      </c>
      <c r="E29" s="188">
        <v>307.23</v>
      </c>
      <c r="F29" s="200">
        <v>312.82</v>
      </c>
      <c r="G29" s="273">
        <v>5.2739015493759069</v>
      </c>
      <c r="H29" s="94" t="s">
        <v>52</v>
      </c>
      <c r="I29" s="234">
        <v>1.819483774370978E-2</v>
      </c>
      <c r="J29" s="267"/>
      <c r="K29" s="163" t="s">
        <v>52</v>
      </c>
      <c r="L29" s="312" t="s">
        <v>825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45.17</v>
      </c>
      <c r="E30" s="188">
        <v>70.489999999999995</v>
      </c>
      <c r="F30" s="200">
        <v>62.23</v>
      </c>
      <c r="G30" s="273">
        <v>17.261410788381752</v>
      </c>
      <c r="H30" s="94" t="s">
        <v>548</v>
      </c>
      <c r="I30" s="234">
        <v>0.11717974180734858</v>
      </c>
      <c r="J30" s="267"/>
      <c r="K30" s="163" t="s">
        <v>52</v>
      </c>
      <c r="L30" s="312" t="s">
        <v>825</v>
      </c>
      <c r="M30" s="215">
        <v>18.545000000000002</v>
      </c>
    </row>
    <row r="31" spans="2:16" ht="12" customHeight="1">
      <c r="B31" s="174"/>
      <c r="C31" s="262" t="s">
        <v>9</v>
      </c>
      <c r="D31" s="254">
        <v>48.76</v>
      </c>
      <c r="E31" s="188">
        <v>31.93</v>
      </c>
      <c r="F31" s="200">
        <v>38.28</v>
      </c>
      <c r="G31" s="273">
        <v>38.309922972360653</v>
      </c>
      <c r="H31" s="94" t="s">
        <v>52</v>
      </c>
      <c r="I31" s="234">
        <v>0.19887253366739754</v>
      </c>
      <c r="J31" s="267"/>
      <c r="K31" s="163" t="s">
        <v>52</v>
      </c>
      <c r="L31" s="312" t="s">
        <v>825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0.13747603473553624</v>
      </c>
      <c r="E32" s="191">
        <v>8.4533516890818589E-2</v>
      </c>
      <c r="F32" s="199">
        <v>0.10206639114784695</v>
      </c>
      <c r="G32" s="272"/>
      <c r="H32" s="275" t="s">
        <v>52</v>
      </c>
      <c r="I32" s="240">
        <v>1.7532874257028361</v>
      </c>
      <c r="J32" s="268"/>
      <c r="K32" s="192"/>
      <c r="L32" s="313" t="s">
        <v>825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 t="s">
        <v>825</v>
      </c>
      <c r="M33" s="218"/>
    </row>
    <row r="34" spans="2:16" ht="12" customHeight="1">
      <c r="B34" s="174"/>
      <c r="C34" s="259" t="s">
        <v>7</v>
      </c>
      <c r="D34" s="252">
        <v>5.88</v>
      </c>
      <c r="E34" s="187">
        <v>7.23</v>
      </c>
      <c r="F34" s="198">
        <v>6.46</v>
      </c>
      <c r="G34" s="271">
        <v>21.931260229132562</v>
      </c>
      <c r="H34" s="277" t="s">
        <v>548</v>
      </c>
      <c r="I34" s="234">
        <v>0.10650069156293229</v>
      </c>
      <c r="J34" s="267"/>
      <c r="K34" s="163" t="s">
        <v>52</v>
      </c>
      <c r="L34" s="312" t="s">
        <v>825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</v>
      </c>
      <c r="E35" s="187">
        <v>5.0199999999999996</v>
      </c>
      <c r="F35" s="198">
        <v>4.95</v>
      </c>
      <c r="G35" s="271">
        <v>19.546742209631731</v>
      </c>
      <c r="H35" s="277" t="s">
        <v>548</v>
      </c>
      <c r="I35" s="234">
        <v>1.3944223107569598E-2</v>
      </c>
      <c r="J35" s="267"/>
      <c r="K35" s="163" t="s">
        <v>52</v>
      </c>
      <c r="L35" s="312" t="s">
        <v>825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2.99</v>
      </c>
      <c r="E36" s="187">
        <v>2.89</v>
      </c>
      <c r="F36" s="198">
        <v>2.79</v>
      </c>
      <c r="G36" s="271">
        <v>4.093567251461991</v>
      </c>
      <c r="H36" s="277" t="s">
        <v>548</v>
      </c>
      <c r="I36" s="234">
        <v>3.4602076124567449E-2</v>
      </c>
      <c r="J36" s="267"/>
      <c r="K36" s="163" t="s">
        <v>52</v>
      </c>
      <c r="L36" s="312" t="s">
        <v>825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0.91</v>
      </c>
      <c r="E37" s="187">
        <v>1.36</v>
      </c>
      <c r="F37" s="198">
        <v>1.3</v>
      </c>
      <c r="G37" s="271">
        <v>28.378378378378386</v>
      </c>
      <c r="H37" s="277" t="s">
        <v>548</v>
      </c>
      <c r="I37" s="234">
        <v>4.4117647058823595E-2</v>
      </c>
      <c r="J37" s="267"/>
      <c r="K37" s="163" t="s">
        <v>52</v>
      </c>
      <c r="L37" s="312" t="s">
        <v>825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0.12005277044854881</v>
      </c>
      <c r="E38" s="189">
        <v>0.17193426042983567</v>
      </c>
      <c r="F38" s="201">
        <v>0.16795865633074936</v>
      </c>
      <c r="G38" s="274"/>
      <c r="H38" s="278" t="s">
        <v>548</v>
      </c>
      <c r="I38" s="235">
        <v>0.39756040990863162</v>
      </c>
      <c r="J38" s="270"/>
      <c r="K38" s="282"/>
      <c r="L38" s="316" t="s">
        <v>825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749</v>
      </c>
      <c r="E41" s="179" t="s">
        <v>822</v>
      </c>
      <c r="F41" s="389" t="s">
        <v>823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96.67</v>
      </c>
      <c r="E44" s="222">
        <v>112.55</v>
      </c>
      <c r="F44" s="223">
        <v>119.88</v>
      </c>
      <c r="G44" s="279"/>
      <c r="H44" s="280" t="s">
        <v>52</v>
      </c>
      <c r="I44" s="233">
        <v>6.5126610395379814E-2</v>
      </c>
      <c r="J44" s="283"/>
      <c r="K44" s="284" t="s">
        <v>52</v>
      </c>
      <c r="L44" s="318" t="s">
        <v>825</v>
      </c>
      <c r="M44" s="224">
        <v>82.790999999999997</v>
      </c>
    </row>
    <row r="45" spans="2:16" ht="12" customHeight="1">
      <c r="B45" s="174"/>
      <c r="C45" s="173" t="s">
        <v>8</v>
      </c>
      <c r="D45" s="225">
        <v>61.77</v>
      </c>
      <c r="E45" s="226">
        <v>62.47</v>
      </c>
      <c r="F45" s="198">
        <v>63.81</v>
      </c>
      <c r="G45" s="271"/>
      <c r="H45" s="281" t="s">
        <v>52</v>
      </c>
      <c r="I45" s="234">
        <v>2.1450296142148328E-2</v>
      </c>
      <c r="J45" s="286"/>
      <c r="K45" s="163" t="s">
        <v>52</v>
      </c>
      <c r="L45" s="312" t="s">
        <v>825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45.78</v>
      </c>
      <c r="E46" s="226">
        <v>62.05</v>
      </c>
      <c r="F46" s="198">
        <v>56.47</v>
      </c>
      <c r="G46" s="271"/>
      <c r="H46" s="281" t="s">
        <v>548</v>
      </c>
      <c r="I46" s="234">
        <v>8.9927477840451187E-2</v>
      </c>
      <c r="J46" s="286"/>
      <c r="K46" s="163" t="s">
        <v>52</v>
      </c>
      <c r="L46" s="312" t="s">
        <v>825</v>
      </c>
      <c r="M46" s="227">
        <v>36.128999999999998</v>
      </c>
    </row>
    <row r="47" spans="2:16" ht="12" customHeight="1">
      <c r="B47" s="174"/>
      <c r="C47" s="173" t="s">
        <v>9</v>
      </c>
      <c r="D47" s="225">
        <v>14.28</v>
      </c>
      <c r="E47" s="226">
        <v>3.25</v>
      </c>
      <c r="F47" s="198">
        <v>3.81</v>
      </c>
      <c r="G47" s="271"/>
      <c r="H47" s="281" t="s">
        <v>52</v>
      </c>
      <c r="I47" s="234">
        <v>0.17230769230769227</v>
      </c>
      <c r="J47" s="286"/>
      <c r="K47" s="163" t="s">
        <v>52</v>
      </c>
      <c r="L47" s="312" t="s">
        <v>825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0.13277545327754531</v>
      </c>
      <c r="E48" s="229">
        <v>2.6100224863475747E-2</v>
      </c>
      <c r="F48" s="201">
        <v>3.1676089125374125E-2</v>
      </c>
      <c r="G48" s="274"/>
      <c r="H48" s="282" t="s">
        <v>52</v>
      </c>
      <c r="I48" s="235">
        <v>0.55758642618983778</v>
      </c>
      <c r="J48" s="287"/>
      <c r="K48" s="323"/>
      <c r="L48" s="316" t="s">
        <v>825</v>
      </c>
      <c r="M48" s="317">
        <v>4.5170585387168012E-2</v>
      </c>
    </row>
    <row r="49" spans="2:15" ht="12" customHeight="1">
      <c r="B49" s="296" t="s">
        <v>824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 tint="4.9989318521683403E-2"/>
  </sheetPr>
  <dimension ref="A1:P59"/>
  <sheetViews>
    <sheetView showGridLines="0" defaultGridColor="0" topLeftCell="A10" colorId="22" zoomScaleNormal="100" workbookViewId="0">
      <selection activeCell="C53" sqref="C5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819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417.89</v>
      </c>
      <c r="F10" s="198">
        <v>431.48</v>
      </c>
      <c r="G10" s="271"/>
      <c r="H10" s="94" t="s">
        <v>52</v>
      </c>
      <c r="I10" s="234">
        <v>3.2520519754002386E-2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355.83</v>
      </c>
      <c r="F11" s="198">
        <v>351.71</v>
      </c>
      <c r="G11" s="271"/>
      <c r="H11" s="94" t="s">
        <v>548</v>
      </c>
      <c r="I11" s="234">
        <v>1.1578562796841219E-2</v>
      </c>
      <c r="J11" s="267"/>
      <c r="K11" s="163" t="s">
        <v>52</v>
      </c>
      <c r="L11" s="312">
        <v>1.1000000000000001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79.77</v>
      </c>
      <c r="F12" s="198">
        <v>105.43</v>
      </c>
      <c r="G12" s="271"/>
      <c r="H12" s="94" t="s">
        <v>52</v>
      </c>
      <c r="I12" s="234">
        <v>0.32167481509339368</v>
      </c>
      <c r="J12" s="267"/>
      <c r="K12" s="163" t="s">
        <v>52</v>
      </c>
      <c r="L12" s="312">
        <v>1.88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80.73</v>
      </c>
      <c r="F13" s="198">
        <v>61.85</v>
      </c>
      <c r="G13" s="271"/>
      <c r="H13" s="94" t="s">
        <v>548</v>
      </c>
      <c r="I13" s="234">
        <v>0.23386597299640777</v>
      </c>
      <c r="J13" s="267"/>
      <c r="K13" s="94" t="s">
        <v>548</v>
      </c>
      <c r="L13" s="312">
        <v>3.27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0.1853305785123967</v>
      </c>
      <c r="F14" s="199">
        <v>0.13529772061075382</v>
      </c>
      <c r="G14" s="272"/>
      <c r="H14" s="275" t="s">
        <v>548</v>
      </c>
      <c r="I14" s="240">
        <v>5.0032857901642886</v>
      </c>
      <c r="J14" s="268"/>
      <c r="K14" s="163" t="s">
        <v>548</v>
      </c>
      <c r="L14" s="313">
        <v>0.81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52.58</v>
      </c>
      <c r="F16" s="198">
        <v>49.69</v>
      </c>
      <c r="G16" s="271"/>
      <c r="H16" s="94" t="s">
        <v>548</v>
      </c>
      <c r="I16" s="234">
        <v>5.4963864587295519E-2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30.56</v>
      </c>
      <c r="F17" s="198">
        <v>30.69</v>
      </c>
      <c r="G17" s="271"/>
      <c r="H17" s="94" t="s">
        <v>52</v>
      </c>
      <c r="I17" s="234">
        <v>4.2539267015706539E-3</v>
      </c>
      <c r="J17" s="267"/>
      <c r="K17" s="163" t="s">
        <v>548</v>
      </c>
      <c r="L17" s="312">
        <v>0.69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26.81</v>
      </c>
      <c r="G18" s="271"/>
      <c r="H18" s="94" t="s">
        <v>52</v>
      </c>
      <c r="I18" s="234">
        <v>2.0167427701674123E-2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27.99</v>
      </c>
      <c r="F19" s="198">
        <v>23.18</v>
      </c>
      <c r="G19" s="271"/>
      <c r="H19" s="94" t="s">
        <v>548</v>
      </c>
      <c r="I19" s="234">
        <v>0.17184708824580208</v>
      </c>
      <c r="J19" s="267"/>
      <c r="K19" s="163" t="s">
        <v>52</v>
      </c>
      <c r="L19" s="312">
        <v>0.42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0.49243490499648129</v>
      </c>
      <c r="F20" s="199">
        <v>0.40313043478260868</v>
      </c>
      <c r="G20" s="272"/>
      <c r="H20" s="275" t="s">
        <v>548</v>
      </c>
      <c r="I20" s="240">
        <v>8.9304470213872609</v>
      </c>
      <c r="J20" s="268"/>
      <c r="K20" s="275"/>
      <c r="L20" s="313">
        <v>1.2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359.43</v>
      </c>
      <c r="F22" s="198">
        <v>374.57</v>
      </c>
      <c r="G22" s="271"/>
      <c r="H22" s="94" t="s">
        <v>52</v>
      </c>
      <c r="I22" s="234">
        <v>4.2122249116656851E-2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320.68</v>
      </c>
      <c r="F23" s="198">
        <v>316</v>
      </c>
      <c r="G23" s="271"/>
      <c r="H23" s="94" t="s">
        <v>548</v>
      </c>
      <c r="I23" s="234">
        <v>1.4593987775976092E-2</v>
      </c>
      <c r="J23" s="267"/>
      <c r="K23" s="163" t="s">
        <v>52</v>
      </c>
      <c r="L23" s="312">
        <v>1.85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50.51</v>
      </c>
      <c r="F24" s="198">
        <v>75.739999999999995</v>
      </c>
      <c r="G24" s="271"/>
      <c r="H24" s="94" t="s">
        <v>52</v>
      </c>
      <c r="I24" s="234">
        <v>0.49950504850524635</v>
      </c>
      <c r="J24" s="267"/>
      <c r="K24" s="163" t="s">
        <v>52</v>
      </c>
      <c r="L24" s="312">
        <v>1.95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51.83</v>
      </c>
      <c r="F25" s="198">
        <v>37.31</v>
      </c>
      <c r="G25" s="271"/>
      <c r="H25" s="94" t="s">
        <v>548</v>
      </c>
      <c r="I25" s="234">
        <v>0.28014663322400146</v>
      </c>
      <c r="J25" s="267"/>
      <c r="K25" s="163" t="s">
        <v>548</v>
      </c>
      <c r="L25" s="312">
        <v>3.8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0.13963199439640075</v>
      </c>
      <c r="F26" s="199">
        <v>9.5241741971715935E-2</v>
      </c>
      <c r="G26" s="272"/>
      <c r="H26" s="275" t="s">
        <v>548</v>
      </c>
      <c r="I26" s="240">
        <v>4.4390252424684817</v>
      </c>
      <c r="J26" s="268"/>
      <c r="K26" s="163" t="s">
        <v>548</v>
      </c>
      <c r="L26" s="313">
        <v>1.07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345.96</v>
      </c>
      <c r="F28" s="200">
        <v>360.25</v>
      </c>
      <c r="G28" s="273">
        <v>11.942458537150131</v>
      </c>
      <c r="H28" s="94" t="s">
        <v>52</v>
      </c>
      <c r="I28" s="234">
        <v>4.1305353220025598E-2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309.51</v>
      </c>
      <c r="F29" s="200">
        <v>307.35000000000002</v>
      </c>
      <c r="G29" s="273">
        <v>5.2739015493759069</v>
      </c>
      <c r="H29" s="94" t="s">
        <v>548</v>
      </c>
      <c r="I29" s="234">
        <v>6.9787728990984288E-3</v>
      </c>
      <c r="J29" s="267"/>
      <c r="K29" s="163" t="s">
        <v>52</v>
      </c>
      <c r="L29" s="312">
        <v>1.9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45.17</v>
      </c>
      <c r="F30" s="200">
        <v>67.95</v>
      </c>
      <c r="G30" s="273">
        <v>17.261410788381752</v>
      </c>
      <c r="H30" s="94" t="s">
        <v>52</v>
      </c>
      <c r="I30" s="234">
        <v>0.50431702457383221</v>
      </c>
      <c r="J30" s="267"/>
      <c r="K30" s="163" t="s">
        <v>52</v>
      </c>
      <c r="L30" s="312">
        <v>1.91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48.76</v>
      </c>
      <c r="F31" s="200">
        <v>34.340000000000003</v>
      </c>
      <c r="G31" s="273">
        <v>38.309922972360653</v>
      </c>
      <c r="H31" s="94" t="s">
        <v>548</v>
      </c>
      <c r="I31" s="234">
        <v>0.2957342083675143</v>
      </c>
      <c r="J31" s="267"/>
      <c r="K31" s="163" t="s">
        <v>548</v>
      </c>
      <c r="L31" s="312">
        <v>3.81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0.13747603473553624</v>
      </c>
      <c r="F32" s="199">
        <v>9.1500133226751934E-2</v>
      </c>
      <c r="G32" s="272"/>
      <c r="H32" s="275" t="s">
        <v>548</v>
      </c>
      <c r="I32" s="240">
        <v>4.5975901508784309</v>
      </c>
      <c r="J32" s="268"/>
      <c r="K32" s="192" t="s">
        <v>548</v>
      </c>
      <c r="L32" s="313">
        <v>1.1200000000000001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5.88</v>
      </c>
      <c r="F34" s="198">
        <v>7.23</v>
      </c>
      <c r="G34" s="271">
        <v>21.931260229132562</v>
      </c>
      <c r="H34" s="277" t="s">
        <v>52</v>
      </c>
      <c r="I34" s="234">
        <v>0.22959183673469408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4.59</v>
      </c>
      <c r="F35" s="198">
        <v>5.0199999999999996</v>
      </c>
      <c r="G35" s="271">
        <v>19.546742209631731</v>
      </c>
      <c r="H35" s="277" t="s">
        <v>52</v>
      </c>
      <c r="I35" s="234">
        <v>9.3681917211329013E-2</v>
      </c>
      <c r="J35" s="267"/>
      <c r="K35" s="163" t="s">
        <v>548</v>
      </c>
      <c r="L35" s="312">
        <v>0.06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2.89</v>
      </c>
      <c r="G36" s="271">
        <v>4.093567251461991</v>
      </c>
      <c r="H36" s="277" t="s">
        <v>548</v>
      </c>
      <c r="I36" s="234">
        <v>3.3444816053511683E-2</v>
      </c>
      <c r="J36" s="267"/>
      <c r="K36" s="163" t="s">
        <v>548</v>
      </c>
      <c r="L36" s="312">
        <v>0.06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1.36</v>
      </c>
      <c r="G37" s="271">
        <v>28.378378378378386</v>
      </c>
      <c r="H37" s="277" t="s">
        <v>52</v>
      </c>
      <c r="I37" s="234">
        <v>0.49450549450549453</v>
      </c>
      <c r="J37" s="267"/>
      <c r="K37" s="163" t="s">
        <v>52</v>
      </c>
      <c r="L37" s="312">
        <v>0.11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0.12005277044854881</v>
      </c>
      <c r="F38" s="201">
        <v>0.17193426042983567</v>
      </c>
      <c r="G38" s="274"/>
      <c r="H38" s="278" t="s">
        <v>52</v>
      </c>
      <c r="I38" s="235">
        <v>5.1881489981286864</v>
      </c>
      <c r="J38" s="270"/>
      <c r="K38" s="282"/>
      <c r="L38" s="316">
        <v>1.63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96.67</v>
      </c>
      <c r="F44" s="223">
        <v>112.55</v>
      </c>
      <c r="G44" s="279"/>
      <c r="H44" s="280" t="s">
        <v>52</v>
      </c>
      <c r="I44" s="233">
        <v>0.16427019757939387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61.77</v>
      </c>
      <c r="F45" s="198">
        <v>62.47</v>
      </c>
      <c r="G45" s="271"/>
      <c r="H45" s="281" t="s">
        <v>52</v>
      </c>
      <c r="I45" s="234">
        <v>1.1332361988019901E-2</v>
      </c>
      <c r="J45" s="286"/>
      <c r="K45" s="163" t="s">
        <v>548</v>
      </c>
      <c r="L45" s="312">
        <v>0.82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45.78</v>
      </c>
      <c r="F46" s="198">
        <v>62.05</v>
      </c>
      <c r="G46" s="271"/>
      <c r="H46" s="281" t="s">
        <v>52</v>
      </c>
      <c r="I46" s="234">
        <v>0.355395369156837</v>
      </c>
      <c r="J46" s="286"/>
      <c r="K46" s="163" t="s">
        <v>52</v>
      </c>
      <c r="L46" s="312">
        <v>0.81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14.28</v>
      </c>
      <c r="F47" s="198">
        <v>3.25</v>
      </c>
      <c r="G47" s="271"/>
      <c r="H47" s="281" t="s">
        <v>548</v>
      </c>
      <c r="I47" s="234">
        <v>0.77240896358543421</v>
      </c>
      <c r="J47" s="286"/>
      <c r="K47" s="163" t="s">
        <v>52</v>
      </c>
      <c r="L47" s="312">
        <v>0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0.13277545327754531</v>
      </c>
      <c r="F48" s="201">
        <v>2.6100224863475747E-2</v>
      </c>
      <c r="G48" s="274"/>
      <c r="H48" s="282" t="s">
        <v>548</v>
      </c>
      <c r="I48" s="235">
        <v>10.667522841406957</v>
      </c>
      <c r="J48" s="287"/>
      <c r="K48" s="323"/>
      <c r="L48" s="316">
        <v>0</v>
      </c>
      <c r="M48" s="317">
        <v>4.5170585387168012E-2</v>
      </c>
    </row>
    <row r="49" spans="2:15" ht="12" customHeight="1">
      <c r="B49" s="296" t="s">
        <v>820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O32" sqref="O32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917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458.91</v>
      </c>
      <c r="F10" s="198">
        <v>457.91</v>
      </c>
      <c r="G10" s="271"/>
      <c r="H10" s="94" t="s">
        <v>548</v>
      </c>
      <c r="I10" s="234">
        <v>2.1790765073761431E-3</v>
      </c>
      <c r="J10" s="267"/>
      <c r="K10" s="163"/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365.58</v>
      </c>
      <c r="F11" s="198">
        <v>368.19</v>
      </c>
      <c r="G11" s="271"/>
      <c r="H11" s="94" t="s">
        <v>52</v>
      </c>
      <c r="I11" s="234">
        <v>7.1393402264894323E-3</v>
      </c>
      <c r="J11" s="267"/>
      <c r="K11" s="163"/>
      <c r="L11" s="312">
        <v>1.27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86.8</v>
      </c>
      <c r="F12" s="198">
        <v>94.91</v>
      </c>
      <c r="G12" s="271"/>
      <c r="H12" s="94" t="s">
        <v>52</v>
      </c>
      <c r="I12" s="234">
        <v>9.3433179723502402E-2</v>
      </c>
      <c r="J12" s="267"/>
      <c r="L12" s="312">
        <v>4.49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67.95</v>
      </c>
      <c r="F13" s="198">
        <v>70.09</v>
      </c>
      <c r="G13" s="271"/>
      <c r="H13" s="94" t="s">
        <v>52</v>
      </c>
      <c r="I13" s="234">
        <v>3.1493745401030226E-2</v>
      </c>
      <c r="J13" s="267"/>
      <c r="K13" s="163"/>
      <c r="L13" s="312">
        <v>-5.63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0.15020557938016713</v>
      </c>
      <c r="F14" s="199">
        <v>0.15134960051824659</v>
      </c>
      <c r="G14" s="272"/>
      <c r="H14" s="275" t="s">
        <v>52</v>
      </c>
      <c r="I14" s="240">
        <v>0.11440211380794596</v>
      </c>
      <c r="J14" s="268"/>
      <c r="K14" s="163"/>
      <c r="L14" s="313">
        <v>-1.4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49.1</v>
      </c>
      <c r="F16" s="198">
        <v>53.65</v>
      </c>
      <c r="G16" s="271"/>
      <c r="H16" s="94" t="s">
        <v>52</v>
      </c>
      <c r="I16" s="234">
        <v>9.2668024439918506E-2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30.16</v>
      </c>
      <c r="F17" s="198">
        <v>31.24</v>
      </c>
      <c r="G17" s="271"/>
      <c r="H17" s="94" t="s">
        <v>52</v>
      </c>
      <c r="I17" s="234">
        <v>3.5809018567639184E-2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23.13</v>
      </c>
      <c r="G18" s="271"/>
      <c r="H18" s="94" t="s">
        <v>52</v>
      </c>
      <c r="I18" s="234">
        <v>0.20218295218295212</v>
      </c>
      <c r="J18" s="267"/>
      <c r="K18" s="163"/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18.95</v>
      </c>
      <c r="F19" s="198">
        <v>21.63</v>
      </c>
      <c r="G19" s="271"/>
      <c r="H19" s="94" t="s">
        <v>52</v>
      </c>
      <c r="I19" s="234">
        <v>0.14142480211081798</v>
      </c>
      <c r="J19" s="267"/>
      <c r="K19" s="163"/>
      <c r="L19" s="312">
        <v>-0.54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0.38360323886639675</v>
      </c>
      <c r="F20" s="199">
        <v>0.39782968548832076</v>
      </c>
      <c r="G20" s="272"/>
      <c r="H20" s="275" t="s">
        <v>52</v>
      </c>
      <c r="I20" s="240">
        <v>1.4226446621924016</v>
      </c>
      <c r="J20" s="268"/>
      <c r="K20" s="163"/>
      <c r="L20" s="313">
        <v>-1.5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402.88</v>
      </c>
      <c r="F22" s="198">
        <v>397.28</v>
      </c>
      <c r="G22" s="271"/>
      <c r="H22" s="94" t="s">
        <v>548</v>
      </c>
      <c r="I22" s="234">
        <v>1.3899920571882496E-2</v>
      </c>
      <c r="J22" s="267"/>
      <c r="K22" s="163"/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330.48</v>
      </c>
      <c r="F23" s="198">
        <v>331.89</v>
      </c>
      <c r="G23" s="271"/>
      <c r="H23" s="94" t="s">
        <v>52</v>
      </c>
      <c r="I23" s="234">
        <v>4.2665214233841287E-3</v>
      </c>
      <c r="J23" s="267"/>
      <c r="K23" s="163"/>
      <c r="L23" s="312">
        <v>1.27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64.45</v>
      </c>
      <c r="F24" s="198">
        <v>68.599999999999994</v>
      </c>
      <c r="G24" s="271"/>
      <c r="H24" s="94" t="s">
        <v>52</v>
      </c>
      <c r="I24" s="234">
        <v>6.4391000775795071E-2</v>
      </c>
      <c r="J24" s="267"/>
      <c r="K24" s="163"/>
      <c r="L24" s="312">
        <v>3.81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47.74</v>
      </c>
      <c r="F25" s="198">
        <v>46.98</v>
      </c>
      <c r="G25" s="271"/>
      <c r="H25" s="94" t="s">
        <v>548</v>
      </c>
      <c r="I25" s="234">
        <v>1.5919564306661194E-2</v>
      </c>
      <c r="J25" s="267"/>
      <c r="K25" s="163"/>
      <c r="L25" s="312">
        <v>-5.08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0.12088218165244474</v>
      </c>
      <c r="F26" s="199">
        <v>0.1173062997827661</v>
      </c>
      <c r="G26" s="272"/>
      <c r="H26" s="275" t="s">
        <v>548</v>
      </c>
      <c r="I26" s="240">
        <v>0.35758818696786376</v>
      </c>
      <c r="J26" s="268"/>
      <c r="K26" s="94"/>
      <c r="L26" s="313">
        <v>-1.4350000000000001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389.67</v>
      </c>
      <c r="F28" s="200">
        <v>384.64</v>
      </c>
      <c r="G28" s="273">
        <v>11.942458537150131</v>
      </c>
      <c r="H28" s="94" t="s">
        <v>548</v>
      </c>
      <c r="I28" s="234">
        <v>1.2908358354505212E-2</v>
      </c>
      <c r="J28" s="267"/>
      <c r="K28" s="163"/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322</v>
      </c>
      <c r="F29" s="200">
        <v>322.98</v>
      </c>
      <c r="G29" s="273">
        <v>5.2739015493759069</v>
      </c>
      <c r="H29" s="94" t="s">
        <v>52</v>
      </c>
      <c r="I29" s="234">
        <v>3.0434782608697031E-3</v>
      </c>
      <c r="J29" s="267"/>
      <c r="K29" s="163"/>
      <c r="L29" s="312">
        <v>1.27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58.23</v>
      </c>
      <c r="F30" s="200">
        <v>62.87</v>
      </c>
      <c r="G30" s="273">
        <v>17.261410788381752</v>
      </c>
      <c r="H30" s="94" t="s">
        <v>52</v>
      </c>
      <c r="I30" s="234">
        <v>7.9684011677829236E-2</v>
      </c>
      <c r="J30" s="267"/>
      <c r="K30" s="163"/>
      <c r="L30" s="312">
        <v>3.81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44.72</v>
      </c>
      <c r="F31" s="200">
        <v>44.15</v>
      </c>
      <c r="G31" s="273">
        <v>38.309922972360653</v>
      </c>
      <c r="H31" s="94" t="s">
        <v>548</v>
      </c>
      <c r="I31" s="234">
        <v>1.2745974955277295E-2</v>
      </c>
      <c r="J31" s="267"/>
      <c r="K31" s="163"/>
      <c r="L31" s="312">
        <v>-5.08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0.11761302369618389</v>
      </c>
      <c r="F32" s="199">
        <v>0.11442270312297524</v>
      </c>
      <c r="G32" s="272"/>
      <c r="H32" s="275" t="s">
        <v>548</v>
      </c>
      <c r="I32" s="240">
        <v>0.31903205732086437</v>
      </c>
      <c r="J32" s="268"/>
      <c r="K32" s="275"/>
      <c r="L32" s="313">
        <v>-1.5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6.98</v>
      </c>
      <c r="G34" s="271">
        <v>21.931260229132562</v>
      </c>
      <c r="H34" s="277" t="s">
        <v>52</v>
      </c>
      <c r="I34" s="234">
        <v>7.2150072150072297E-3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4.9400000000000004</v>
      </c>
      <c r="F35" s="198">
        <v>5.05</v>
      </c>
      <c r="G35" s="271">
        <v>19.546742209631731</v>
      </c>
      <c r="H35" s="277" t="s">
        <v>52</v>
      </c>
      <c r="I35" s="234">
        <v>2.2267206477732726E-2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3.18</v>
      </c>
      <c r="G36" s="271">
        <v>4.093567251461991</v>
      </c>
      <c r="H36" s="277" t="s">
        <v>52</v>
      </c>
      <c r="I36" s="234">
        <v>1.9230769230769162E-2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1.25</v>
      </c>
      <c r="F37" s="198">
        <v>1.48</v>
      </c>
      <c r="G37" s="271">
        <v>28.378378378378386</v>
      </c>
      <c r="H37" s="277" t="s">
        <v>52</v>
      </c>
      <c r="I37" s="234">
        <v>0.18399999999999994</v>
      </c>
      <c r="J37" s="267"/>
      <c r="K37" s="163"/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0.15508684863523572</v>
      </c>
      <c r="F38" s="201">
        <v>0.17982989064398541</v>
      </c>
      <c r="G38" s="274"/>
      <c r="H38" s="278" t="s">
        <v>52</v>
      </c>
      <c r="I38" s="235">
        <v>2.4743042008749687</v>
      </c>
      <c r="J38" s="270"/>
      <c r="K38" s="323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113.27</v>
      </c>
      <c r="F44" s="223">
        <v>121.42</v>
      </c>
      <c r="G44" s="279"/>
      <c r="H44" s="280" t="s">
        <v>52</v>
      </c>
      <c r="I44" s="233">
        <v>7.1951973161472615E-2</v>
      </c>
      <c r="J44" s="283"/>
      <c r="K44" s="280"/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65.59</v>
      </c>
      <c r="F45" s="198">
        <v>68.67</v>
      </c>
      <c r="G45" s="271"/>
      <c r="H45" s="281" t="s">
        <v>52</v>
      </c>
      <c r="I45" s="234">
        <v>4.6958377801494144E-2</v>
      </c>
      <c r="J45" s="286"/>
      <c r="K45" s="281"/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46.13</v>
      </c>
      <c r="F46" s="198">
        <v>49.67</v>
      </c>
      <c r="G46" s="271"/>
      <c r="H46" s="281" t="s">
        <v>52</v>
      </c>
      <c r="I46" s="234">
        <v>7.6739648818556327E-2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9.31</v>
      </c>
      <c r="F47" s="198">
        <v>12.8</v>
      </c>
      <c r="G47" s="271"/>
      <c r="H47" s="281" t="s">
        <v>52</v>
      </c>
      <c r="I47" s="234">
        <v>0.37486573576799143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8.3333333333333343E-2</v>
      </c>
      <c r="F48" s="201">
        <v>0.10816292039885077</v>
      </c>
      <c r="G48" s="274"/>
      <c r="H48" s="282" t="s">
        <v>52</v>
      </c>
      <c r="I48" s="235">
        <v>2.4829587065517424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918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80"/>
    </row>
    <row r="56" spans="2:15" ht="12" customHeight="1">
      <c r="B56" s="379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E43" sqref="E4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817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417.89</v>
      </c>
      <c r="F10" s="198">
        <v>431.48</v>
      </c>
      <c r="G10" s="271"/>
      <c r="H10" s="94" t="s">
        <v>52</v>
      </c>
      <c r="I10" s="234">
        <v>3.2520519754002386E-2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355.83</v>
      </c>
      <c r="F11" s="198">
        <v>350.61</v>
      </c>
      <c r="G11" s="271"/>
      <c r="H11" s="94" t="s">
        <v>548</v>
      </c>
      <c r="I11" s="234">
        <v>1.4669926650366705E-2</v>
      </c>
      <c r="J11" s="267"/>
      <c r="K11" s="163" t="s">
        <v>548</v>
      </c>
      <c r="L11" s="312">
        <v>0.01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79.77</v>
      </c>
      <c r="F12" s="198">
        <v>103.55</v>
      </c>
      <c r="G12" s="271"/>
      <c r="H12" s="94" t="s">
        <v>52</v>
      </c>
      <c r="I12" s="234">
        <v>0.29810705779114954</v>
      </c>
      <c r="J12" s="267"/>
      <c r="K12" s="163" t="s">
        <v>52</v>
      </c>
      <c r="L12" s="312">
        <v>0.02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80.73</v>
      </c>
      <c r="F13" s="198">
        <v>65.12</v>
      </c>
      <c r="G13" s="271"/>
      <c r="H13" s="94" t="s">
        <v>548</v>
      </c>
      <c r="I13" s="234">
        <v>0.19336058466493244</v>
      </c>
      <c r="J13" s="267"/>
      <c r="K13" s="94" t="s">
        <v>548</v>
      </c>
      <c r="L13" s="312">
        <v>0.05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0.1853305785123967</v>
      </c>
      <c r="F14" s="199">
        <v>0.14338559098115203</v>
      </c>
      <c r="G14" s="272"/>
      <c r="H14" s="275" t="s">
        <v>548</v>
      </c>
      <c r="I14" s="240">
        <v>4.194498753124468</v>
      </c>
      <c r="J14" s="268"/>
      <c r="K14" s="275" t="s">
        <v>548</v>
      </c>
      <c r="L14" s="313">
        <v>0.01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52.58</v>
      </c>
      <c r="F16" s="198">
        <v>49.69</v>
      </c>
      <c r="G16" s="271"/>
      <c r="H16" s="94" t="s">
        <v>548</v>
      </c>
      <c r="I16" s="234">
        <v>5.4963864587295519E-2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30.56</v>
      </c>
      <c r="F17" s="198">
        <v>31.38</v>
      </c>
      <c r="G17" s="271"/>
      <c r="H17" s="94" t="s">
        <v>52</v>
      </c>
      <c r="I17" s="234">
        <v>2.6832460732984398E-2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26.81</v>
      </c>
      <c r="G18" s="271"/>
      <c r="H18" s="94" t="s">
        <v>52</v>
      </c>
      <c r="I18" s="234">
        <v>2.0167427701674123E-2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27.99</v>
      </c>
      <c r="F19" s="198">
        <v>22.76</v>
      </c>
      <c r="G19" s="271"/>
      <c r="H19" s="94" t="s">
        <v>548</v>
      </c>
      <c r="I19" s="234">
        <v>0.18685244730260797</v>
      </c>
      <c r="J19" s="267"/>
      <c r="K19" s="163" t="s">
        <v>52</v>
      </c>
      <c r="L19" s="312">
        <v>0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0.49243490499648129</v>
      </c>
      <c r="F20" s="199">
        <v>0.39113249699261043</v>
      </c>
      <c r="G20" s="272"/>
      <c r="H20" s="275" t="s">
        <v>548</v>
      </c>
      <c r="I20" s="240">
        <v>10.130240800387085</v>
      </c>
      <c r="J20" s="268"/>
      <c r="K20" s="275"/>
      <c r="L20" s="313">
        <v>0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359.43</v>
      </c>
      <c r="F22" s="198">
        <v>374.57</v>
      </c>
      <c r="G22" s="271"/>
      <c r="H22" s="94" t="s">
        <v>52</v>
      </c>
      <c r="I22" s="234">
        <v>4.2122249116656851E-2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320.68</v>
      </c>
      <c r="F23" s="198">
        <v>314.14999999999998</v>
      </c>
      <c r="G23" s="271"/>
      <c r="H23" s="94" t="s">
        <v>548</v>
      </c>
      <c r="I23" s="234">
        <v>2.036297867032566E-2</v>
      </c>
      <c r="J23" s="267"/>
      <c r="K23" s="163" t="s">
        <v>548</v>
      </c>
      <c r="L23" s="312">
        <v>0.01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50.51</v>
      </c>
      <c r="F24" s="198">
        <v>73.790000000000006</v>
      </c>
      <c r="G24" s="271"/>
      <c r="H24" s="94" t="s">
        <v>52</v>
      </c>
      <c r="I24" s="234">
        <v>0.46089883191447267</v>
      </c>
      <c r="J24" s="267"/>
      <c r="K24" s="163" t="s">
        <v>52</v>
      </c>
      <c r="L24" s="312">
        <v>0.02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51.83</v>
      </c>
      <c r="F25" s="198">
        <v>41.11</v>
      </c>
      <c r="G25" s="271"/>
      <c r="H25" s="94" t="s">
        <v>548</v>
      </c>
      <c r="I25" s="234">
        <v>0.2068300212232298</v>
      </c>
      <c r="J25" s="267"/>
      <c r="K25" s="163" t="s">
        <v>548</v>
      </c>
      <c r="L25" s="312">
        <v>0.05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0.13963199439640075</v>
      </c>
      <c r="F26" s="199">
        <v>0.10596999536010723</v>
      </c>
      <c r="G26" s="272"/>
      <c r="H26" s="275" t="s">
        <v>548</v>
      </c>
      <c r="I26" s="240">
        <v>3.3661999036293522</v>
      </c>
      <c r="J26" s="268"/>
      <c r="K26" s="275" t="s">
        <v>548</v>
      </c>
      <c r="L26" s="313">
        <v>0.01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345.96</v>
      </c>
      <c r="F28" s="200">
        <v>360.25</v>
      </c>
      <c r="G28" s="273">
        <v>11.942458537150131</v>
      </c>
      <c r="H28" s="94" t="s">
        <v>52</v>
      </c>
      <c r="I28" s="234">
        <v>4.1305353220025598E-2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309.51</v>
      </c>
      <c r="F29" s="200">
        <v>305.45</v>
      </c>
      <c r="G29" s="273">
        <v>5.2739015493759069</v>
      </c>
      <c r="H29" s="94" t="s">
        <v>548</v>
      </c>
      <c r="I29" s="234">
        <v>1.3117508319602011E-2</v>
      </c>
      <c r="J29" s="267"/>
      <c r="K29" s="163" t="s">
        <v>52</v>
      </c>
      <c r="L29" s="312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45.17</v>
      </c>
      <c r="F30" s="200">
        <v>66.040000000000006</v>
      </c>
      <c r="G30" s="273">
        <v>17.261410788381752</v>
      </c>
      <c r="H30" s="94" t="s">
        <v>52</v>
      </c>
      <c r="I30" s="234">
        <v>0.46203232233783487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48.76</v>
      </c>
      <c r="F31" s="200">
        <v>38.15</v>
      </c>
      <c r="G31" s="273">
        <v>38.309922972360653</v>
      </c>
      <c r="H31" s="94" t="s">
        <v>548</v>
      </c>
      <c r="I31" s="234">
        <v>0.21759639048400325</v>
      </c>
      <c r="J31" s="267"/>
      <c r="K31" s="163" t="s">
        <v>52</v>
      </c>
      <c r="L31" s="312">
        <v>0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0.13747603473553624</v>
      </c>
      <c r="F32" s="199">
        <v>0.10269455436216317</v>
      </c>
      <c r="G32" s="272"/>
      <c r="H32" s="275" t="s">
        <v>548</v>
      </c>
      <c r="I32" s="240">
        <v>3.478148037337307</v>
      </c>
      <c r="J32" s="268"/>
      <c r="K32" s="192"/>
      <c r="L32" s="313">
        <v>0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5.88</v>
      </c>
      <c r="F34" s="198">
        <v>7.23</v>
      </c>
      <c r="G34" s="271">
        <v>21.931260229132562</v>
      </c>
      <c r="H34" s="277" t="s">
        <v>52</v>
      </c>
      <c r="I34" s="234">
        <v>0.22959183673469408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4.59</v>
      </c>
      <c r="F35" s="198">
        <v>5.08</v>
      </c>
      <c r="G35" s="271">
        <v>19.546742209631731</v>
      </c>
      <c r="H35" s="277" t="s">
        <v>52</v>
      </c>
      <c r="I35" s="234">
        <v>0.10675381263616557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2.95</v>
      </c>
      <c r="G36" s="271">
        <v>4.093567251461991</v>
      </c>
      <c r="H36" s="277" t="s">
        <v>548</v>
      </c>
      <c r="I36" s="234">
        <v>1.3377926421404673E-2</v>
      </c>
      <c r="J36" s="267"/>
      <c r="K36" s="163" t="s">
        <v>52</v>
      </c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1.25</v>
      </c>
      <c r="G37" s="271">
        <v>28.378378378378386</v>
      </c>
      <c r="H37" s="277" t="s">
        <v>52</v>
      </c>
      <c r="I37" s="234">
        <v>0.37362637362637363</v>
      </c>
      <c r="J37" s="267"/>
      <c r="K37" s="163" t="s">
        <v>52</v>
      </c>
      <c r="L37" s="312">
        <v>0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0.12005277044854881</v>
      </c>
      <c r="F38" s="201">
        <v>0.1556662515566625</v>
      </c>
      <c r="G38" s="274"/>
      <c r="H38" s="278" t="s">
        <v>52</v>
      </c>
      <c r="I38" s="235">
        <v>3.5613481108113687</v>
      </c>
      <c r="J38" s="270"/>
      <c r="K38" s="282"/>
      <c r="L38" s="316">
        <v>0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96.67</v>
      </c>
      <c r="F44" s="223">
        <v>112.55</v>
      </c>
      <c r="G44" s="279"/>
      <c r="H44" s="280" t="s">
        <v>52</v>
      </c>
      <c r="I44" s="233">
        <v>0.16427019757939387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61.77</v>
      </c>
      <c r="F45" s="198">
        <v>63.29</v>
      </c>
      <c r="G45" s="271"/>
      <c r="H45" s="281" t="s">
        <v>52</v>
      </c>
      <c r="I45" s="234">
        <v>2.4607414602557887E-2</v>
      </c>
      <c r="J45" s="286"/>
      <c r="K45" s="163" t="s">
        <v>52</v>
      </c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45.78</v>
      </c>
      <c r="F46" s="198">
        <v>61.24</v>
      </c>
      <c r="G46" s="271"/>
      <c r="H46" s="281" t="s">
        <v>52</v>
      </c>
      <c r="I46" s="234">
        <v>0.33770205329838365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14.28</v>
      </c>
      <c r="F47" s="198">
        <v>3.25</v>
      </c>
      <c r="G47" s="271"/>
      <c r="H47" s="281" t="s">
        <v>548</v>
      </c>
      <c r="I47" s="234">
        <v>0.77240896358543421</v>
      </c>
      <c r="J47" s="286"/>
      <c r="K47" s="163" t="s">
        <v>52</v>
      </c>
      <c r="L47" s="312">
        <v>0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0.13277545327754531</v>
      </c>
      <c r="F48" s="201">
        <v>2.6098128964908054E-2</v>
      </c>
      <c r="G48" s="274"/>
      <c r="H48" s="282" t="s">
        <v>548</v>
      </c>
      <c r="I48" s="235">
        <v>10.667732431263726</v>
      </c>
      <c r="J48" s="287"/>
      <c r="K48" s="323"/>
      <c r="L48" s="316">
        <v>0</v>
      </c>
      <c r="M48" s="317">
        <v>4.5170585387168012E-2</v>
      </c>
    </row>
    <row r="49" spans="2:15" ht="12" customHeight="1">
      <c r="B49" s="296" t="s">
        <v>818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F51" sqref="F5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815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417.89</v>
      </c>
      <c r="F10" s="198">
        <v>431.48</v>
      </c>
      <c r="G10" s="271"/>
      <c r="H10" s="94" t="s">
        <v>52</v>
      </c>
      <c r="I10" s="234">
        <v>3.2520519754002386E-2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355.83</v>
      </c>
      <c r="F11" s="198">
        <v>350.62</v>
      </c>
      <c r="G11" s="271"/>
      <c r="H11" s="94" t="s">
        <v>548</v>
      </c>
      <c r="I11" s="234">
        <v>1.464182334260733E-2</v>
      </c>
      <c r="J11" s="267"/>
      <c r="K11" s="163" t="s">
        <v>548</v>
      </c>
      <c r="L11" s="312">
        <v>0.12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79.77</v>
      </c>
      <c r="F12" s="198">
        <v>103.53</v>
      </c>
      <c r="G12" s="271"/>
      <c r="H12" s="94" t="s">
        <v>52</v>
      </c>
      <c r="I12" s="234">
        <v>0.29785633696878544</v>
      </c>
      <c r="J12" s="267"/>
      <c r="K12" s="163" t="s">
        <v>52</v>
      </c>
      <c r="L12" s="312">
        <v>1.39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80.73</v>
      </c>
      <c r="F13" s="198">
        <v>65.17</v>
      </c>
      <c r="G13" s="271"/>
      <c r="H13" s="94" t="s">
        <v>548</v>
      </c>
      <c r="I13" s="234">
        <v>0.19274123621949713</v>
      </c>
      <c r="J13" s="267"/>
      <c r="K13" s="94" t="s">
        <v>548</v>
      </c>
      <c r="L13" s="312">
        <v>1.26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0.1853305785123967</v>
      </c>
      <c r="F14" s="199">
        <v>0.14349884399427504</v>
      </c>
      <c r="G14" s="272"/>
      <c r="H14" s="275" t="s">
        <v>548</v>
      </c>
      <c r="I14" s="240">
        <v>4.1831734518121664</v>
      </c>
      <c r="J14" s="268"/>
      <c r="K14" s="163" t="s">
        <v>548</v>
      </c>
      <c r="L14" s="313">
        <v>0.3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52.58</v>
      </c>
      <c r="F16" s="198">
        <v>49.69</v>
      </c>
      <c r="G16" s="271"/>
      <c r="H16" s="94" t="s">
        <v>548</v>
      </c>
      <c r="I16" s="234">
        <v>5.4963864587295519E-2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30.56</v>
      </c>
      <c r="F17" s="198">
        <v>31.38</v>
      </c>
      <c r="G17" s="271"/>
      <c r="H17" s="94" t="s">
        <v>52</v>
      </c>
      <c r="I17" s="234">
        <v>2.6832460732984398E-2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26.81</v>
      </c>
      <c r="G18" s="271"/>
      <c r="H18" s="94" t="s">
        <v>52</v>
      </c>
      <c r="I18" s="234">
        <v>2.0167427701674123E-2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27.99</v>
      </c>
      <c r="F19" s="198">
        <v>22.76</v>
      </c>
      <c r="G19" s="271"/>
      <c r="H19" s="94" t="s">
        <v>548</v>
      </c>
      <c r="I19" s="234">
        <v>0.18685244730260797</v>
      </c>
      <c r="J19" s="267"/>
      <c r="K19" s="163" t="s">
        <v>52</v>
      </c>
      <c r="L19" s="312">
        <v>0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0.49243490499648129</v>
      </c>
      <c r="F20" s="199">
        <v>0.39113249699261043</v>
      </c>
      <c r="G20" s="272"/>
      <c r="H20" s="275" t="s">
        <v>548</v>
      </c>
      <c r="I20" s="240">
        <v>10.130240800387085</v>
      </c>
      <c r="J20" s="268"/>
      <c r="K20" s="275"/>
      <c r="L20" s="313">
        <v>0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359.43</v>
      </c>
      <c r="F22" s="198">
        <v>374.57</v>
      </c>
      <c r="G22" s="271"/>
      <c r="H22" s="94" t="s">
        <v>52</v>
      </c>
      <c r="I22" s="234">
        <v>4.2122249116656851E-2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320.68</v>
      </c>
      <c r="F23" s="198">
        <v>314.16000000000003</v>
      </c>
      <c r="G23" s="271"/>
      <c r="H23" s="94" t="s">
        <v>548</v>
      </c>
      <c r="I23" s="234">
        <v>2.0331794935761427E-2</v>
      </c>
      <c r="J23" s="267"/>
      <c r="K23" s="163" t="s">
        <v>548</v>
      </c>
      <c r="L23" s="312">
        <v>0.13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50.51</v>
      </c>
      <c r="F24" s="198">
        <v>73.77</v>
      </c>
      <c r="G24" s="271"/>
      <c r="H24" s="94" t="s">
        <v>52</v>
      </c>
      <c r="I24" s="234">
        <v>0.46050287071866958</v>
      </c>
      <c r="J24" s="267"/>
      <c r="K24" s="163" t="s">
        <v>52</v>
      </c>
      <c r="L24" s="312">
        <v>1.42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51.83</v>
      </c>
      <c r="F25" s="198">
        <v>41.16</v>
      </c>
      <c r="G25" s="271"/>
      <c r="H25" s="94" t="s">
        <v>548</v>
      </c>
      <c r="I25" s="234">
        <v>0.20586532896006182</v>
      </c>
      <c r="J25" s="267"/>
      <c r="K25" s="163" t="s">
        <v>548</v>
      </c>
      <c r="L25" s="312">
        <v>1.29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0.13963199439640075</v>
      </c>
      <c r="F26" s="199">
        <v>0.10610161627097671</v>
      </c>
      <c r="G26" s="272"/>
      <c r="H26" s="275" t="s">
        <v>548</v>
      </c>
      <c r="I26" s="240">
        <v>3.3530378125424045</v>
      </c>
      <c r="J26" s="268"/>
      <c r="K26" s="163" t="s">
        <v>548</v>
      </c>
      <c r="L26" s="313">
        <v>0.36904383534801699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345.96</v>
      </c>
      <c r="F28" s="200">
        <v>360.25</v>
      </c>
      <c r="G28" s="273">
        <v>11.942458537150131</v>
      </c>
      <c r="H28" s="94" t="s">
        <v>52</v>
      </c>
      <c r="I28" s="234">
        <v>4.1305353220025598E-2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309.51</v>
      </c>
      <c r="F29" s="200">
        <v>305.45</v>
      </c>
      <c r="G29" s="273">
        <v>5.2739015493759069</v>
      </c>
      <c r="H29" s="94" t="s">
        <v>548</v>
      </c>
      <c r="I29" s="234">
        <v>1.3117508319602011E-2</v>
      </c>
      <c r="J29" s="267"/>
      <c r="K29" s="163" t="s">
        <v>52</v>
      </c>
      <c r="L29" s="312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45.17</v>
      </c>
      <c r="F30" s="200">
        <v>66.040000000000006</v>
      </c>
      <c r="G30" s="273">
        <v>17.261410788381752</v>
      </c>
      <c r="H30" s="94" t="s">
        <v>52</v>
      </c>
      <c r="I30" s="234">
        <v>0.46203232233783487</v>
      </c>
      <c r="J30" s="267"/>
      <c r="K30" s="163" t="s">
        <v>52</v>
      </c>
      <c r="L30" s="312">
        <v>1.27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48.76</v>
      </c>
      <c r="F31" s="200">
        <v>38.15</v>
      </c>
      <c r="G31" s="273">
        <v>38.309922972360653</v>
      </c>
      <c r="H31" s="94" t="s">
        <v>548</v>
      </c>
      <c r="I31" s="234">
        <v>0.21759639048400325</v>
      </c>
      <c r="J31" s="267"/>
      <c r="K31" s="163" t="s">
        <v>548</v>
      </c>
      <c r="L31" s="312">
        <v>1.27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0.13747603473553624</v>
      </c>
      <c r="F32" s="199">
        <v>0.10269455436216317</v>
      </c>
      <c r="G32" s="272"/>
      <c r="H32" s="275" t="s">
        <v>548</v>
      </c>
      <c r="I32" s="240">
        <v>3.478148037337307</v>
      </c>
      <c r="J32" s="268"/>
      <c r="K32" s="192" t="s">
        <v>548</v>
      </c>
      <c r="L32" s="313">
        <v>0.4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5.88</v>
      </c>
      <c r="F34" s="198">
        <v>7.23</v>
      </c>
      <c r="G34" s="271">
        <v>21.931260229132562</v>
      </c>
      <c r="H34" s="277" t="s">
        <v>52</v>
      </c>
      <c r="I34" s="234">
        <v>0.22959183673469408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4.59</v>
      </c>
      <c r="F35" s="198">
        <v>5.08</v>
      </c>
      <c r="G35" s="271">
        <v>19.546742209631731</v>
      </c>
      <c r="H35" s="277" t="s">
        <v>52</v>
      </c>
      <c r="I35" s="234">
        <v>0.10675381263616557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2.95</v>
      </c>
      <c r="G36" s="271">
        <v>4.093567251461991</v>
      </c>
      <c r="H36" s="277" t="s">
        <v>548</v>
      </c>
      <c r="I36" s="234">
        <v>1.3377926421404673E-2</v>
      </c>
      <c r="J36" s="267"/>
      <c r="K36" s="163" t="s">
        <v>548</v>
      </c>
      <c r="L36" s="312">
        <v>0.04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1.25</v>
      </c>
      <c r="G37" s="271">
        <v>28.378378378378386</v>
      </c>
      <c r="H37" s="277" t="s">
        <v>52</v>
      </c>
      <c r="I37" s="234">
        <v>0.37362637362637363</v>
      </c>
      <c r="J37" s="267"/>
      <c r="K37" s="163" t="s">
        <v>52</v>
      </c>
      <c r="L37" s="312">
        <v>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0.12005277044854881</v>
      </c>
      <c r="F38" s="201">
        <v>0.1556662515566625</v>
      </c>
      <c r="G38" s="274"/>
      <c r="H38" s="278" t="s">
        <v>52</v>
      </c>
      <c r="I38" s="235">
        <v>3.5613481108113687</v>
      </c>
      <c r="J38" s="270"/>
      <c r="K38" s="282"/>
      <c r="L38" s="316">
        <v>0.45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96.67</v>
      </c>
      <c r="F44" s="223">
        <v>112.55</v>
      </c>
      <c r="G44" s="279"/>
      <c r="H44" s="280" t="s">
        <v>52</v>
      </c>
      <c r="I44" s="233">
        <v>0.16427019757939387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61.77</v>
      </c>
      <c r="F45" s="198">
        <v>63.29</v>
      </c>
      <c r="G45" s="271"/>
      <c r="H45" s="281" t="s">
        <v>52</v>
      </c>
      <c r="I45" s="234">
        <v>2.4607414602557887E-2</v>
      </c>
      <c r="J45" s="286"/>
      <c r="K45" s="163" t="s">
        <v>52</v>
      </c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45.78</v>
      </c>
      <c r="F46" s="198">
        <v>61.24</v>
      </c>
      <c r="G46" s="271"/>
      <c r="H46" s="281" t="s">
        <v>52</v>
      </c>
      <c r="I46" s="234">
        <v>0.33770205329838365</v>
      </c>
      <c r="J46" s="286"/>
      <c r="K46" s="163" t="s">
        <v>52</v>
      </c>
      <c r="L46" s="312">
        <v>0.55000000000000004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14.28</v>
      </c>
      <c r="F47" s="198">
        <v>3.25</v>
      </c>
      <c r="G47" s="271"/>
      <c r="H47" s="281" t="s">
        <v>548</v>
      </c>
      <c r="I47" s="234">
        <v>0.77240896358543421</v>
      </c>
      <c r="J47" s="286"/>
      <c r="K47" s="163" t="s">
        <v>548</v>
      </c>
      <c r="L47" s="312">
        <v>0.55000000000000004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0.13277545327754531</v>
      </c>
      <c r="F48" s="201">
        <v>2.6098128964908054E-2</v>
      </c>
      <c r="G48" s="274"/>
      <c r="H48" s="282" t="s">
        <v>548</v>
      </c>
      <c r="I48" s="235">
        <v>10.667732431263726</v>
      </c>
      <c r="J48" s="287"/>
      <c r="K48" s="323" t="s">
        <v>548</v>
      </c>
      <c r="L48" s="316">
        <v>0.5</v>
      </c>
      <c r="M48" s="317">
        <v>4.5170585387168012E-2</v>
      </c>
    </row>
    <row r="49" spans="2:15" ht="12" customHeight="1">
      <c r="B49" s="296" t="s">
        <v>816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 tint="4.9989318521683403E-2"/>
  </sheetPr>
  <dimension ref="A1:P59"/>
  <sheetViews>
    <sheetView showGridLines="0" defaultGridColor="0" colorId="22" zoomScaleNormal="100" workbookViewId="0">
      <selection activeCell="D43" sqref="D4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812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417.89</v>
      </c>
      <c r="F10" s="198">
        <v>431.48</v>
      </c>
      <c r="G10" s="271"/>
      <c r="H10" s="94" t="s">
        <v>52</v>
      </c>
      <c r="I10" s="234">
        <v>3.2520519754002386E-2</v>
      </c>
      <c r="J10" s="267"/>
      <c r="K10" s="163" t="s">
        <v>548</v>
      </c>
      <c r="L10" s="312">
        <v>8.14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355.83</v>
      </c>
      <c r="F11" s="198">
        <v>350.74</v>
      </c>
      <c r="G11" s="271"/>
      <c r="H11" s="94" t="s">
        <v>548</v>
      </c>
      <c r="I11" s="234">
        <v>1.4304583649495495E-2</v>
      </c>
      <c r="J11" s="267"/>
      <c r="K11" s="163" t="s">
        <v>548</v>
      </c>
      <c r="L11" s="312">
        <v>2.9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79.77</v>
      </c>
      <c r="F12" s="198">
        <v>102.14</v>
      </c>
      <c r="G12" s="271"/>
      <c r="H12" s="94" t="s">
        <v>52</v>
      </c>
      <c r="I12" s="234">
        <v>0.2804312398144666</v>
      </c>
      <c r="J12" s="267"/>
      <c r="K12" s="163" t="s">
        <v>548</v>
      </c>
      <c r="L12" s="312">
        <v>2.19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80.73</v>
      </c>
      <c r="F13" s="198">
        <v>66.430000000000007</v>
      </c>
      <c r="G13" s="271"/>
      <c r="H13" s="94" t="s">
        <v>548</v>
      </c>
      <c r="I13" s="234">
        <v>0.17713365539452497</v>
      </c>
      <c r="J13" s="267"/>
      <c r="K13" s="94" t="s">
        <v>548</v>
      </c>
      <c r="L13" s="312">
        <v>4.96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0.1853305785123967</v>
      </c>
      <c r="F14" s="199">
        <v>0.14668344815403642</v>
      </c>
      <c r="G14" s="272"/>
      <c r="H14" s="275" t="s">
        <v>548</v>
      </c>
      <c r="I14" s="240">
        <v>3.8647130358360289</v>
      </c>
      <c r="J14" s="268"/>
      <c r="K14" s="275" t="s">
        <v>548</v>
      </c>
      <c r="L14" s="313">
        <v>0.9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52.58</v>
      </c>
      <c r="F16" s="198">
        <v>49.69</v>
      </c>
      <c r="G16" s="271"/>
      <c r="H16" s="94" t="s">
        <v>548</v>
      </c>
      <c r="I16" s="234">
        <v>5.4963864587295519E-2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30.56</v>
      </c>
      <c r="F17" s="198">
        <v>31.38</v>
      </c>
      <c r="G17" s="271"/>
      <c r="H17" s="94" t="s">
        <v>52</v>
      </c>
      <c r="I17" s="234">
        <v>2.6832460732984398E-2</v>
      </c>
      <c r="J17" s="267"/>
      <c r="K17" s="163" t="s">
        <v>52</v>
      </c>
      <c r="L17" s="312">
        <v>0.71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26.81</v>
      </c>
      <c r="G18" s="271"/>
      <c r="H18" s="94" t="s">
        <v>52</v>
      </c>
      <c r="I18" s="234">
        <v>2.0167427701674123E-2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27.99</v>
      </c>
      <c r="F19" s="198">
        <v>22.76</v>
      </c>
      <c r="G19" s="271"/>
      <c r="H19" s="94" t="s">
        <v>548</v>
      </c>
      <c r="I19" s="234">
        <v>0.18685244730260797</v>
      </c>
      <c r="J19" s="267"/>
      <c r="K19" s="163" t="s">
        <v>548</v>
      </c>
      <c r="L19" s="312">
        <v>0.69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0.49243490499648129</v>
      </c>
      <c r="F20" s="199">
        <v>0.39113249699261043</v>
      </c>
      <c r="G20" s="272"/>
      <c r="H20" s="275" t="s">
        <v>548</v>
      </c>
      <c r="I20" s="240">
        <v>10.130240800387085</v>
      </c>
      <c r="J20" s="268"/>
      <c r="K20" s="275" t="s">
        <v>548</v>
      </c>
      <c r="L20" s="313">
        <v>1.7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359.43</v>
      </c>
      <c r="F22" s="198">
        <v>374.57</v>
      </c>
      <c r="G22" s="271"/>
      <c r="H22" s="94" t="s">
        <v>52</v>
      </c>
      <c r="I22" s="234">
        <v>4.2122249116656851E-2</v>
      </c>
      <c r="J22" s="267"/>
      <c r="K22" s="163" t="s">
        <v>548</v>
      </c>
      <c r="L22" s="312">
        <v>8.18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320.68</v>
      </c>
      <c r="F23" s="198">
        <v>314.29000000000002</v>
      </c>
      <c r="G23" s="271"/>
      <c r="H23" s="94" t="s">
        <v>548</v>
      </c>
      <c r="I23" s="234">
        <v>1.9926406386428841E-2</v>
      </c>
      <c r="J23" s="267"/>
      <c r="K23" s="163" t="s">
        <v>548</v>
      </c>
      <c r="L23" s="312">
        <v>4.0599999999999996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50.51</v>
      </c>
      <c r="F24" s="198">
        <v>72.349999999999994</v>
      </c>
      <c r="G24" s="271"/>
      <c r="H24" s="94" t="s">
        <v>52</v>
      </c>
      <c r="I24" s="234">
        <v>0.43238962581666995</v>
      </c>
      <c r="J24" s="267"/>
      <c r="K24" s="163" t="s">
        <v>548</v>
      </c>
      <c r="L24" s="312">
        <v>2.16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51.83</v>
      </c>
      <c r="F25" s="198">
        <v>42.45</v>
      </c>
      <c r="G25" s="271"/>
      <c r="H25" s="94" t="s">
        <v>548</v>
      </c>
      <c r="I25" s="234">
        <v>0.180976268570326</v>
      </c>
      <c r="J25" s="267"/>
      <c r="K25" s="163" t="s">
        <v>548</v>
      </c>
      <c r="L25" s="312">
        <v>3.87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0.13963199439640075</v>
      </c>
      <c r="F26" s="199">
        <v>0.10979205462445688</v>
      </c>
      <c r="G26" s="272"/>
      <c r="H26" s="275" t="s">
        <v>548</v>
      </c>
      <c r="I26" s="240">
        <v>2.983993977194388</v>
      </c>
      <c r="J26" s="268"/>
      <c r="K26" s="275" t="s">
        <v>548</v>
      </c>
      <c r="L26" s="313">
        <v>0.81125424330190699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345.96</v>
      </c>
      <c r="F28" s="200">
        <v>360.25</v>
      </c>
      <c r="G28" s="273">
        <v>11.942458537150131</v>
      </c>
      <c r="H28" s="94" t="s">
        <v>52</v>
      </c>
      <c r="I28" s="234">
        <v>4.1305353220025598E-2</v>
      </c>
      <c r="J28" s="267"/>
      <c r="K28" s="163" t="s">
        <v>548</v>
      </c>
      <c r="L28" s="312">
        <v>8.24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309.51</v>
      </c>
      <c r="F29" s="200">
        <v>305.45</v>
      </c>
      <c r="G29" s="273">
        <v>5.2739015493759069</v>
      </c>
      <c r="H29" s="94" t="s">
        <v>548</v>
      </c>
      <c r="I29" s="234">
        <v>1.3117508319602011E-2</v>
      </c>
      <c r="J29" s="267"/>
      <c r="K29" s="163" t="s">
        <v>548</v>
      </c>
      <c r="L29" s="312">
        <v>3.81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45.17</v>
      </c>
      <c r="F30" s="200">
        <v>64.77</v>
      </c>
      <c r="G30" s="273">
        <v>17.261410788381752</v>
      </c>
      <c r="H30" s="94" t="s">
        <v>52</v>
      </c>
      <c r="I30" s="234">
        <v>0.43391631613903026</v>
      </c>
      <c r="J30" s="267"/>
      <c r="K30" s="163" t="s">
        <v>548</v>
      </c>
      <c r="L30" s="312">
        <v>2.54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48.76</v>
      </c>
      <c r="F31" s="200">
        <v>39.42</v>
      </c>
      <c r="G31" s="273">
        <v>38.309922972360653</v>
      </c>
      <c r="H31" s="94" t="s">
        <v>548</v>
      </c>
      <c r="I31" s="234">
        <v>0.19155045118949954</v>
      </c>
      <c r="J31" s="267"/>
      <c r="K31" s="163" t="s">
        <v>548</v>
      </c>
      <c r="L31" s="312">
        <v>3.81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0.13747603473553624</v>
      </c>
      <c r="F32" s="199">
        <v>0.10647722975528065</v>
      </c>
      <c r="G32" s="272"/>
      <c r="H32" s="275" t="s">
        <v>548</v>
      </c>
      <c r="I32" s="240">
        <v>3.0998804980255592</v>
      </c>
      <c r="J32" s="268"/>
      <c r="K32" s="275" t="s">
        <v>548</v>
      </c>
      <c r="L32" s="313">
        <v>0.8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5.88</v>
      </c>
      <c r="F34" s="198">
        <v>7.23</v>
      </c>
      <c r="G34" s="271">
        <v>21.931260229132562</v>
      </c>
      <c r="H34" s="277" t="s">
        <v>52</v>
      </c>
      <c r="I34" s="234">
        <v>0.22959183673469408</v>
      </c>
      <c r="J34" s="267"/>
      <c r="K34" s="163" t="s">
        <v>52</v>
      </c>
      <c r="L34" s="312">
        <v>0.05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4.59</v>
      </c>
      <c r="F35" s="198">
        <v>5.08</v>
      </c>
      <c r="G35" s="271">
        <v>19.546742209631731</v>
      </c>
      <c r="H35" s="277" t="s">
        <v>52</v>
      </c>
      <c r="I35" s="234">
        <v>0.10675381263616557</v>
      </c>
      <c r="J35" s="267"/>
      <c r="K35" s="163" t="s">
        <v>52</v>
      </c>
      <c r="L35" s="312">
        <v>0.46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2.99</v>
      </c>
      <c r="G36" s="271">
        <v>4.093567251461991</v>
      </c>
      <c r="H36" s="277" t="s">
        <v>52</v>
      </c>
      <c r="I36" s="234">
        <v>0</v>
      </c>
      <c r="J36" s="267"/>
      <c r="K36" s="163" t="s">
        <v>548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1.22</v>
      </c>
      <c r="G37" s="271">
        <v>28.378378378378386</v>
      </c>
      <c r="H37" s="277" t="s">
        <v>52</v>
      </c>
      <c r="I37" s="234">
        <v>0.34065934065934056</v>
      </c>
      <c r="J37" s="267"/>
      <c r="K37" s="163" t="s">
        <v>548</v>
      </c>
      <c r="L37" s="312">
        <v>0.39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0.12005277044854881</v>
      </c>
      <c r="F38" s="201">
        <v>0.15117719950433703</v>
      </c>
      <c r="G38" s="274"/>
      <c r="H38" s="278" t="s">
        <v>52</v>
      </c>
      <c r="I38" s="235">
        <v>3.1124429055788214</v>
      </c>
      <c r="J38" s="270"/>
      <c r="K38" s="282" t="s">
        <v>814</v>
      </c>
      <c r="L38" s="316">
        <v>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96.67</v>
      </c>
      <c r="F44" s="223">
        <v>112.55</v>
      </c>
      <c r="G44" s="279"/>
      <c r="H44" s="280" t="s">
        <v>52</v>
      </c>
      <c r="I44" s="233">
        <v>0.16427019757939387</v>
      </c>
      <c r="J44" s="283"/>
      <c r="K44" s="284" t="s">
        <v>548</v>
      </c>
      <c r="L44" s="318">
        <v>0.95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61.77</v>
      </c>
      <c r="F45" s="198">
        <v>63.29</v>
      </c>
      <c r="G45" s="271"/>
      <c r="H45" s="281" t="s">
        <v>52</v>
      </c>
      <c r="I45" s="234">
        <v>2.4607414602557887E-2</v>
      </c>
      <c r="J45" s="286"/>
      <c r="K45" s="163" t="s">
        <v>548</v>
      </c>
      <c r="L45" s="312">
        <v>0.22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45.78</v>
      </c>
      <c r="F46" s="198">
        <v>60.69</v>
      </c>
      <c r="G46" s="271"/>
      <c r="H46" s="281" t="s">
        <v>52</v>
      </c>
      <c r="I46" s="234">
        <v>0.32568807339449535</v>
      </c>
      <c r="J46" s="286"/>
      <c r="K46" s="163" t="s">
        <v>52</v>
      </c>
      <c r="L46" s="312">
        <v>0.82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14.28</v>
      </c>
      <c r="F47" s="198">
        <v>3.8</v>
      </c>
      <c r="G47" s="271"/>
      <c r="H47" s="281" t="s">
        <v>548</v>
      </c>
      <c r="I47" s="234">
        <v>0.73389355742296924</v>
      </c>
      <c r="J47" s="286"/>
      <c r="K47" s="163" t="s">
        <v>548</v>
      </c>
      <c r="L47" s="312">
        <v>0.96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0.13277545327754531</v>
      </c>
      <c r="F48" s="201">
        <v>3.0650104855621876E-2</v>
      </c>
      <c r="G48" s="274"/>
      <c r="H48" s="282" t="s">
        <v>548</v>
      </c>
      <c r="I48" s="235">
        <v>10.212534842192342</v>
      </c>
      <c r="J48" s="287"/>
      <c r="K48" s="282" t="s">
        <v>814</v>
      </c>
      <c r="L48" s="316">
        <v>0.8</v>
      </c>
      <c r="M48" s="317">
        <v>4.5170585387168012E-2</v>
      </c>
    </row>
    <row r="49" spans="2:15" ht="12" customHeight="1">
      <c r="B49" s="296" t="s">
        <v>813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topLeftCell="A4" colorId="22" zoomScaleNormal="100" workbookViewId="0">
      <selection activeCell="N27" sqref="N27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808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417.88</v>
      </c>
      <c r="F10" s="198">
        <v>439.62</v>
      </c>
      <c r="G10" s="271"/>
      <c r="H10" s="94" t="s">
        <v>52</v>
      </c>
      <c r="I10" s="234">
        <v>5.2024504642481206E-2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353.91</v>
      </c>
      <c r="F11" s="198">
        <v>353.64</v>
      </c>
      <c r="G11" s="271"/>
      <c r="H11" s="94" t="s">
        <v>548</v>
      </c>
      <c r="I11" s="234">
        <v>7.6290582351457026E-4</v>
      </c>
      <c r="J11" s="267"/>
      <c r="K11" s="163" t="s">
        <v>548</v>
      </c>
      <c r="L11" s="312">
        <v>0.43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79.77</v>
      </c>
      <c r="F12" s="198">
        <v>104.33</v>
      </c>
      <c r="G12" s="271"/>
      <c r="H12" s="94" t="s">
        <v>52</v>
      </c>
      <c r="I12" s="234">
        <v>0.30788516986335712</v>
      </c>
      <c r="J12" s="267"/>
      <c r="K12" s="163" t="s">
        <v>52</v>
      </c>
      <c r="L12" s="312">
        <v>0.63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82.63</v>
      </c>
      <c r="F13" s="198">
        <v>71.39</v>
      </c>
      <c r="G13" s="271"/>
      <c r="H13" s="94" t="s">
        <v>548</v>
      </c>
      <c r="I13" s="234">
        <v>0.1360280769696236</v>
      </c>
      <c r="J13" s="267"/>
      <c r="K13" s="94" t="s">
        <v>548</v>
      </c>
      <c r="L13" s="312">
        <v>0.37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0.19053218963290905</v>
      </c>
      <c r="F14" s="199">
        <v>0.15588357315981397</v>
      </c>
      <c r="G14" s="272"/>
      <c r="H14" s="275" t="s">
        <v>548</v>
      </c>
      <c r="I14" s="240">
        <v>3.4648616473095082</v>
      </c>
      <c r="J14" s="268"/>
      <c r="K14" s="94" t="s">
        <v>548</v>
      </c>
      <c r="L14" s="313">
        <v>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52.58</v>
      </c>
      <c r="F16" s="198">
        <v>49.69</v>
      </c>
      <c r="G16" s="271"/>
      <c r="H16" s="94" t="s">
        <v>548</v>
      </c>
      <c r="I16" s="234">
        <v>5.4963864587295519E-2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30.57</v>
      </c>
      <c r="F17" s="198">
        <v>30.67</v>
      </c>
      <c r="G17" s="271"/>
      <c r="H17" s="94" t="s">
        <v>52</v>
      </c>
      <c r="I17" s="234">
        <v>3.2711808963035161E-3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26.81</v>
      </c>
      <c r="G18" s="271"/>
      <c r="H18" s="94" t="s">
        <v>52</v>
      </c>
      <c r="I18" s="234">
        <v>2.0167427701674123E-2</v>
      </c>
      <c r="J18" s="267"/>
      <c r="K18" s="163" t="s">
        <v>52</v>
      </c>
      <c r="L18" s="312">
        <v>0.27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27.98</v>
      </c>
      <c r="F19" s="198">
        <v>23.45</v>
      </c>
      <c r="G19" s="271"/>
      <c r="H19" s="94" t="s">
        <v>548</v>
      </c>
      <c r="I19" s="234">
        <v>0.16190135811293782</v>
      </c>
      <c r="J19" s="267"/>
      <c r="K19" s="163" t="s">
        <v>548</v>
      </c>
      <c r="L19" s="312">
        <v>0.41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0.49217238346525943</v>
      </c>
      <c r="F20" s="199">
        <v>0.40796798886569235</v>
      </c>
      <c r="G20" s="272"/>
      <c r="H20" s="275" t="s">
        <v>548</v>
      </c>
      <c r="I20" s="240">
        <v>8.4204394599567074</v>
      </c>
      <c r="J20" s="268"/>
      <c r="K20" s="94" t="s">
        <v>548</v>
      </c>
      <c r="L20" s="313">
        <v>0.9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359.43</v>
      </c>
      <c r="F22" s="198">
        <v>382.75</v>
      </c>
      <c r="G22" s="271"/>
      <c r="H22" s="94" t="s">
        <v>52</v>
      </c>
      <c r="I22" s="234">
        <v>6.4880505244414799E-2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318.77</v>
      </c>
      <c r="F23" s="198">
        <v>318.35000000000002</v>
      </c>
      <c r="G23" s="271"/>
      <c r="H23" s="94" t="s">
        <v>548</v>
      </c>
      <c r="I23" s="234">
        <v>1.3175643881166987E-3</v>
      </c>
      <c r="J23" s="267"/>
      <c r="K23" s="163" t="s">
        <v>548</v>
      </c>
      <c r="L23" s="312">
        <v>0.42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50.51</v>
      </c>
      <c r="F24" s="198">
        <v>74.510000000000005</v>
      </c>
      <c r="G24" s="271"/>
      <c r="H24" s="94" t="s">
        <v>52</v>
      </c>
      <c r="I24" s="234">
        <v>0.4751534349633737</v>
      </c>
      <c r="J24" s="267"/>
      <c r="K24" s="163" t="s">
        <v>52</v>
      </c>
      <c r="L24" s="312">
        <v>0.43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53.74</v>
      </c>
      <c r="F25" s="198">
        <v>46.32</v>
      </c>
      <c r="G25" s="271"/>
      <c r="H25" s="94" t="s">
        <v>548</v>
      </c>
      <c r="I25" s="234">
        <v>0.13807219947897287</v>
      </c>
      <c r="J25" s="267"/>
      <c r="K25" s="163" t="s">
        <v>52</v>
      </c>
      <c r="L25" s="312">
        <v>0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0.14552642980935876</v>
      </c>
      <c r="F26" s="199">
        <v>0.11790459705747594</v>
      </c>
      <c r="G26" s="272"/>
      <c r="H26" s="275" t="s">
        <v>548</v>
      </c>
      <c r="I26" s="240">
        <v>2.7621832751882818</v>
      </c>
      <c r="J26" s="268"/>
      <c r="K26" s="94" t="s">
        <v>548</v>
      </c>
      <c r="L26" s="313">
        <v>3.0012624935293902E-4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345.96</v>
      </c>
      <c r="F28" s="200">
        <v>368.49</v>
      </c>
      <c r="G28" s="273">
        <v>11.942458537150131</v>
      </c>
      <c r="H28" s="94" t="s">
        <v>52</v>
      </c>
      <c r="I28" s="234">
        <v>6.5123135622615402E-2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307.58</v>
      </c>
      <c r="F29" s="200">
        <v>309.26</v>
      </c>
      <c r="G29" s="273">
        <v>5.2739015493759069</v>
      </c>
      <c r="H29" s="94" t="s">
        <v>52</v>
      </c>
      <c r="I29" s="234">
        <v>5.4619936276740777E-3</v>
      </c>
      <c r="J29" s="267"/>
      <c r="K29" s="163" t="s">
        <v>52</v>
      </c>
      <c r="L29" s="312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45.17</v>
      </c>
      <c r="F30" s="200">
        <v>67.31</v>
      </c>
      <c r="G30" s="273">
        <v>17.261410788381752</v>
      </c>
      <c r="H30" s="94" t="s">
        <v>52</v>
      </c>
      <c r="I30" s="234">
        <v>0.49014832853663926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50.68</v>
      </c>
      <c r="F31" s="200">
        <v>43.23</v>
      </c>
      <c r="G31" s="273">
        <v>38.309922972360653</v>
      </c>
      <c r="H31" s="94" t="s">
        <v>548</v>
      </c>
      <c r="I31" s="234">
        <v>0.1470007892659827</v>
      </c>
      <c r="J31" s="267"/>
      <c r="K31" s="163" t="s">
        <v>52</v>
      </c>
      <c r="L31" s="312">
        <v>0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0.14367115520907159</v>
      </c>
      <c r="F32" s="199">
        <v>0.11479937329049048</v>
      </c>
      <c r="G32" s="272"/>
      <c r="H32" s="275" t="s">
        <v>548</v>
      </c>
      <c r="I32" s="240">
        <v>2.8871781918581112</v>
      </c>
      <c r="J32" s="268"/>
      <c r="K32" s="275"/>
      <c r="L32" s="313">
        <v>0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7.18</v>
      </c>
      <c r="G34" s="271">
        <v>21.931260229132562</v>
      </c>
      <c r="H34" s="277" t="s">
        <v>52</v>
      </c>
      <c r="I34" s="234">
        <v>0.22525597269624553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4.57</v>
      </c>
      <c r="F35" s="198">
        <v>4.62</v>
      </c>
      <c r="G35" s="271">
        <v>19.546742209631731</v>
      </c>
      <c r="H35" s="277" t="s">
        <v>52</v>
      </c>
      <c r="I35" s="234">
        <v>1.0940919037199182E-2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3.02</v>
      </c>
      <c r="G36" s="271">
        <v>4.093567251461991</v>
      </c>
      <c r="H36" s="277" t="s">
        <v>52</v>
      </c>
      <c r="I36" s="234">
        <v>1.0033444816053505E-2</v>
      </c>
      <c r="J36" s="267"/>
      <c r="K36" s="163" t="s">
        <v>548</v>
      </c>
      <c r="L36" s="312">
        <v>0.06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1.61</v>
      </c>
      <c r="G37" s="271">
        <v>28.378378378378386</v>
      </c>
      <c r="H37" s="277" t="s">
        <v>52</v>
      </c>
      <c r="I37" s="234">
        <v>0.76923076923076938</v>
      </c>
      <c r="J37" s="267"/>
      <c r="K37" s="163" t="s">
        <v>52</v>
      </c>
      <c r="L37" s="312">
        <v>0.04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0.12037037037037036</v>
      </c>
      <c r="F38" s="201">
        <v>0.2107329842931937</v>
      </c>
      <c r="G38" s="274"/>
      <c r="H38" s="278" t="s">
        <v>52</v>
      </c>
      <c r="I38" s="235">
        <v>9.0362613922823343</v>
      </c>
      <c r="J38" s="270"/>
      <c r="K38" s="278"/>
      <c r="L38" s="316">
        <v>0.7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96.67</v>
      </c>
      <c r="F44" s="223">
        <v>113.5</v>
      </c>
      <c r="G44" s="279"/>
      <c r="H44" s="280" t="s">
        <v>52</v>
      </c>
      <c r="I44" s="233">
        <v>0.17409744491569246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61.96</v>
      </c>
      <c r="F45" s="198">
        <v>63.51</v>
      </c>
      <c r="G45" s="271"/>
      <c r="H45" s="281" t="s">
        <v>52</v>
      </c>
      <c r="I45" s="234">
        <v>2.5016139444802965E-2</v>
      </c>
      <c r="J45" s="286"/>
      <c r="K45" s="163" t="s">
        <v>52</v>
      </c>
      <c r="L45" s="312">
        <v>0.4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45.62</v>
      </c>
      <c r="F46" s="198">
        <v>59.87</v>
      </c>
      <c r="G46" s="271"/>
      <c r="H46" s="281" t="s">
        <v>52</v>
      </c>
      <c r="I46" s="234">
        <v>0.31236299868478734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14.25</v>
      </c>
      <c r="F47" s="198">
        <v>4.76</v>
      </c>
      <c r="G47" s="271"/>
      <c r="H47" s="281" t="s">
        <v>548</v>
      </c>
      <c r="I47" s="234">
        <v>0.66596491228070176</v>
      </c>
      <c r="J47" s="286"/>
      <c r="K47" s="163" t="s">
        <v>548</v>
      </c>
      <c r="L47" s="312">
        <v>0.41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0.13245956497490241</v>
      </c>
      <c r="F48" s="201">
        <v>3.8579996757983466E-2</v>
      </c>
      <c r="G48" s="274"/>
      <c r="H48" s="282" t="s">
        <v>548</v>
      </c>
      <c r="I48" s="235">
        <v>9.3879568216918958</v>
      </c>
      <c r="J48" s="287"/>
      <c r="K48" s="323" t="s">
        <v>548</v>
      </c>
      <c r="L48" s="316">
        <v>0.3</v>
      </c>
      <c r="M48" s="317">
        <v>4.5170585387168012E-2</v>
      </c>
    </row>
    <row r="49" spans="2:15" ht="12" customHeight="1">
      <c r="B49" s="296" t="s">
        <v>809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N27" sqref="N27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810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417.88</v>
      </c>
      <c r="F10" s="198">
        <v>439.62</v>
      </c>
      <c r="G10" s="271"/>
      <c r="H10" s="94" t="s">
        <v>52</v>
      </c>
      <c r="I10" s="234">
        <v>5.2024504642481206E-2</v>
      </c>
      <c r="J10" s="267"/>
      <c r="K10" s="163" t="s">
        <v>548</v>
      </c>
      <c r="L10" s="312">
        <v>5.46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353.91</v>
      </c>
      <c r="F11" s="198">
        <v>354.07</v>
      </c>
      <c r="G11" s="271"/>
      <c r="H11" s="94" t="s">
        <v>52</v>
      </c>
      <c r="I11" s="234">
        <v>4.520923398603216E-4</v>
      </c>
      <c r="J11" s="267"/>
      <c r="K11" s="163" t="s">
        <v>548</v>
      </c>
      <c r="L11" s="312">
        <v>1.74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79.77</v>
      </c>
      <c r="F12" s="198">
        <v>103.7</v>
      </c>
      <c r="G12" s="271"/>
      <c r="H12" s="94" t="s">
        <v>52</v>
      </c>
      <c r="I12" s="234">
        <v>0.29998746395888198</v>
      </c>
      <c r="J12" s="267"/>
      <c r="K12" s="163" t="s">
        <v>52</v>
      </c>
      <c r="L12" s="312">
        <v>8.19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82.63</v>
      </c>
      <c r="F13" s="198">
        <v>71.760000000000005</v>
      </c>
      <c r="G13" s="271"/>
      <c r="H13" s="94" t="s">
        <v>548</v>
      </c>
      <c r="I13" s="234">
        <v>0.13155028440033878</v>
      </c>
      <c r="J13" s="267"/>
      <c r="K13" s="94" t="s">
        <v>548</v>
      </c>
      <c r="L13" s="312">
        <v>11.91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0.19053218963290905</v>
      </c>
      <c r="F14" s="199">
        <v>0.15675994495052104</v>
      </c>
      <c r="G14" s="272"/>
      <c r="H14" s="275" t="s">
        <v>548</v>
      </c>
      <c r="I14" s="240">
        <v>3.3772244682388015</v>
      </c>
      <c r="J14" s="268"/>
      <c r="K14" s="163" t="s">
        <v>548</v>
      </c>
      <c r="L14" s="313">
        <v>2.9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52.58</v>
      </c>
      <c r="F16" s="198">
        <v>49.69</v>
      </c>
      <c r="G16" s="271"/>
      <c r="H16" s="94" t="s">
        <v>548</v>
      </c>
      <c r="I16" s="234">
        <v>5.4963864587295519E-2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30.57</v>
      </c>
      <c r="F17" s="198">
        <v>30.67</v>
      </c>
      <c r="G17" s="271"/>
      <c r="H17" s="94" t="s">
        <v>52</v>
      </c>
      <c r="I17" s="234">
        <v>3.2711808963035161E-3</v>
      </c>
      <c r="J17" s="267"/>
      <c r="K17" s="163" t="s">
        <v>52</v>
      </c>
      <c r="L17" s="312">
        <v>0.16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26.54</v>
      </c>
      <c r="G18" s="271"/>
      <c r="H18" s="94" t="s">
        <v>52</v>
      </c>
      <c r="I18" s="234">
        <v>9.8934550989344672E-3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27.98</v>
      </c>
      <c r="F19" s="198">
        <v>23.86</v>
      </c>
      <c r="G19" s="271"/>
      <c r="H19" s="94" t="s">
        <v>548</v>
      </c>
      <c r="I19" s="234">
        <v>0.1472480343102216</v>
      </c>
      <c r="J19" s="267"/>
      <c r="K19" s="163" t="s">
        <v>548</v>
      </c>
      <c r="L19" s="312">
        <v>0.17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0.49217238346525943</v>
      </c>
      <c r="F20" s="199">
        <v>0.41705995455339973</v>
      </c>
      <c r="G20" s="272"/>
      <c r="H20" s="275" t="s">
        <v>548</v>
      </c>
      <c r="I20" s="240">
        <v>7.5112428911859705</v>
      </c>
      <c r="J20" s="268"/>
      <c r="K20" s="163" t="s">
        <v>548</v>
      </c>
      <c r="L20" s="313">
        <v>0.4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359.43</v>
      </c>
      <c r="F22" s="198">
        <v>382.75</v>
      </c>
      <c r="G22" s="271"/>
      <c r="H22" s="94" t="s">
        <v>52</v>
      </c>
      <c r="I22" s="234">
        <v>6.4880505244414799E-2</v>
      </c>
      <c r="J22" s="267"/>
      <c r="K22" s="163" t="s">
        <v>548</v>
      </c>
      <c r="L22" s="312">
        <v>5.45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318.77</v>
      </c>
      <c r="F23" s="198">
        <v>318.77</v>
      </c>
      <c r="G23" s="271"/>
      <c r="H23" s="94" t="s">
        <v>52</v>
      </c>
      <c r="I23" s="234">
        <v>0</v>
      </c>
      <c r="J23" s="267"/>
      <c r="K23" s="163" t="s">
        <v>548</v>
      </c>
      <c r="L23" s="312">
        <v>1.91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50.51</v>
      </c>
      <c r="F24" s="198">
        <v>74.08</v>
      </c>
      <c r="G24" s="271"/>
      <c r="H24" s="94" t="s">
        <v>52</v>
      </c>
      <c r="I24" s="234">
        <v>0.46664026925361313</v>
      </c>
      <c r="J24" s="267"/>
      <c r="K24" s="163" t="s">
        <v>52</v>
      </c>
      <c r="L24" s="312">
        <v>8.25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53.74</v>
      </c>
      <c r="F25" s="198">
        <v>46.32</v>
      </c>
      <c r="G25" s="271"/>
      <c r="H25" s="94" t="s">
        <v>548</v>
      </c>
      <c r="I25" s="234">
        <v>0.13807219947897287</v>
      </c>
      <c r="J25" s="267"/>
      <c r="K25" s="163" t="s">
        <v>548</v>
      </c>
      <c r="L25" s="312">
        <v>11.81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0.14552642980935876</v>
      </c>
      <c r="F26" s="199">
        <v>0.11790759831996947</v>
      </c>
      <c r="G26" s="272"/>
      <c r="H26" s="275" t="s">
        <v>548</v>
      </c>
      <c r="I26" s="240">
        <v>2.7618831489389288</v>
      </c>
      <c r="J26" s="268"/>
      <c r="K26" s="163" t="s">
        <v>548</v>
      </c>
      <c r="L26" s="313">
        <v>3.2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345.96</v>
      </c>
      <c r="F28" s="200">
        <v>368.49</v>
      </c>
      <c r="G28" s="273">
        <v>11.942458537150131</v>
      </c>
      <c r="H28" s="94" t="s">
        <v>52</v>
      </c>
      <c r="I28" s="234">
        <v>6.5123135622615402E-2</v>
      </c>
      <c r="J28" s="267"/>
      <c r="K28" s="163" t="s">
        <v>548</v>
      </c>
      <c r="L28" s="312">
        <v>5.46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307.58</v>
      </c>
      <c r="F29" s="200">
        <v>309.26</v>
      </c>
      <c r="G29" s="273">
        <v>5.2739015493759069</v>
      </c>
      <c r="H29" s="94" t="s">
        <v>52</v>
      </c>
      <c r="I29" s="234">
        <v>5.4619936276740777E-3</v>
      </c>
      <c r="J29" s="267"/>
      <c r="K29" s="163" t="s">
        <v>548</v>
      </c>
      <c r="L29" s="312">
        <v>1.9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45.17</v>
      </c>
      <c r="F30" s="200">
        <v>67.31</v>
      </c>
      <c r="G30" s="273">
        <v>17.261410788381752</v>
      </c>
      <c r="H30" s="94" t="s">
        <v>52</v>
      </c>
      <c r="I30" s="234">
        <v>0.49014832853663926</v>
      </c>
      <c r="J30" s="267"/>
      <c r="K30" s="163" t="s">
        <v>52</v>
      </c>
      <c r="L30" s="312">
        <v>8.25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50.68</v>
      </c>
      <c r="F31" s="200">
        <v>43.23</v>
      </c>
      <c r="G31" s="273">
        <v>38.309922972360653</v>
      </c>
      <c r="H31" s="94" t="s">
        <v>548</v>
      </c>
      <c r="I31" s="234">
        <v>0.1470007892659827</v>
      </c>
      <c r="J31" s="267"/>
      <c r="K31" s="163" t="s">
        <v>548</v>
      </c>
      <c r="L31" s="312">
        <v>11.81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0.14367115520907159</v>
      </c>
      <c r="F32" s="199">
        <v>0.11479937329049048</v>
      </c>
      <c r="G32" s="272"/>
      <c r="H32" s="275" t="s">
        <v>548</v>
      </c>
      <c r="I32" s="240">
        <v>2.8871781918581112</v>
      </c>
      <c r="J32" s="268"/>
      <c r="K32" s="192" t="s">
        <v>548</v>
      </c>
      <c r="L32" s="313">
        <v>3.4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7.18</v>
      </c>
      <c r="G34" s="271">
        <v>21.931260229132562</v>
      </c>
      <c r="H34" s="277" t="s">
        <v>52</v>
      </c>
      <c r="I34" s="234">
        <v>0.22525597269624553</v>
      </c>
      <c r="J34" s="267"/>
      <c r="K34" s="163" t="s">
        <v>548</v>
      </c>
      <c r="L34" s="312">
        <v>0.01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4.57</v>
      </c>
      <c r="F35" s="198">
        <v>4.62</v>
      </c>
      <c r="G35" s="271">
        <v>19.546742209631731</v>
      </c>
      <c r="H35" s="277" t="s">
        <v>52</v>
      </c>
      <c r="I35" s="234">
        <v>1.0940919037199182E-2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3.08</v>
      </c>
      <c r="G36" s="271">
        <v>4.093567251461991</v>
      </c>
      <c r="H36" s="277" t="s">
        <v>52</v>
      </c>
      <c r="I36" s="234">
        <v>3.0100334448160515E-2</v>
      </c>
      <c r="J36" s="267"/>
      <c r="K36" s="163" t="s">
        <v>548</v>
      </c>
      <c r="L36" s="312">
        <v>0.06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1.57</v>
      </c>
      <c r="G37" s="271">
        <v>28.378378378378386</v>
      </c>
      <c r="H37" s="277" t="s">
        <v>52</v>
      </c>
      <c r="I37" s="234">
        <v>0.72527472527472536</v>
      </c>
      <c r="J37" s="267"/>
      <c r="K37" s="163" t="s">
        <v>52</v>
      </c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0.12037037037037036</v>
      </c>
      <c r="F38" s="201">
        <v>0.20389610389610391</v>
      </c>
      <c r="G38" s="274"/>
      <c r="H38" s="278" t="s">
        <v>52</v>
      </c>
      <c r="I38" s="235">
        <v>8.352573352573355</v>
      </c>
      <c r="J38" s="270"/>
      <c r="K38" s="278"/>
      <c r="L38" s="316">
        <v>0.8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96.67</v>
      </c>
      <c r="F44" s="223">
        <v>113.5</v>
      </c>
      <c r="G44" s="279"/>
      <c r="H44" s="280" t="s">
        <v>52</v>
      </c>
      <c r="I44" s="233">
        <v>0.17409744491569246</v>
      </c>
      <c r="J44" s="283"/>
      <c r="K44" s="284" t="s">
        <v>548</v>
      </c>
      <c r="L44" s="318">
        <v>2.65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61.96</v>
      </c>
      <c r="F45" s="198">
        <v>63.11</v>
      </c>
      <c r="G45" s="271"/>
      <c r="H45" s="281" t="s">
        <v>52</v>
      </c>
      <c r="I45" s="234">
        <v>1.8560361523563662E-2</v>
      </c>
      <c r="J45" s="286"/>
      <c r="K45" s="163" t="s">
        <v>52</v>
      </c>
      <c r="L45" s="312">
        <v>0.08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45.62</v>
      </c>
      <c r="F46" s="198">
        <v>59.87</v>
      </c>
      <c r="G46" s="271"/>
      <c r="H46" s="281" t="s">
        <v>52</v>
      </c>
      <c r="I46" s="234">
        <v>0.31236299868478734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14.25</v>
      </c>
      <c r="F47" s="198">
        <v>5.17</v>
      </c>
      <c r="G47" s="271"/>
      <c r="H47" s="281" t="s">
        <v>548</v>
      </c>
      <c r="I47" s="234">
        <v>0.63719298245614042</v>
      </c>
      <c r="J47" s="286"/>
      <c r="K47" s="163" t="s">
        <v>548</v>
      </c>
      <c r="L47" s="312">
        <v>2.73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0.13245956497490241</v>
      </c>
      <c r="F48" s="201">
        <v>4.203935599284437E-2</v>
      </c>
      <c r="G48" s="274"/>
      <c r="H48" s="282" t="s">
        <v>548</v>
      </c>
      <c r="I48" s="235">
        <v>9.0420208982058057</v>
      </c>
      <c r="J48" s="287"/>
      <c r="K48" s="323" t="s">
        <v>548</v>
      </c>
      <c r="L48" s="316">
        <v>2.2000000000000002</v>
      </c>
      <c r="M48" s="317">
        <v>4.5170585387168012E-2</v>
      </c>
    </row>
    <row r="49" spans="2:15" ht="12" customHeight="1">
      <c r="B49" s="296" t="s">
        <v>811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N27" sqref="N27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806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417.88</v>
      </c>
      <c r="F10" s="198">
        <v>445.08</v>
      </c>
      <c r="G10" s="271"/>
      <c r="H10" s="94" t="s">
        <v>52</v>
      </c>
      <c r="I10" s="234">
        <v>6.5090456590408685E-2</v>
      </c>
      <c r="J10" s="267"/>
      <c r="K10" s="163" t="s">
        <v>548</v>
      </c>
      <c r="L10" s="312">
        <v>4.71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353.91</v>
      </c>
      <c r="F11" s="198">
        <v>355.81</v>
      </c>
      <c r="G11" s="271"/>
      <c r="H11" s="94" t="s">
        <v>52</v>
      </c>
      <c r="I11" s="234">
        <v>5.3685965358423182E-3</v>
      </c>
      <c r="J11" s="267"/>
      <c r="K11" s="163" t="s">
        <v>548</v>
      </c>
      <c r="L11" s="312">
        <v>2.39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79.77</v>
      </c>
      <c r="F12" s="198">
        <v>95.51</v>
      </c>
      <c r="G12" s="271"/>
      <c r="H12" s="94" t="s">
        <v>52</v>
      </c>
      <c r="I12" s="234">
        <v>0.19731728720070207</v>
      </c>
      <c r="J12" s="267"/>
      <c r="K12" s="163" t="s">
        <v>52</v>
      </c>
      <c r="L12" s="312">
        <v>0.03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82.63</v>
      </c>
      <c r="F13" s="198">
        <v>83.67</v>
      </c>
      <c r="G13" s="271"/>
      <c r="H13" s="94" t="s">
        <v>52</v>
      </c>
      <c r="I13" s="234">
        <v>1.2586227762314106E-2</v>
      </c>
      <c r="J13" s="267"/>
      <c r="K13" s="94" t="s">
        <v>548</v>
      </c>
      <c r="L13" s="312">
        <v>9.61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0.19053218963290905</v>
      </c>
      <c r="F14" s="199">
        <v>0.18538952406274928</v>
      </c>
      <c r="G14" s="272"/>
      <c r="H14" s="275" t="s">
        <v>548</v>
      </c>
      <c r="I14" s="240">
        <v>0.51426655701597712</v>
      </c>
      <c r="J14" s="268"/>
      <c r="K14" s="275" t="s">
        <v>548</v>
      </c>
      <c r="L14" s="313">
        <v>2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52.58</v>
      </c>
      <c r="F16" s="198">
        <v>49.69</v>
      </c>
      <c r="G16" s="271"/>
      <c r="H16" s="94" t="s">
        <v>548</v>
      </c>
      <c r="I16" s="234">
        <v>5.4963864587295519E-2</v>
      </c>
      <c r="J16" s="267"/>
      <c r="K16" s="163" t="s">
        <v>548</v>
      </c>
      <c r="L16" s="312">
        <v>0.32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30.57</v>
      </c>
      <c r="F17" s="198">
        <v>30.51</v>
      </c>
      <c r="G17" s="271"/>
      <c r="H17" s="94" t="s">
        <v>548</v>
      </c>
      <c r="I17" s="234">
        <v>1.9627085377821318E-3</v>
      </c>
      <c r="J17" s="267"/>
      <c r="K17" s="163" t="s">
        <v>52</v>
      </c>
      <c r="L17" s="312">
        <v>0.27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26.54</v>
      </c>
      <c r="G18" s="271"/>
      <c r="H18" s="94" t="s">
        <v>52</v>
      </c>
      <c r="I18" s="234">
        <v>9.8934550989344672E-3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27.98</v>
      </c>
      <c r="F19" s="198">
        <v>24.03</v>
      </c>
      <c r="G19" s="271"/>
      <c r="H19" s="94" t="s">
        <v>548</v>
      </c>
      <c r="I19" s="234">
        <v>0.14117226590421728</v>
      </c>
      <c r="J19" s="267"/>
      <c r="K19" s="163" t="s">
        <v>548</v>
      </c>
      <c r="L19" s="312">
        <v>1.1599999999999999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0.49217238346525943</v>
      </c>
      <c r="F20" s="199">
        <v>0.42120946538124454</v>
      </c>
      <c r="G20" s="272"/>
      <c r="H20" s="275" t="s">
        <v>548</v>
      </c>
      <c r="I20" s="240">
        <v>7.0962918084014888</v>
      </c>
      <c r="J20" s="268"/>
      <c r="K20" s="275" t="s">
        <v>548</v>
      </c>
      <c r="L20" s="313">
        <v>2.2000000000000002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359.43</v>
      </c>
      <c r="F22" s="198">
        <v>388.2</v>
      </c>
      <c r="G22" s="271"/>
      <c r="H22" s="94" t="s">
        <v>52</v>
      </c>
      <c r="I22" s="234">
        <v>8.0043402053251E-2</v>
      </c>
      <c r="J22" s="267"/>
      <c r="K22" s="163" t="s">
        <v>548</v>
      </c>
      <c r="L22" s="312">
        <v>4.43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318.77</v>
      </c>
      <c r="F23" s="198">
        <v>320.68</v>
      </c>
      <c r="G23" s="271"/>
      <c r="H23" s="94" t="s">
        <v>52</v>
      </c>
      <c r="I23" s="234">
        <v>5.9917809078646744E-3</v>
      </c>
      <c r="J23" s="267"/>
      <c r="K23" s="163" t="s">
        <v>548</v>
      </c>
      <c r="L23" s="312">
        <v>2.66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50.51</v>
      </c>
      <c r="F24" s="198">
        <v>65.83</v>
      </c>
      <c r="G24" s="271"/>
      <c r="H24" s="94" t="s">
        <v>52</v>
      </c>
      <c r="I24" s="234">
        <v>0.30330627598495341</v>
      </c>
      <c r="J24" s="267"/>
      <c r="K24" s="163" t="s">
        <v>52</v>
      </c>
      <c r="L24" s="312">
        <v>0.02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53.74</v>
      </c>
      <c r="F25" s="198">
        <v>58.13</v>
      </c>
      <c r="G25" s="271"/>
      <c r="H25" s="94" t="s">
        <v>52</v>
      </c>
      <c r="I25" s="234">
        <v>8.1689616672869336E-2</v>
      </c>
      <c r="J25" s="267"/>
      <c r="K25" s="163" t="s">
        <v>548</v>
      </c>
      <c r="L25" s="312">
        <v>8.51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0.14552642980935876</v>
      </c>
      <c r="F26" s="199">
        <v>0.1503971436702802</v>
      </c>
      <c r="G26" s="272"/>
      <c r="H26" s="275" t="s">
        <v>52</v>
      </c>
      <c r="I26" s="240">
        <v>0.4870713860921444</v>
      </c>
      <c r="J26" s="268"/>
      <c r="K26" s="275" t="s">
        <v>548</v>
      </c>
      <c r="L26" s="313">
        <v>2.1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345.96</v>
      </c>
      <c r="F28" s="200">
        <v>373.95</v>
      </c>
      <c r="G28" s="273">
        <v>11.942458537150131</v>
      </c>
      <c r="H28" s="94" t="s">
        <v>52</v>
      </c>
      <c r="I28" s="234">
        <v>8.0905306971904345E-2</v>
      </c>
      <c r="J28" s="267"/>
      <c r="K28" s="163" t="s">
        <v>548</v>
      </c>
      <c r="L28" s="312">
        <v>4.5199999999999996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307.58</v>
      </c>
      <c r="F29" s="200">
        <v>311.16000000000003</v>
      </c>
      <c r="G29" s="273">
        <v>5.2739015493759069</v>
      </c>
      <c r="H29" s="94" t="s">
        <v>52</v>
      </c>
      <c r="I29" s="234">
        <v>1.1639248325638896E-2</v>
      </c>
      <c r="J29" s="267"/>
      <c r="K29" s="163" t="s">
        <v>548</v>
      </c>
      <c r="L29" s="312">
        <v>2.54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45.17</v>
      </c>
      <c r="F30" s="200">
        <v>59.06</v>
      </c>
      <c r="G30" s="273">
        <v>17.261410788381752</v>
      </c>
      <c r="H30" s="94" t="s">
        <v>52</v>
      </c>
      <c r="I30" s="234">
        <v>0.3075049811822006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50.68</v>
      </c>
      <c r="F31" s="200">
        <v>55.04</v>
      </c>
      <c r="G31" s="273">
        <v>38.309922972360653</v>
      </c>
      <c r="H31" s="94" t="s">
        <v>52</v>
      </c>
      <c r="I31" s="234">
        <v>8.6029992107340192E-2</v>
      </c>
      <c r="J31" s="267"/>
      <c r="K31" s="163" t="s">
        <v>548</v>
      </c>
      <c r="L31" s="312">
        <v>8.5299999999999994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0.14367115520907159</v>
      </c>
      <c r="F32" s="199">
        <v>0.14866835935389766</v>
      </c>
      <c r="G32" s="272"/>
      <c r="H32" s="275" t="s">
        <v>52</v>
      </c>
      <c r="I32" s="240">
        <v>0.49972041448260729</v>
      </c>
      <c r="J32" s="268"/>
      <c r="K32" s="275" t="s">
        <v>548</v>
      </c>
      <c r="L32" s="313">
        <v>2.2000000000000002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7.19</v>
      </c>
      <c r="G34" s="271">
        <v>21.931260229132562</v>
      </c>
      <c r="H34" s="277" t="s">
        <v>52</v>
      </c>
      <c r="I34" s="234">
        <v>0.22696245733788389</v>
      </c>
      <c r="J34" s="267"/>
      <c r="K34" s="163" t="s">
        <v>52</v>
      </c>
      <c r="L34" s="312">
        <v>0.05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4.57</v>
      </c>
      <c r="F35" s="198">
        <v>4.62</v>
      </c>
      <c r="G35" s="271">
        <v>19.546742209631731</v>
      </c>
      <c r="H35" s="277" t="s">
        <v>52</v>
      </c>
      <c r="I35" s="234">
        <v>1.0940919037199182E-2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3.14</v>
      </c>
      <c r="G36" s="271">
        <v>4.093567251461991</v>
      </c>
      <c r="H36" s="277" t="s">
        <v>52</v>
      </c>
      <c r="I36" s="234">
        <v>5.0167224080267525E-2</v>
      </c>
      <c r="J36" s="267"/>
      <c r="K36" s="163" t="s">
        <v>52</v>
      </c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1.52</v>
      </c>
      <c r="G37" s="271">
        <v>28.378378378378386</v>
      </c>
      <c r="H37" s="277" t="s">
        <v>52</v>
      </c>
      <c r="I37" s="234">
        <v>0.67032967032967039</v>
      </c>
      <c r="J37" s="267"/>
      <c r="K37" s="163" t="s">
        <v>52</v>
      </c>
      <c r="L37" s="312">
        <v>0.06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0.12037037037037036</v>
      </c>
      <c r="F38" s="201">
        <v>0.19587628865979381</v>
      </c>
      <c r="G38" s="274"/>
      <c r="H38" s="278" t="s">
        <v>52</v>
      </c>
      <c r="I38" s="235">
        <v>7.5505918289423448</v>
      </c>
      <c r="J38" s="270"/>
      <c r="K38" s="278"/>
      <c r="L38" s="316">
        <v>0.8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96.67</v>
      </c>
      <c r="F44" s="223">
        <v>116.15</v>
      </c>
      <c r="G44" s="279"/>
      <c r="H44" s="280" t="s">
        <v>52</v>
      </c>
      <c r="I44" s="233">
        <v>0.20151029274852594</v>
      </c>
      <c r="J44" s="283"/>
      <c r="K44" s="284" t="s">
        <v>548</v>
      </c>
      <c r="L44" s="318">
        <v>1.23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61.96</v>
      </c>
      <c r="F45" s="198">
        <v>63.03</v>
      </c>
      <c r="G45" s="271"/>
      <c r="H45" s="281" t="s">
        <v>52</v>
      </c>
      <c r="I45" s="234">
        <v>1.7269205939315802E-2</v>
      </c>
      <c r="J45" s="286"/>
      <c r="K45" s="163" t="s">
        <v>548</v>
      </c>
      <c r="L45" s="312">
        <v>0.04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45.62</v>
      </c>
      <c r="F46" s="198">
        <v>59.87</v>
      </c>
      <c r="G46" s="271"/>
      <c r="H46" s="281" t="s">
        <v>52</v>
      </c>
      <c r="I46" s="234">
        <v>0.31236299868478734</v>
      </c>
      <c r="J46" s="286"/>
      <c r="K46" s="163" t="s">
        <v>52</v>
      </c>
      <c r="L46" s="312">
        <v>2.04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14.25</v>
      </c>
      <c r="F47" s="198">
        <v>7.9</v>
      </c>
      <c r="G47" s="271"/>
      <c r="H47" s="281" t="s">
        <v>548</v>
      </c>
      <c r="I47" s="234">
        <v>0.44561403508771924</v>
      </c>
      <c r="J47" s="286"/>
      <c r="K47" s="163" t="s">
        <v>548</v>
      </c>
      <c r="L47" s="312">
        <v>4.62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0.13245956497490241</v>
      </c>
      <c r="F48" s="201">
        <v>6.4279902359641983E-2</v>
      </c>
      <c r="G48" s="274"/>
      <c r="H48" s="282" t="s">
        <v>548</v>
      </c>
      <c r="I48" s="235">
        <v>6.8179662615260428</v>
      </c>
      <c r="J48" s="287"/>
      <c r="K48" s="282" t="s">
        <v>807</v>
      </c>
      <c r="L48" s="316">
        <v>3.9</v>
      </c>
      <c r="M48" s="317">
        <v>4.5170585387168012E-2</v>
      </c>
    </row>
    <row r="49" spans="2:15" ht="12" customHeight="1">
      <c r="B49" s="296" t="s">
        <v>805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topLeftCell="A18" colorId="22" zoomScaleNormal="100" workbookViewId="0">
      <selection activeCell="N52" sqref="N52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803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417.42</v>
      </c>
      <c r="F10" s="198">
        <v>449.79</v>
      </c>
      <c r="G10" s="271"/>
      <c r="H10" s="94" t="s">
        <v>52</v>
      </c>
      <c r="I10" s="234">
        <v>7.7547793589190839E-2</v>
      </c>
      <c r="J10" s="267"/>
      <c r="K10" s="163" t="s">
        <v>548</v>
      </c>
      <c r="L10" s="312">
        <v>9.73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346.72</v>
      </c>
      <c r="F11" s="198">
        <v>358.2</v>
      </c>
      <c r="G11" s="271"/>
      <c r="H11" s="94" t="s">
        <v>52</v>
      </c>
      <c r="I11" s="234">
        <v>3.3110290724503777E-2</v>
      </c>
      <c r="J11" s="267"/>
      <c r="K11" s="163" t="s">
        <v>548</v>
      </c>
      <c r="L11" s="312">
        <v>5.14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79.47</v>
      </c>
      <c r="F12" s="198">
        <v>95.48</v>
      </c>
      <c r="G12" s="271"/>
      <c r="H12" s="94" t="s">
        <v>52</v>
      </c>
      <c r="I12" s="234">
        <v>0.20145967031584244</v>
      </c>
      <c r="J12" s="267"/>
      <c r="K12" s="163" t="s">
        <v>52</v>
      </c>
      <c r="L12" s="312">
        <v>2.6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89.75</v>
      </c>
      <c r="F13" s="198">
        <v>93.28</v>
      </c>
      <c r="G13" s="271"/>
      <c r="H13" s="94" t="s">
        <v>52</v>
      </c>
      <c r="I13" s="234">
        <v>3.9331476323119841E-2</v>
      </c>
      <c r="J13" s="267"/>
      <c r="K13" s="94" t="s">
        <v>548</v>
      </c>
      <c r="L13" s="312">
        <v>6.48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0.21058682747131557</v>
      </c>
      <c r="F14" s="199">
        <v>0.20560747663551401</v>
      </c>
      <c r="G14" s="272"/>
      <c r="H14" s="275" t="s">
        <v>548</v>
      </c>
      <c r="I14" s="240">
        <v>0.49793508358015603</v>
      </c>
      <c r="J14" s="268"/>
      <c r="K14" s="163" t="s">
        <v>548</v>
      </c>
      <c r="L14" s="313">
        <v>1.3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52.26</v>
      </c>
      <c r="F16" s="198">
        <v>50.01</v>
      </c>
      <c r="G16" s="271"/>
      <c r="H16" s="94" t="s">
        <v>548</v>
      </c>
      <c r="I16" s="234">
        <v>4.3053960964408722E-2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29.82</v>
      </c>
      <c r="F17" s="198">
        <v>30.24</v>
      </c>
      <c r="G17" s="271"/>
      <c r="H17" s="94" t="s">
        <v>52</v>
      </c>
      <c r="I17" s="234">
        <v>1.4084507042253502E-2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26.54</v>
      </c>
      <c r="G18" s="271"/>
      <c r="H18" s="94" t="s">
        <v>52</v>
      </c>
      <c r="I18" s="234">
        <v>9.8934550989344672E-3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28.41</v>
      </c>
      <c r="F19" s="198">
        <v>25.19</v>
      </c>
      <c r="G19" s="271"/>
      <c r="H19" s="94" t="s">
        <v>548</v>
      </c>
      <c r="I19" s="234">
        <v>0.11334037310806055</v>
      </c>
      <c r="J19" s="267"/>
      <c r="K19" s="163" t="s">
        <v>52</v>
      </c>
      <c r="L19" s="312">
        <v>0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0.50641711229946518</v>
      </c>
      <c r="F20" s="199">
        <v>0.44364212750968651</v>
      </c>
      <c r="G20" s="272"/>
      <c r="H20" s="275" t="s">
        <v>548</v>
      </c>
      <c r="I20" s="240">
        <v>6.2774984789778667</v>
      </c>
      <c r="J20" s="268"/>
      <c r="K20" s="192"/>
      <c r="L20" s="313">
        <v>0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359.3</v>
      </c>
      <c r="F22" s="198">
        <v>392.63</v>
      </c>
      <c r="G22" s="271"/>
      <c r="H22" s="94" t="s">
        <v>52</v>
      </c>
      <c r="I22" s="234">
        <v>9.2763707208460833E-2</v>
      </c>
      <c r="J22" s="267"/>
      <c r="K22" s="163" t="s">
        <v>548</v>
      </c>
      <c r="L22" s="312">
        <v>9.9600000000000009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312.33</v>
      </c>
      <c r="F23" s="198">
        <v>323.33999999999997</v>
      </c>
      <c r="G23" s="271"/>
      <c r="H23" s="94" t="s">
        <v>52</v>
      </c>
      <c r="I23" s="234">
        <v>3.5251176640092252E-2</v>
      </c>
      <c r="J23" s="267"/>
      <c r="K23" s="163" t="s">
        <v>548</v>
      </c>
      <c r="L23" s="312">
        <v>5.21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50.2</v>
      </c>
      <c r="F24" s="198">
        <v>65.81</v>
      </c>
      <c r="G24" s="271"/>
      <c r="H24" s="94" t="s">
        <v>52</v>
      </c>
      <c r="I24" s="234">
        <v>0.31095617529880482</v>
      </c>
      <c r="J24" s="267"/>
      <c r="K24" s="163" t="s">
        <v>52</v>
      </c>
      <c r="L24" s="312">
        <v>2.54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60.43</v>
      </c>
      <c r="F25" s="198">
        <v>66.64</v>
      </c>
      <c r="G25" s="271"/>
      <c r="H25" s="94" t="s">
        <v>52</v>
      </c>
      <c r="I25" s="234">
        <v>0.10276352804898226</v>
      </c>
      <c r="J25" s="267"/>
      <c r="K25" s="163" t="s">
        <v>548</v>
      </c>
      <c r="L25" s="312">
        <v>6.52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0.16668965327007421</v>
      </c>
      <c r="F26" s="199">
        <v>0.17124502120005142</v>
      </c>
      <c r="G26" s="272"/>
      <c r="H26" s="275" t="s">
        <v>52</v>
      </c>
      <c r="I26" s="240">
        <v>0.4555367929977211</v>
      </c>
      <c r="J26" s="268"/>
      <c r="K26" s="163" t="s">
        <v>548</v>
      </c>
      <c r="L26" s="313">
        <v>1.5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345.89</v>
      </c>
      <c r="F28" s="200">
        <v>378.47</v>
      </c>
      <c r="G28" s="273">
        <v>11.942458537150131</v>
      </c>
      <c r="H28" s="94" t="s">
        <v>52</v>
      </c>
      <c r="I28" s="234">
        <v>9.4191795079360707E-2</v>
      </c>
      <c r="J28" s="267"/>
      <c r="K28" s="163" t="s">
        <v>548</v>
      </c>
      <c r="L28" s="312">
        <v>9.61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301.39</v>
      </c>
      <c r="F29" s="200">
        <v>313.7</v>
      </c>
      <c r="G29" s="273">
        <v>5.2739015493759069</v>
      </c>
      <c r="H29" s="94" t="s">
        <v>52</v>
      </c>
      <c r="I29" s="234">
        <v>4.084408905404957E-2</v>
      </c>
      <c r="J29" s="267"/>
      <c r="K29" s="163" t="s">
        <v>548</v>
      </c>
      <c r="L29" s="312">
        <v>5.09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44.83</v>
      </c>
      <c r="F30" s="200">
        <v>59.06</v>
      </c>
      <c r="G30" s="273">
        <v>17.261410788381752</v>
      </c>
      <c r="H30" s="94" t="s">
        <v>52</v>
      </c>
      <c r="I30" s="234">
        <v>0.31742136961855905</v>
      </c>
      <c r="J30" s="267"/>
      <c r="K30" s="163" t="s">
        <v>52</v>
      </c>
      <c r="L30" s="312">
        <v>2.54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57.23</v>
      </c>
      <c r="F31" s="200">
        <v>63.57</v>
      </c>
      <c r="G31" s="273">
        <v>38.309922972360653</v>
      </c>
      <c r="H31" s="94" t="s">
        <v>52</v>
      </c>
      <c r="I31" s="234">
        <v>0.11078105888520007</v>
      </c>
      <c r="J31" s="267"/>
      <c r="K31" s="163" t="s">
        <v>548</v>
      </c>
      <c r="L31" s="312">
        <v>6.44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0.16529952053607533</v>
      </c>
      <c r="F32" s="199">
        <v>0.1705386844081983</v>
      </c>
      <c r="G32" s="272"/>
      <c r="H32" s="275" t="s">
        <v>52</v>
      </c>
      <c r="I32" s="240">
        <v>0.52391638721229761</v>
      </c>
      <c r="J32" s="268"/>
      <c r="K32" s="192" t="s">
        <v>548</v>
      </c>
      <c r="L32" s="313">
        <v>1.6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7.14</v>
      </c>
      <c r="G34" s="271">
        <v>21.931260229132562</v>
      </c>
      <c r="H34" s="277" t="s">
        <v>52</v>
      </c>
      <c r="I34" s="234">
        <v>0.21843003412969275</v>
      </c>
      <c r="J34" s="267"/>
      <c r="K34" s="163" t="s">
        <v>52</v>
      </c>
      <c r="L34" s="312">
        <v>0.21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4.57</v>
      </c>
      <c r="F35" s="198">
        <v>4.62</v>
      </c>
      <c r="G35" s="271">
        <v>19.546742209631731</v>
      </c>
      <c r="H35" s="277" t="s">
        <v>52</v>
      </c>
      <c r="I35" s="234">
        <v>1.0940919037199182E-2</v>
      </c>
      <c r="J35" s="267"/>
      <c r="K35" s="163" t="s">
        <v>52</v>
      </c>
      <c r="L35" s="312">
        <v>0.06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2.99</v>
      </c>
      <c r="F36" s="198">
        <v>3.14</v>
      </c>
      <c r="G36" s="271">
        <v>4.093567251461991</v>
      </c>
      <c r="H36" s="277" t="s">
        <v>52</v>
      </c>
      <c r="I36" s="234">
        <v>5.0167224080267525E-2</v>
      </c>
      <c r="J36" s="267"/>
      <c r="K36" s="163" t="s">
        <v>52</v>
      </c>
      <c r="L36" s="312">
        <v>0.06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0.91</v>
      </c>
      <c r="F37" s="198">
        <v>1.46</v>
      </c>
      <c r="G37" s="271">
        <v>28.378378378378386</v>
      </c>
      <c r="H37" s="277" t="s">
        <v>52</v>
      </c>
      <c r="I37" s="234">
        <v>0.60439560439560425</v>
      </c>
      <c r="J37" s="267"/>
      <c r="K37" s="163" t="s">
        <v>52</v>
      </c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0.12037037037037036</v>
      </c>
      <c r="F38" s="201">
        <v>0.18814432989690721</v>
      </c>
      <c r="G38" s="274"/>
      <c r="H38" s="278" t="s">
        <v>52</v>
      </c>
      <c r="I38" s="235">
        <v>6.7773959526536851</v>
      </c>
      <c r="J38" s="270"/>
      <c r="K38" s="278"/>
      <c r="L38" s="316">
        <v>0.4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96.68</v>
      </c>
      <c r="F44" s="223">
        <v>117.38</v>
      </c>
      <c r="G44" s="279"/>
      <c r="H44" s="280" t="s">
        <v>52</v>
      </c>
      <c r="I44" s="233">
        <v>0.21410839884153887</v>
      </c>
      <c r="J44" s="283"/>
      <c r="K44" s="284" t="s">
        <v>548</v>
      </c>
      <c r="L44" s="318">
        <v>3.04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60.49</v>
      </c>
      <c r="F45" s="198">
        <v>63.07</v>
      </c>
      <c r="G45" s="271"/>
      <c r="H45" s="281" t="s">
        <v>52</v>
      </c>
      <c r="I45" s="234">
        <v>4.2651677963299717E-2</v>
      </c>
      <c r="J45" s="286"/>
      <c r="K45" s="163" t="s">
        <v>548</v>
      </c>
      <c r="L45" s="312">
        <v>7.0000000000000007E-2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45.72</v>
      </c>
      <c r="F46" s="198">
        <v>57.83</v>
      </c>
      <c r="G46" s="271"/>
      <c r="H46" s="281" t="s">
        <v>52</v>
      </c>
      <c r="I46" s="234">
        <v>0.26487314085739277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15.64</v>
      </c>
      <c r="F47" s="198">
        <v>12.52</v>
      </c>
      <c r="G47" s="271"/>
      <c r="H47" s="281" t="s">
        <v>548</v>
      </c>
      <c r="I47" s="234">
        <v>0.19948849104859345</v>
      </c>
      <c r="J47" s="286"/>
      <c r="K47" s="163" t="s">
        <v>548</v>
      </c>
      <c r="L47" s="312">
        <v>4.07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0.14725543734111665</v>
      </c>
      <c r="F48" s="201">
        <v>0.10355665839536807</v>
      </c>
      <c r="G48" s="274"/>
      <c r="H48" s="282" t="s">
        <v>548</v>
      </c>
      <c r="I48" s="235">
        <v>4.3698778945748584</v>
      </c>
      <c r="J48" s="287"/>
      <c r="K48" s="167" t="s">
        <v>548</v>
      </c>
      <c r="L48" s="316">
        <v>3.4</v>
      </c>
      <c r="M48" s="317">
        <v>4.5170585387168012E-2</v>
      </c>
    </row>
    <row r="49" spans="2:15" ht="12" customHeight="1">
      <c r="B49" s="296" t="s">
        <v>804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798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colorId="22" zoomScaleNormal="100" workbookViewId="0">
      <selection activeCell="E25" sqref="E2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801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417.42</v>
      </c>
      <c r="F10" s="198">
        <v>459.52</v>
      </c>
      <c r="G10" s="271"/>
      <c r="H10" s="94" t="s">
        <v>52</v>
      </c>
      <c r="I10" s="234">
        <v>0.10085764936993913</v>
      </c>
      <c r="J10" s="267"/>
      <c r="K10" s="163" t="s">
        <v>52</v>
      </c>
      <c r="L10" s="312">
        <v>8.61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346.56</v>
      </c>
      <c r="F11" s="198">
        <v>363.34</v>
      </c>
      <c r="G11" s="271"/>
      <c r="H11" s="94" t="s">
        <v>52</v>
      </c>
      <c r="I11" s="234">
        <v>4.8418744228993393E-2</v>
      </c>
      <c r="J11" s="267"/>
      <c r="K11" s="163" t="s">
        <v>52</v>
      </c>
      <c r="L11" s="312">
        <v>1.9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80.3</v>
      </c>
      <c r="F12" s="198">
        <v>92.88</v>
      </c>
      <c r="G12" s="271"/>
      <c r="H12" s="94" t="s">
        <v>52</v>
      </c>
      <c r="I12" s="234">
        <v>0.15666251556662525</v>
      </c>
      <c r="J12" s="267"/>
      <c r="K12" s="163" t="s">
        <v>52</v>
      </c>
      <c r="L12" s="312">
        <v>3.57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89.05</v>
      </c>
      <c r="F13" s="198">
        <v>99.76</v>
      </c>
      <c r="G13" s="271"/>
      <c r="H13" s="94" t="s">
        <v>52</v>
      </c>
      <c r="I13" s="234">
        <v>0.12026951151038756</v>
      </c>
      <c r="J13" s="267"/>
      <c r="K13" s="94" t="s">
        <v>52</v>
      </c>
      <c r="L13" s="312">
        <v>2.4300000000000002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0.20861640819003888</v>
      </c>
      <c r="F14" s="199">
        <v>0.21866643286133886</v>
      </c>
      <c r="G14" s="272"/>
      <c r="H14" s="275" t="s">
        <v>52</v>
      </c>
      <c r="I14" s="240">
        <v>1.005002467129998</v>
      </c>
      <c r="J14" s="268"/>
      <c r="K14" s="192"/>
      <c r="L14" s="313">
        <v>0.3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52.26</v>
      </c>
      <c r="F16" s="198">
        <v>50.01</v>
      </c>
      <c r="G16" s="271"/>
      <c r="H16" s="94" t="s">
        <v>548</v>
      </c>
      <c r="I16" s="234">
        <v>4.3053960964408722E-2</v>
      </c>
      <c r="J16" s="267"/>
      <c r="K16" s="163" t="s">
        <v>52</v>
      </c>
      <c r="L16" s="312">
        <v>0.38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29.82</v>
      </c>
      <c r="F17" s="198">
        <v>30.24</v>
      </c>
      <c r="G17" s="271"/>
      <c r="H17" s="94" t="s">
        <v>52</v>
      </c>
      <c r="I17" s="234">
        <v>1.4084507042253502E-2</v>
      </c>
      <c r="J17" s="267"/>
      <c r="K17" s="163" t="s">
        <v>548</v>
      </c>
      <c r="L17" s="312">
        <v>0.11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26.54</v>
      </c>
      <c r="G18" s="271"/>
      <c r="H18" s="94" t="s">
        <v>52</v>
      </c>
      <c r="I18" s="234">
        <v>9.8934550989344672E-3</v>
      </c>
      <c r="J18" s="267"/>
      <c r="K18" s="163" t="s">
        <v>52</v>
      </c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28.41</v>
      </c>
      <c r="F19" s="198">
        <v>25.19</v>
      </c>
      <c r="G19" s="271"/>
      <c r="H19" s="94" t="s">
        <v>548</v>
      </c>
      <c r="I19" s="234">
        <v>0.11334037310806055</v>
      </c>
      <c r="J19" s="267"/>
      <c r="K19" s="163" t="s">
        <v>548</v>
      </c>
      <c r="L19" s="312">
        <v>0.46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0.50641711229946518</v>
      </c>
      <c r="F20" s="199">
        <v>0.44364212750968651</v>
      </c>
      <c r="G20" s="272"/>
      <c r="H20" s="275" t="s">
        <v>548</v>
      </c>
      <c r="I20" s="240">
        <v>6.2774984789778667</v>
      </c>
      <c r="J20" s="268"/>
      <c r="K20" s="192"/>
      <c r="L20" s="313">
        <v>1.3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359.3</v>
      </c>
      <c r="F22" s="198">
        <v>402.59</v>
      </c>
      <c r="G22" s="271"/>
      <c r="H22" s="94" t="s">
        <v>52</v>
      </c>
      <c r="I22" s="234">
        <v>0.12048427497912595</v>
      </c>
      <c r="J22" s="267"/>
      <c r="K22" s="163" t="s">
        <v>52</v>
      </c>
      <c r="L22" s="312">
        <v>8.32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312.2</v>
      </c>
      <c r="F23" s="198">
        <v>328.55</v>
      </c>
      <c r="G23" s="271"/>
      <c r="H23" s="94" t="s">
        <v>52</v>
      </c>
      <c r="I23" s="234">
        <v>5.2370275464445948E-2</v>
      </c>
      <c r="J23" s="267"/>
      <c r="K23" s="163" t="s">
        <v>52</v>
      </c>
      <c r="L23" s="312">
        <v>2.0099999999999998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51.09</v>
      </c>
      <c r="F24" s="198">
        <v>63.27</v>
      </c>
      <c r="G24" s="271"/>
      <c r="H24" s="94" t="s">
        <v>52</v>
      </c>
      <c r="I24" s="234">
        <v>0.23840281855549028</v>
      </c>
      <c r="J24" s="267"/>
      <c r="K24" s="163" t="s">
        <v>52</v>
      </c>
      <c r="L24" s="312">
        <v>2.93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59.67</v>
      </c>
      <c r="F25" s="198">
        <v>73.16</v>
      </c>
      <c r="G25" s="271"/>
      <c r="H25" s="94" t="s">
        <v>52</v>
      </c>
      <c r="I25" s="234">
        <v>0.22607675548852013</v>
      </c>
      <c r="J25" s="267"/>
      <c r="K25" s="163" t="s">
        <v>52</v>
      </c>
      <c r="L25" s="312">
        <v>2.87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0.16424894712213386</v>
      </c>
      <c r="F26" s="199">
        <v>0.18671839109795313</v>
      </c>
      <c r="G26" s="272"/>
      <c r="H26" s="275" t="s">
        <v>52</v>
      </c>
      <c r="I26" s="240">
        <v>2.2469443975819265</v>
      </c>
      <c r="J26" s="268"/>
      <c r="K26" s="192"/>
      <c r="L26" s="313">
        <v>0.5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345.89</v>
      </c>
      <c r="F28" s="200">
        <v>388.08</v>
      </c>
      <c r="G28" s="273">
        <v>11.942458537150131</v>
      </c>
      <c r="H28" s="94" t="s">
        <v>52</v>
      </c>
      <c r="I28" s="234">
        <v>0.12197519442597349</v>
      </c>
      <c r="J28" s="267"/>
      <c r="K28" s="163" t="s">
        <v>52</v>
      </c>
      <c r="L28" s="312">
        <v>7.06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301.26</v>
      </c>
      <c r="F29" s="200">
        <v>318.79000000000002</v>
      </c>
      <c r="G29" s="273">
        <v>5.2739015493759069</v>
      </c>
      <c r="H29" s="94" t="s">
        <v>52</v>
      </c>
      <c r="I29" s="234">
        <v>5.8188939786231186E-2</v>
      </c>
      <c r="J29" s="267"/>
      <c r="K29" s="163" t="s">
        <v>52</v>
      </c>
      <c r="L29" s="312">
        <v>1.91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45.6</v>
      </c>
      <c r="F30" s="200">
        <v>56.52</v>
      </c>
      <c r="G30" s="273">
        <v>17.261410788381752</v>
      </c>
      <c r="H30" s="94" t="s">
        <v>52</v>
      </c>
      <c r="I30" s="234">
        <v>0.23947368421052628</v>
      </c>
      <c r="J30" s="267"/>
      <c r="K30" s="163" t="s">
        <v>52</v>
      </c>
      <c r="L30" s="312">
        <v>1.91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56.59</v>
      </c>
      <c r="F31" s="200">
        <v>70.010000000000005</v>
      </c>
      <c r="G31" s="273">
        <v>38.309922972360653</v>
      </c>
      <c r="H31" s="94" t="s">
        <v>52</v>
      </c>
      <c r="I31" s="234">
        <v>0.23714437179713732</v>
      </c>
      <c r="J31" s="267"/>
      <c r="K31" s="163" t="s">
        <v>52</v>
      </c>
      <c r="L31" s="312">
        <v>2.75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0.16314939745142132</v>
      </c>
      <c r="F32" s="199">
        <v>0.18653912765447231</v>
      </c>
      <c r="G32" s="272"/>
      <c r="H32" s="275" t="s">
        <v>52</v>
      </c>
      <c r="I32" s="240">
        <v>2.3389730203050991</v>
      </c>
      <c r="J32" s="268"/>
      <c r="K32" s="192"/>
      <c r="L32" s="313">
        <v>0.55000000000000004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6.93</v>
      </c>
      <c r="G34" s="271">
        <v>21.931260229132562</v>
      </c>
      <c r="H34" s="277" t="s">
        <v>52</v>
      </c>
      <c r="I34" s="234">
        <v>0.18259385665529004</v>
      </c>
      <c r="J34" s="267"/>
      <c r="K34" s="163" t="s">
        <v>548</v>
      </c>
      <c r="L34" s="312">
        <v>0.08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4.54</v>
      </c>
      <c r="F35" s="198">
        <v>4.5599999999999996</v>
      </c>
      <c r="G35" s="271">
        <v>19.546742209631731</v>
      </c>
      <c r="H35" s="277" t="s">
        <v>52</v>
      </c>
      <c r="I35" s="234">
        <v>4.405286343612147E-3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2.94</v>
      </c>
      <c r="F36" s="198">
        <v>3.08</v>
      </c>
      <c r="G36" s="271">
        <v>4.093567251461991</v>
      </c>
      <c r="H36" s="277" t="s">
        <v>52</v>
      </c>
      <c r="I36" s="234">
        <v>4.7619047619047672E-2</v>
      </c>
      <c r="J36" s="267"/>
      <c r="K36" s="163" t="s">
        <v>548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0.98</v>
      </c>
      <c r="F37" s="198">
        <v>1.41</v>
      </c>
      <c r="G37" s="271">
        <v>28.378378378378386</v>
      </c>
      <c r="H37" s="277" t="s">
        <v>52</v>
      </c>
      <c r="I37" s="234">
        <v>0.43877551020408156</v>
      </c>
      <c r="J37" s="267"/>
      <c r="K37" s="163" t="s">
        <v>52</v>
      </c>
      <c r="L37" s="312">
        <v>0.02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0.13101604278074866</v>
      </c>
      <c r="F38" s="201">
        <v>0.18455497382198952</v>
      </c>
      <c r="G38" s="274"/>
      <c r="H38" s="278" t="s">
        <v>52</v>
      </c>
      <c r="I38" s="235">
        <v>5.3538931041240856</v>
      </c>
      <c r="J38" s="270"/>
      <c r="K38" s="278"/>
      <c r="L38" s="316">
        <v>0.3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96.68</v>
      </c>
      <c r="F44" s="223">
        <v>120.42</v>
      </c>
      <c r="G44" s="279"/>
      <c r="H44" s="280" t="s">
        <v>52</v>
      </c>
      <c r="I44" s="233">
        <v>0.24555233760860573</v>
      </c>
      <c r="J44" s="283"/>
      <c r="K44" s="284" t="s">
        <v>52</v>
      </c>
      <c r="L44" s="318">
        <v>7.88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60.19</v>
      </c>
      <c r="F45" s="198">
        <v>63.14</v>
      </c>
      <c r="G45" s="271"/>
      <c r="H45" s="281" t="s">
        <v>52</v>
      </c>
      <c r="I45" s="234">
        <v>4.9011463698288793E-2</v>
      </c>
      <c r="J45" s="286"/>
      <c r="K45" s="163" t="s">
        <v>52</v>
      </c>
      <c r="L45" s="312">
        <v>0.68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44.91</v>
      </c>
      <c r="F46" s="198">
        <v>57.83</v>
      </c>
      <c r="G46" s="271"/>
      <c r="H46" s="281" t="s">
        <v>52</v>
      </c>
      <c r="I46" s="234">
        <v>0.28768648407926967</v>
      </c>
      <c r="J46" s="286"/>
      <c r="K46" s="163" t="s">
        <v>52</v>
      </c>
      <c r="L46" s="312">
        <v>2.04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16.73</v>
      </c>
      <c r="F47" s="198">
        <v>16.59</v>
      </c>
      <c r="G47" s="271"/>
      <c r="H47" s="281" t="s">
        <v>548</v>
      </c>
      <c r="I47" s="234">
        <v>8.3682008368201055E-3</v>
      </c>
      <c r="J47" s="286"/>
      <c r="K47" s="163" t="s">
        <v>52</v>
      </c>
      <c r="L47" s="312">
        <v>5.03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0.15918173168411037</v>
      </c>
      <c r="F48" s="201">
        <v>0.13714144002645284</v>
      </c>
      <c r="G48" s="274"/>
      <c r="H48" s="282" t="s">
        <v>548</v>
      </c>
      <c r="I48" s="235">
        <v>2.2040291657657529</v>
      </c>
      <c r="J48" s="287"/>
      <c r="K48" s="167"/>
      <c r="L48" s="316">
        <v>3.9</v>
      </c>
      <c r="M48" s="317">
        <v>4.5170585387168012E-2</v>
      </c>
    </row>
    <row r="49" spans="2:15" ht="12" customHeight="1">
      <c r="B49" s="296" t="s">
        <v>802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798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59"/>
  <sheetViews>
    <sheetView showGridLines="0" defaultGridColor="0" topLeftCell="A13" colorId="22" zoomScaleNormal="100" workbookViewId="0">
      <selection activeCell="O36" sqref="O3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796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417.42</v>
      </c>
      <c r="F10" s="198">
        <v>450.91</v>
      </c>
      <c r="G10" s="271"/>
      <c r="H10" s="94" t="s">
        <v>52</v>
      </c>
      <c r="I10" s="234">
        <v>8.0230942456039456E-2</v>
      </c>
      <c r="J10" s="267"/>
      <c r="K10" s="163" t="s">
        <v>548</v>
      </c>
      <c r="L10" s="312">
        <v>27.54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357.57</v>
      </c>
      <c r="E11" s="187">
        <v>346.45</v>
      </c>
      <c r="F11" s="198">
        <v>361.44</v>
      </c>
      <c r="G11" s="271"/>
      <c r="H11" s="94" t="s">
        <v>52</v>
      </c>
      <c r="I11" s="234">
        <v>4.3267426757107819E-2</v>
      </c>
      <c r="J11" s="267"/>
      <c r="K11" s="163" t="s">
        <v>548</v>
      </c>
      <c r="L11" s="312">
        <v>5.36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83.45</v>
      </c>
      <c r="E12" s="187">
        <v>79.86</v>
      </c>
      <c r="F12" s="198">
        <v>89.31</v>
      </c>
      <c r="G12" s="271"/>
      <c r="H12" s="94" t="s">
        <v>52</v>
      </c>
      <c r="I12" s="234">
        <v>0.11833208114199856</v>
      </c>
      <c r="J12" s="267"/>
      <c r="K12" s="163" t="s">
        <v>548</v>
      </c>
      <c r="L12" s="312">
        <v>0.03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89.54</v>
      </c>
      <c r="F13" s="198">
        <v>97.33</v>
      </c>
      <c r="G13" s="271"/>
      <c r="H13" s="94" t="s">
        <v>52</v>
      </c>
      <c r="I13" s="234">
        <v>8.7000223363859597E-2</v>
      </c>
      <c r="J13" s="267"/>
      <c r="K13" s="94" t="s">
        <v>548</v>
      </c>
      <c r="L13" s="312">
        <v>16.95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0.20697474037458619</v>
      </c>
      <c r="E14" s="191">
        <v>0.21003495109192843</v>
      </c>
      <c r="F14" s="199">
        <v>0.21592900721020522</v>
      </c>
      <c r="G14" s="272"/>
      <c r="H14" s="275" t="s">
        <v>52</v>
      </c>
      <c r="I14" s="240">
        <v>0.58940561182767859</v>
      </c>
      <c r="J14" s="268"/>
      <c r="K14" s="192" t="s">
        <v>548</v>
      </c>
      <c r="L14" s="313">
        <v>3.5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52.26</v>
      </c>
      <c r="F16" s="198">
        <v>49.63</v>
      </c>
      <c r="G16" s="271"/>
      <c r="H16" s="94" t="s">
        <v>548</v>
      </c>
      <c r="I16" s="234">
        <v>5.0325296593953239E-2</v>
      </c>
      <c r="J16" s="267"/>
      <c r="K16" s="163" t="s">
        <v>548</v>
      </c>
      <c r="L16" s="312">
        <v>1.46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29.99</v>
      </c>
      <c r="E17" s="187">
        <v>29.82</v>
      </c>
      <c r="F17" s="198">
        <v>30.35</v>
      </c>
      <c r="G17" s="271"/>
      <c r="H17" s="94" t="s">
        <v>52</v>
      </c>
      <c r="I17" s="234">
        <v>1.7773306505700859E-2</v>
      </c>
      <c r="J17" s="267"/>
      <c r="K17" s="163" t="s">
        <v>548</v>
      </c>
      <c r="L17" s="312">
        <v>0.27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25.5</v>
      </c>
      <c r="E18" s="187">
        <v>26.28</v>
      </c>
      <c r="F18" s="198">
        <v>25.86</v>
      </c>
      <c r="G18" s="271"/>
      <c r="H18" s="94" t="s">
        <v>548</v>
      </c>
      <c r="I18" s="234">
        <v>1.5981735159817378E-2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28.41</v>
      </c>
      <c r="F19" s="198">
        <v>25.65</v>
      </c>
      <c r="G19" s="271"/>
      <c r="H19" s="94" t="s">
        <v>548</v>
      </c>
      <c r="I19" s="234">
        <v>9.7148891235480539E-2</v>
      </c>
      <c r="J19" s="267"/>
      <c r="K19" s="163" t="s">
        <v>52</v>
      </c>
      <c r="L19" s="312">
        <v>0.48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0.52964498107767166</v>
      </c>
      <c r="E20" s="191">
        <v>0.50641711229946518</v>
      </c>
      <c r="F20" s="199">
        <v>0.45632449742038778</v>
      </c>
      <c r="G20" s="272"/>
      <c r="H20" s="275" t="s">
        <v>548</v>
      </c>
      <c r="I20" s="240">
        <v>5.0092614879077404</v>
      </c>
      <c r="J20" s="268"/>
      <c r="K20" s="192"/>
      <c r="L20" s="313">
        <v>1.1000000000000001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359.3</v>
      </c>
      <c r="F22" s="198">
        <v>394.27</v>
      </c>
      <c r="G22" s="271"/>
      <c r="H22" s="94" t="s">
        <v>52</v>
      </c>
      <c r="I22" s="234">
        <v>9.7328138046200774E-2</v>
      </c>
      <c r="J22" s="267"/>
      <c r="K22" s="163" t="s">
        <v>548</v>
      </c>
      <c r="L22" s="312">
        <v>26.23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323.02</v>
      </c>
      <c r="E23" s="187">
        <v>312.2</v>
      </c>
      <c r="F23" s="198">
        <v>326.54000000000002</v>
      </c>
      <c r="G23" s="271"/>
      <c r="H23" s="94" t="s">
        <v>52</v>
      </c>
      <c r="I23" s="234">
        <v>4.5932094811018676E-2</v>
      </c>
      <c r="J23" s="267"/>
      <c r="K23" s="163" t="s">
        <v>548</v>
      </c>
      <c r="L23" s="312">
        <v>5.21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54.97</v>
      </c>
      <c r="E24" s="187">
        <v>50.58</v>
      </c>
      <c r="F24" s="198">
        <v>60.34</v>
      </c>
      <c r="G24" s="271"/>
      <c r="H24" s="94" t="s">
        <v>52</v>
      </c>
      <c r="I24" s="234">
        <v>0.19296164491894041</v>
      </c>
      <c r="J24" s="267"/>
      <c r="K24" s="163" t="s">
        <v>52</v>
      </c>
      <c r="L24" s="312">
        <v>0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60.18</v>
      </c>
      <c r="F25" s="198">
        <v>70.290000000000006</v>
      </c>
      <c r="G25" s="271"/>
      <c r="H25" s="94" t="s">
        <v>52</v>
      </c>
      <c r="I25" s="234">
        <v>0.16799601196410774</v>
      </c>
      <c r="J25" s="267"/>
      <c r="K25" s="163" t="s">
        <v>548</v>
      </c>
      <c r="L25" s="312">
        <v>17.440000000000001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0.16588566073102157</v>
      </c>
      <c r="F26" s="199">
        <v>0.18168424317617868</v>
      </c>
      <c r="G26" s="272"/>
      <c r="H26" s="275" t="s">
        <v>52</v>
      </c>
      <c r="I26" s="240">
        <v>1.579858244515711</v>
      </c>
      <c r="J26" s="268"/>
      <c r="K26" s="192" t="s">
        <v>548</v>
      </c>
      <c r="L26" s="313">
        <v>4.21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345.89</v>
      </c>
      <c r="F28" s="200">
        <v>381.02</v>
      </c>
      <c r="G28" s="273">
        <v>11.942458537150131</v>
      </c>
      <c r="H28" s="94" t="s">
        <v>52</v>
      </c>
      <c r="I28" s="234">
        <v>0.10156408106623482</v>
      </c>
      <c r="J28" s="267"/>
      <c r="K28" s="163" t="s">
        <v>548</v>
      </c>
      <c r="L28" s="312">
        <v>25.27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310.45</v>
      </c>
      <c r="E29" s="188">
        <v>301.26</v>
      </c>
      <c r="F29" s="200">
        <v>316.88</v>
      </c>
      <c r="G29" s="273">
        <v>5.2739015493759069</v>
      </c>
      <c r="H29" s="94" t="s">
        <v>52</v>
      </c>
      <c r="I29" s="234">
        <v>5.1848901281285276E-2</v>
      </c>
      <c r="J29" s="267"/>
      <c r="K29" s="163" t="s">
        <v>548</v>
      </c>
      <c r="L29" s="312">
        <v>4.45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52.48</v>
      </c>
      <c r="E30" s="188">
        <v>45.09</v>
      </c>
      <c r="F30" s="200">
        <v>54.61</v>
      </c>
      <c r="G30" s="273">
        <v>17.261410788381752</v>
      </c>
      <c r="H30" s="94" t="s">
        <v>52</v>
      </c>
      <c r="I30" s="234">
        <v>0.21113328897760031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57.1</v>
      </c>
      <c r="F31" s="200">
        <v>67.260000000000005</v>
      </c>
      <c r="G31" s="273">
        <v>38.309922972360653</v>
      </c>
      <c r="H31" s="94" t="s">
        <v>52</v>
      </c>
      <c r="I31" s="234">
        <v>0.17793345008756578</v>
      </c>
      <c r="J31" s="267"/>
      <c r="K31" s="163" t="s">
        <v>548</v>
      </c>
      <c r="L31" s="312">
        <v>17.149999999999999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0.16486213367980365</v>
      </c>
      <c r="F32" s="199">
        <v>0.18105467172736817</v>
      </c>
      <c r="G32" s="272"/>
      <c r="H32" s="275" t="s">
        <v>52</v>
      </c>
      <c r="I32" s="240">
        <v>1.6192538047564513</v>
      </c>
      <c r="J32" s="268"/>
      <c r="K32" s="192" t="s">
        <v>548</v>
      </c>
      <c r="L32" s="313">
        <v>4.3499999999999996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7.01</v>
      </c>
      <c r="G34" s="271">
        <v>21.931260229132562</v>
      </c>
      <c r="H34" s="277" t="s">
        <v>52</v>
      </c>
      <c r="I34" s="234">
        <v>0.19624573378839583</v>
      </c>
      <c r="J34" s="267"/>
      <c r="K34" s="163" t="s">
        <v>52</v>
      </c>
      <c r="L34" s="312">
        <v>0.15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4.43</v>
      </c>
      <c r="F35" s="198">
        <v>4.5599999999999996</v>
      </c>
      <c r="G35" s="271">
        <v>19.546742209631731</v>
      </c>
      <c r="H35" s="277" t="s">
        <v>52</v>
      </c>
      <c r="I35" s="234">
        <v>2.9345372460496622E-2</v>
      </c>
      <c r="J35" s="267"/>
      <c r="K35" s="163" t="s">
        <v>52</v>
      </c>
      <c r="L35" s="312">
        <v>0.13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3</v>
      </c>
      <c r="F36" s="198">
        <v>3.11</v>
      </c>
      <c r="G36" s="271">
        <v>4.093567251461991</v>
      </c>
      <c r="H36" s="277" t="s">
        <v>52</v>
      </c>
      <c r="I36" s="234">
        <v>3.6666666666666625E-2</v>
      </c>
      <c r="J36" s="267"/>
      <c r="K36" s="163" t="s">
        <v>548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0.95</v>
      </c>
      <c r="F37" s="198">
        <v>1.39</v>
      </c>
      <c r="G37" s="271">
        <v>28.378378378378386</v>
      </c>
      <c r="H37" s="277" t="s">
        <v>52</v>
      </c>
      <c r="I37" s="234">
        <v>0.46315789473684199</v>
      </c>
      <c r="J37" s="267"/>
      <c r="K37" s="163" t="s">
        <v>52</v>
      </c>
      <c r="L37" s="312">
        <v>0.01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0.12786002691790041</v>
      </c>
      <c r="F38" s="201">
        <v>0.18122555410691002</v>
      </c>
      <c r="G38" s="274"/>
      <c r="H38" s="278" t="s">
        <v>52</v>
      </c>
      <c r="I38" s="235">
        <v>5.3365527189009612</v>
      </c>
      <c r="J38" s="270"/>
      <c r="K38" s="278" t="s">
        <v>548</v>
      </c>
      <c r="L38" s="316">
        <v>0.1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792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96.68</v>
      </c>
      <c r="F44" s="223">
        <v>112.54</v>
      </c>
      <c r="G44" s="279"/>
      <c r="H44" s="280" t="s">
        <v>52</v>
      </c>
      <c r="I44" s="233">
        <v>0.16404633843607774</v>
      </c>
      <c r="J44" s="283"/>
      <c r="K44" s="284" t="s">
        <v>52</v>
      </c>
      <c r="L44" s="318">
        <v>0.28000000000000003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60.4</v>
      </c>
      <c r="E45" s="226">
        <v>60.05</v>
      </c>
      <c r="F45" s="198">
        <v>62.46</v>
      </c>
      <c r="G45" s="271"/>
      <c r="H45" s="281" t="s">
        <v>52</v>
      </c>
      <c r="I45" s="234">
        <v>4.0133222314737704E-2</v>
      </c>
      <c r="J45" s="286"/>
      <c r="K45" s="163" t="s">
        <v>52</v>
      </c>
      <c r="L45" s="312">
        <v>0.41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47.68</v>
      </c>
      <c r="E46" s="226">
        <v>44.91</v>
      </c>
      <c r="F46" s="198">
        <v>55.79</v>
      </c>
      <c r="G46" s="271"/>
      <c r="H46" s="281" t="s">
        <v>52</v>
      </c>
      <c r="I46" s="234">
        <v>0.24226230238254298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16.87</v>
      </c>
      <c r="F47" s="198">
        <v>11.56</v>
      </c>
      <c r="G47" s="271"/>
      <c r="H47" s="281" t="s">
        <v>548</v>
      </c>
      <c r="I47" s="234">
        <v>0.31475992886781268</v>
      </c>
      <c r="J47" s="286"/>
      <c r="K47" s="163" t="s">
        <v>52</v>
      </c>
      <c r="L47" s="312">
        <v>0.8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0.22890451517394522</v>
      </c>
      <c r="E48" s="229">
        <v>0.16072789634146342</v>
      </c>
      <c r="F48" s="201">
        <v>9.7758985200845666E-2</v>
      </c>
      <c r="G48" s="274"/>
      <c r="H48" s="282" t="s">
        <v>548</v>
      </c>
      <c r="I48" s="235">
        <v>6.2968911140617756</v>
      </c>
      <c r="J48" s="287"/>
      <c r="K48" s="167"/>
      <c r="L48" s="316">
        <v>0.6</v>
      </c>
      <c r="M48" s="317">
        <v>4.5170585387168012E-2</v>
      </c>
    </row>
    <row r="49" spans="2:15" ht="12" customHeight="1">
      <c r="B49" s="296" t="s">
        <v>797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320" t="s">
        <v>798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D26" sqref="D2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794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417.42</v>
      </c>
      <c r="F10" s="198">
        <v>478.45</v>
      </c>
      <c r="G10" s="271"/>
      <c r="H10" s="94" t="s">
        <v>52</v>
      </c>
      <c r="I10" s="234">
        <v>0.14620765655694501</v>
      </c>
      <c r="J10" s="267"/>
      <c r="K10" s="163" t="s">
        <v>52</v>
      </c>
      <c r="L10" s="312">
        <v>0.3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357.64</v>
      </c>
      <c r="E11" s="187">
        <v>351.58</v>
      </c>
      <c r="F11" s="198">
        <v>366.8</v>
      </c>
      <c r="G11" s="271"/>
      <c r="H11" s="94" t="s">
        <v>52</v>
      </c>
      <c r="I11" s="234">
        <v>4.3290289550031336E-2</v>
      </c>
      <c r="J11" s="267"/>
      <c r="K11" s="163" t="s">
        <v>52</v>
      </c>
      <c r="L11" s="312">
        <v>0.06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83.39</v>
      </c>
      <c r="E12" s="187">
        <v>79.900000000000006</v>
      </c>
      <c r="F12" s="198">
        <v>89.34</v>
      </c>
      <c r="G12" s="271"/>
      <c r="H12" s="94" t="s">
        <v>52</v>
      </c>
      <c r="I12" s="234">
        <v>0.1181476846057572</v>
      </c>
      <c r="J12" s="267"/>
      <c r="K12" s="163" t="s">
        <v>548</v>
      </c>
      <c r="L12" s="312">
        <v>0.03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84.39</v>
      </c>
      <c r="F13" s="198">
        <v>114.28</v>
      </c>
      <c r="G13" s="271"/>
      <c r="H13" s="94" t="s">
        <v>52</v>
      </c>
      <c r="I13" s="234">
        <v>0.35418888493897382</v>
      </c>
      <c r="J13" s="267"/>
      <c r="K13" s="94" t="s">
        <v>52</v>
      </c>
      <c r="L13" s="312">
        <v>0.48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0.20697004738906652</v>
      </c>
      <c r="E14" s="191">
        <v>0.19558264577732454</v>
      </c>
      <c r="F14" s="199">
        <v>0.25053711579778137</v>
      </c>
      <c r="G14" s="272"/>
      <c r="H14" s="275" t="s">
        <v>52</v>
      </c>
      <c r="I14" s="240">
        <v>5.4954470020456831</v>
      </c>
      <c r="J14" s="268"/>
      <c r="K14" s="163"/>
      <c r="L14" s="313">
        <v>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52.26</v>
      </c>
      <c r="F16" s="198">
        <v>51.09</v>
      </c>
      <c r="G16" s="271"/>
      <c r="H16" s="94" t="s">
        <v>548</v>
      </c>
      <c r="I16" s="234">
        <v>2.238805970149238E-2</v>
      </c>
      <c r="J16" s="267"/>
      <c r="K16" s="163" t="s">
        <v>52</v>
      </c>
      <c r="L16" s="312">
        <v>0.31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30.02</v>
      </c>
      <c r="E17" s="187">
        <v>31.49</v>
      </c>
      <c r="F17" s="198">
        <v>30.62</v>
      </c>
      <c r="G17" s="271"/>
      <c r="H17" s="94" t="s">
        <v>548</v>
      </c>
      <c r="I17" s="234">
        <v>2.7627818355033251E-2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25.48</v>
      </c>
      <c r="E18" s="187">
        <v>26.26</v>
      </c>
      <c r="F18" s="198">
        <v>25.86</v>
      </c>
      <c r="G18" s="271"/>
      <c r="H18" s="94" t="s">
        <v>548</v>
      </c>
      <c r="I18" s="234">
        <v>1.523229246001534E-2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26.75</v>
      </c>
      <c r="F19" s="198">
        <v>25.17</v>
      </c>
      <c r="G19" s="271"/>
      <c r="H19" s="94" t="s">
        <v>548</v>
      </c>
      <c r="I19" s="234">
        <v>5.9065420560747595E-2</v>
      </c>
      <c r="J19" s="267"/>
      <c r="K19" s="163" t="s">
        <v>52</v>
      </c>
      <c r="L19" s="312">
        <v>0.43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0.52954954954954958</v>
      </c>
      <c r="E20" s="191">
        <v>0.46320346320346323</v>
      </c>
      <c r="F20" s="199">
        <v>0.44564447592067991</v>
      </c>
      <c r="G20" s="272"/>
      <c r="H20" s="275" t="s">
        <v>548</v>
      </c>
      <c r="I20" s="240">
        <v>1.7558987282783323</v>
      </c>
      <c r="J20" s="268"/>
      <c r="K20" s="192"/>
      <c r="L20" s="313">
        <v>0.8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377.91</v>
      </c>
      <c r="E22" s="187">
        <v>359.3</v>
      </c>
      <c r="F22" s="198">
        <v>420.5</v>
      </c>
      <c r="G22" s="271"/>
      <c r="H22" s="94" t="s">
        <v>52</v>
      </c>
      <c r="I22" s="234">
        <v>0.17033119955468967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323.05</v>
      </c>
      <c r="E23" s="187">
        <v>315.8</v>
      </c>
      <c r="F23" s="198">
        <v>331.75</v>
      </c>
      <c r="G23" s="271"/>
      <c r="H23" s="94" t="s">
        <v>52</v>
      </c>
      <c r="I23" s="234">
        <v>5.0506649778340629E-2</v>
      </c>
      <c r="J23" s="267"/>
      <c r="K23" s="163" t="s">
        <v>52</v>
      </c>
      <c r="L23" s="312">
        <v>0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54.94</v>
      </c>
      <c r="E24" s="187">
        <v>50.59</v>
      </c>
      <c r="F24" s="198">
        <v>60.34</v>
      </c>
      <c r="G24" s="271"/>
      <c r="H24" s="94" t="s">
        <v>52</v>
      </c>
      <c r="I24" s="234">
        <v>0.19272583514528563</v>
      </c>
      <c r="J24" s="267"/>
      <c r="K24" s="163" t="s">
        <v>52</v>
      </c>
      <c r="L24" s="312">
        <v>0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56.63</v>
      </c>
      <c r="F25" s="198">
        <v>87.73</v>
      </c>
      <c r="G25" s="271"/>
      <c r="H25" s="94" t="s">
        <v>52</v>
      </c>
      <c r="I25" s="234">
        <v>0.54917888045205721</v>
      </c>
      <c r="J25" s="267"/>
      <c r="K25" s="163" t="s">
        <v>548</v>
      </c>
      <c r="L25" s="312">
        <v>0.01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0.15456207865935206</v>
      </c>
      <c r="F26" s="199">
        <v>0.22374964931520824</v>
      </c>
      <c r="G26" s="272"/>
      <c r="H26" s="275" t="s">
        <v>52</v>
      </c>
      <c r="I26" s="240">
        <v>6.9187570655856181</v>
      </c>
      <c r="J26" s="268"/>
      <c r="K26" s="163"/>
      <c r="L26" s="313">
        <v>0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345.89</v>
      </c>
      <c r="F28" s="200">
        <v>406.29</v>
      </c>
      <c r="G28" s="273">
        <v>11.942458537150131</v>
      </c>
      <c r="H28" s="94" t="s">
        <v>52</v>
      </c>
      <c r="I28" s="234">
        <v>0.17462198964988884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310.47000000000003</v>
      </c>
      <c r="E29" s="188">
        <v>304.94</v>
      </c>
      <c r="F29" s="200">
        <v>321.33</v>
      </c>
      <c r="G29" s="273">
        <v>5.2739015493759069</v>
      </c>
      <c r="H29" s="94" t="s">
        <v>52</v>
      </c>
      <c r="I29" s="234">
        <v>5.3748278349839307E-2</v>
      </c>
      <c r="J29" s="267"/>
      <c r="K29" s="163" t="s">
        <v>52</v>
      </c>
      <c r="L29" s="312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52.46</v>
      </c>
      <c r="E30" s="188">
        <v>45.09</v>
      </c>
      <c r="F30" s="200">
        <v>54.61</v>
      </c>
      <c r="G30" s="273">
        <v>17.261410788381752</v>
      </c>
      <c r="H30" s="94" t="s">
        <v>52</v>
      </c>
      <c r="I30" s="234">
        <v>0.21113328897760031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53.42</v>
      </c>
      <c r="F31" s="200">
        <v>84.41</v>
      </c>
      <c r="G31" s="273">
        <v>38.309922972360653</v>
      </c>
      <c r="H31" s="94" t="s">
        <v>52</v>
      </c>
      <c r="I31" s="234">
        <v>0.58011980531636076</v>
      </c>
      <c r="J31" s="267"/>
      <c r="K31" s="163" t="s">
        <v>52</v>
      </c>
      <c r="L31" s="312">
        <v>0.12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0.15261549010084852</v>
      </c>
      <c r="F32" s="199">
        <v>0.22453051018779591</v>
      </c>
      <c r="G32" s="272"/>
      <c r="H32" s="275" t="s">
        <v>52</v>
      </c>
      <c r="I32" s="240">
        <v>7.191502008694739</v>
      </c>
      <c r="J32" s="268"/>
      <c r="K32" s="192"/>
      <c r="L32" s="313">
        <v>0.03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6.86</v>
      </c>
      <c r="G34" s="271">
        <v>21.931260229132562</v>
      </c>
      <c r="H34" s="277" t="s">
        <v>52</v>
      </c>
      <c r="I34" s="234">
        <v>0.17064846416382262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4.29</v>
      </c>
      <c r="F35" s="198">
        <v>4.43</v>
      </c>
      <c r="G35" s="271">
        <v>19.546742209631731</v>
      </c>
      <c r="H35" s="277" t="s">
        <v>52</v>
      </c>
      <c r="I35" s="234">
        <v>3.2634032634032639E-2</v>
      </c>
      <c r="J35" s="267"/>
      <c r="K35" s="163" t="s">
        <v>52</v>
      </c>
      <c r="L35" s="312">
        <v>0.06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3.05</v>
      </c>
      <c r="F36" s="198">
        <v>3.14</v>
      </c>
      <c r="G36" s="271">
        <v>4.093567251461991</v>
      </c>
      <c r="H36" s="277" t="s">
        <v>52</v>
      </c>
      <c r="I36" s="234">
        <v>2.9508196721311553E-2</v>
      </c>
      <c r="J36" s="267"/>
      <c r="K36" s="163" t="s">
        <v>548</v>
      </c>
      <c r="L36" s="312">
        <v>0.04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1.02</v>
      </c>
      <c r="F37" s="198">
        <v>1.38</v>
      </c>
      <c r="G37" s="271">
        <v>28.378378378378386</v>
      </c>
      <c r="H37" s="277" t="s">
        <v>52</v>
      </c>
      <c r="I37" s="234">
        <v>0.35294117647058809</v>
      </c>
      <c r="J37" s="267"/>
      <c r="K37" s="163" t="s">
        <v>52</v>
      </c>
      <c r="L37" s="312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0.13896457765667575</v>
      </c>
      <c r="F38" s="201">
        <v>0.18229854689564068</v>
      </c>
      <c r="G38" s="274"/>
      <c r="H38" s="278" t="s">
        <v>52</v>
      </c>
      <c r="I38" s="235">
        <v>4.3333969238964931</v>
      </c>
      <c r="J38" s="270"/>
      <c r="K38" s="167"/>
      <c r="L38" s="316">
        <v>0.6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789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792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96.68</v>
      </c>
      <c r="F44" s="223">
        <v>112.26</v>
      </c>
      <c r="G44" s="279"/>
      <c r="H44" s="280" t="s">
        <v>52</v>
      </c>
      <c r="I44" s="233">
        <v>0.16115018618121635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60.52</v>
      </c>
      <c r="E45" s="226">
        <v>61</v>
      </c>
      <c r="F45" s="198">
        <v>62.05</v>
      </c>
      <c r="G45" s="271"/>
      <c r="H45" s="281" t="s">
        <v>52</v>
      </c>
      <c r="I45" s="234">
        <v>1.7213114754098369E-2</v>
      </c>
      <c r="J45" s="286"/>
      <c r="K45" s="163" t="s">
        <v>52</v>
      </c>
      <c r="L45" s="312">
        <v>0.41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47.56</v>
      </c>
      <c r="E46" s="226">
        <v>44.91</v>
      </c>
      <c r="F46" s="198">
        <v>55.79</v>
      </c>
      <c r="G46" s="271"/>
      <c r="H46" s="281" t="s">
        <v>52</v>
      </c>
      <c r="I46" s="234">
        <v>0.24226230238254298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15.92</v>
      </c>
      <c r="F47" s="198">
        <v>10.76</v>
      </c>
      <c r="G47" s="271"/>
      <c r="H47" s="281" t="s">
        <v>548</v>
      </c>
      <c r="I47" s="234">
        <v>0.32412060301507539</v>
      </c>
      <c r="J47" s="286"/>
      <c r="K47" s="163" t="s">
        <v>548</v>
      </c>
      <c r="L47" s="312">
        <v>0.27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0.22890451517394519</v>
      </c>
      <c r="E48" s="229">
        <v>0.15031630629780002</v>
      </c>
      <c r="F48" s="201">
        <v>9.1310251188051597E-2</v>
      </c>
      <c r="G48" s="274"/>
      <c r="H48" s="282" t="s">
        <v>548</v>
      </c>
      <c r="I48" s="235">
        <v>5.9006055109748416</v>
      </c>
      <c r="J48" s="287"/>
      <c r="K48" s="167" t="s">
        <v>548</v>
      </c>
      <c r="L48" s="316">
        <v>0.3</v>
      </c>
      <c r="M48" s="317">
        <v>4.5170585387168012E-2</v>
      </c>
    </row>
    <row r="49" spans="2:15" ht="12" customHeight="1">
      <c r="B49" s="296" t="s">
        <v>795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784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F41" sqref="F41:L4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915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458.91</v>
      </c>
      <c r="F10" s="198">
        <v>457.91</v>
      </c>
      <c r="G10" s="271"/>
      <c r="H10" s="94" t="s">
        <v>548</v>
      </c>
      <c r="I10" s="234">
        <v>2.1790765073761431E-3</v>
      </c>
      <c r="J10" s="267"/>
      <c r="K10" s="163"/>
      <c r="L10" s="312">
        <v>-1.1299999999999999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365.58</v>
      </c>
      <c r="F11" s="198">
        <v>366.92</v>
      </c>
      <c r="G11" s="271"/>
      <c r="H11" s="94" t="s">
        <v>52</v>
      </c>
      <c r="I11" s="234">
        <v>3.6654083921441316E-3</v>
      </c>
      <c r="J11" s="267"/>
      <c r="K11" s="163"/>
      <c r="L11" s="312">
        <v>0.44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86.8</v>
      </c>
      <c r="F12" s="198">
        <v>90.42</v>
      </c>
      <c r="G12" s="271"/>
      <c r="H12" s="94" t="s">
        <v>52</v>
      </c>
      <c r="I12" s="234">
        <v>4.1705069124424066E-2</v>
      </c>
      <c r="J12" s="267"/>
      <c r="L12" s="312">
        <v>-0.03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67.95</v>
      </c>
      <c r="F13" s="198">
        <v>75.72</v>
      </c>
      <c r="G13" s="271"/>
      <c r="H13" s="94" t="s">
        <v>52</v>
      </c>
      <c r="I13" s="234">
        <v>0.11434878587196451</v>
      </c>
      <c r="J13" s="267"/>
      <c r="K13" s="163"/>
      <c r="L13" s="312">
        <v>-1.39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0.15020557938016713</v>
      </c>
      <c r="F14" s="199">
        <v>0.16556609961953905</v>
      </c>
      <c r="G14" s="272"/>
      <c r="H14" s="275" t="s">
        <v>52</v>
      </c>
      <c r="I14" s="240">
        <v>1.5360520239371929</v>
      </c>
      <c r="J14" s="268"/>
      <c r="K14" s="163"/>
      <c r="L14" s="313">
        <v>-0.3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49.1</v>
      </c>
      <c r="F16" s="198">
        <v>53.65</v>
      </c>
      <c r="G16" s="271"/>
      <c r="H16" s="94" t="s">
        <v>52</v>
      </c>
      <c r="I16" s="234">
        <v>9.2668024439918506E-2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30.16</v>
      </c>
      <c r="F17" s="198">
        <v>31.24</v>
      </c>
      <c r="G17" s="271"/>
      <c r="H17" s="94" t="s">
        <v>52</v>
      </c>
      <c r="I17" s="234">
        <v>3.5809018567639184E-2</v>
      </c>
      <c r="J17" s="267"/>
      <c r="K17" s="163"/>
      <c r="L17" s="312">
        <v>0.05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22.45</v>
      </c>
      <c r="G18" s="271"/>
      <c r="H18" s="94" t="s">
        <v>52</v>
      </c>
      <c r="I18" s="234">
        <v>0.16683991683991684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18.95</v>
      </c>
      <c r="F19" s="198">
        <v>22.17</v>
      </c>
      <c r="G19" s="271"/>
      <c r="H19" s="94" t="s">
        <v>52</v>
      </c>
      <c r="I19" s="234">
        <v>0.16992084432717691</v>
      </c>
      <c r="J19" s="267"/>
      <c r="K19" s="163"/>
      <c r="L19" s="312">
        <v>0.08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0.38360323886639675</v>
      </c>
      <c r="F20" s="199">
        <v>0.41292605699385365</v>
      </c>
      <c r="G20" s="272"/>
      <c r="H20" s="275" t="s">
        <v>52</v>
      </c>
      <c r="I20" s="240">
        <v>2.9322818127456909</v>
      </c>
      <c r="J20" s="268"/>
      <c r="K20" s="163"/>
      <c r="L20" s="313">
        <v>0.1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402.88</v>
      </c>
      <c r="F22" s="198">
        <v>397.28</v>
      </c>
      <c r="G22" s="271"/>
      <c r="H22" s="94" t="s">
        <v>548</v>
      </c>
      <c r="I22" s="234">
        <v>1.3899920571882496E-2</v>
      </c>
      <c r="J22" s="267"/>
      <c r="K22" s="163"/>
      <c r="L22" s="312">
        <v>-1.1299999999999999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330.48</v>
      </c>
      <c r="F23" s="198">
        <v>330.62</v>
      </c>
      <c r="G23" s="271"/>
      <c r="H23" s="94" t="s">
        <v>52</v>
      </c>
      <c r="I23" s="234">
        <v>4.236262406196456E-4</v>
      </c>
      <c r="J23" s="267"/>
      <c r="K23" s="163"/>
      <c r="L23" s="312">
        <v>0.38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64.45</v>
      </c>
      <c r="F24" s="198">
        <v>64.790000000000006</v>
      </c>
      <c r="G24" s="271"/>
      <c r="H24" s="94" t="s">
        <v>52</v>
      </c>
      <c r="I24" s="234">
        <v>5.2754072924747764E-3</v>
      </c>
      <c r="J24" s="267"/>
      <c r="K24" s="163"/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47.74</v>
      </c>
      <c r="F25" s="198">
        <v>52.06</v>
      </c>
      <c r="G25" s="271"/>
      <c r="H25" s="94" t="s">
        <v>52</v>
      </c>
      <c r="I25" s="234">
        <v>9.049015500628399E-2</v>
      </c>
      <c r="J25" s="267"/>
      <c r="K25" s="163"/>
      <c r="L25" s="312">
        <v>-1.51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0.12088218165244474</v>
      </c>
      <c r="F26" s="199">
        <v>0.13166080776915101</v>
      </c>
      <c r="G26" s="272"/>
      <c r="H26" s="275" t="s">
        <v>52</v>
      </c>
      <c r="I26" s="240">
        <v>1.0778626116706269</v>
      </c>
      <c r="J26" s="268"/>
      <c r="K26" s="94"/>
      <c r="L26" s="313">
        <v>-0.39500000000000002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389.67</v>
      </c>
      <c r="F28" s="200">
        <v>384.64</v>
      </c>
      <c r="G28" s="273">
        <v>11.942458537150131</v>
      </c>
      <c r="H28" s="94" t="s">
        <v>548</v>
      </c>
      <c r="I28" s="234">
        <v>1.2908358354505212E-2</v>
      </c>
      <c r="J28" s="267"/>
      <c r="K28" s="163"/>
      <c r="L28" s="312">
        <v>-1.54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322</v>
      </c>
      <c r="F29" s="200">
        <v>321.70999999999998</v>
      </c>
      <c r="G29" s="273">
        <v>5.2739015493759069</v>
      </c>
      <c r="H29" s="94" t="s">
        <v>548</v>
      </c>
      <c r="I29" s="234">
        <v>9.0062111801247902E-4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58.23</v>
      </c>
      <c r="F30" s="200">
        <v>59.06</v>
      </c>
      <c r="G30" s="273">
        <v>17.261410788381752</v>
      </c>
      <c r="H30" s="94" t="s">
        <v>52</v>
      </c>
      <c r="I30" s="234">
        <v>1.4253821054439397E-2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44.72</v>
      </c>
      <c r="F31" s="200">
        <v>49.23</v>
      </c>
      <c r="G31" s="273">
        <v>38.309922972360653</v>
      </c>
      <c r="H31" s="94" t="s">
        <v>52</v>
      </c>
      <c r="I31" s="234">
        <v>0.10084973166368516</v>
      </c>
      <c r="J31" s="267"/>
      <c r="K31" s="163"/>
      <c r="L31" s="312">
        <v>-1.54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0.11761302369618389</v>
      </c>
      <c r="F32" s="199">
        <v>0.12929064789768102</v>
      </c>
      <c r="G32" s="272"/>
      <c r="H32" s="275" t="s">
        <v>52</v>
      </c>
      <c r="I32" s="240">
        <v>1.1677624201497137</v>
      </c>
      <c r="J32" s="268"/>
      <c r="K32" s="275"/>
      <c r="L32" s="313">
        <v>-0.4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6.98</v>
      </c>
      <c r="G34" s="271">
        <v>21.931260229132562</v>
      </c>
      <c r="H34" s="277" t="s">
        <v>52</v>
      </c>
      <c r="I34" s="234">
        <v>7.2150072150072297E-3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4.9400000000000004</v>
      </c>
      <c r="F35" s="198">
        <v>5.05</v>
      </c>
      <c r="G35" s="271">
        <v>19.546742209631731</v>
      </c>
      <c r="H35" s="277" t="s">
        <v>52</v>
      </c>
      <c r="I35" s="234">
        <v>2.2267206477732726E-2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3.18</v>
      </c>
      <c r="G36" s="271">
        <v>4.093567251461991</v>
      </c>
      <c r="H36" s="277" t="s">
        <v>52</v>
      </c>
      <c r="I36" s="234">
        <v>1.9230769230769162E-2</v>
      </c>
      <c r="J36" s="267"/>
      <c r="K36" s="163"/>
      <c r="L36" s="312">
        <v>-0.03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1.25</v>
      </c>
      <c r="F37" s="198">
        <v>1.48</v>
      </c>
      <c r="G37" s="271">
        <v>28.378378378378386</v>
      </c>
      <c r="H37" s="277" t="s">
        <v>52</v>
      </c>
      <c r="I37" s="234">
        <v>0.18399999999999994</v>
      </c>
      <c r="J37" s="267"/>
      <c r="K37" s="163"/>
      <c r="L37" s="312">
        <v>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0.15508684863523572</v>
      </c>
      <c r="F38" s="201">
        <v>0.17982989064398541</v>
      </c>
      <c r="G38" s="274"/>
      <c r="H38" s="278" t="s">
        <v>52</v>
      </c>
      <c r="I38" s="235">
        <v>2.4743042008749687</v>
      </c>
      <c r="J38" s="270"/>
      <c r="K38" s="323"/>
      <c r="L38" s="316">
        <v>0.4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113.27</v>
      </c>
      <c r="F44" s="223">
        <v>121.42</v>
      </c>
      <c r="G44" s="279"/>
      <c r="H44" s="280" t="s">
        <v>52</v>
      </c>
      <c r="I44" s="233">
        <v>7.1951973161472615E-2</v>
      </c>
      <c r="J44" s="283"/>
      <c r="K44" s="280"/>
      <c r="L44" s="318">
        <v>-3.28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65.59</v>
      </c>
      <c r="F45" s="198">
        <v>68.67</v>
      </c>
      <c r="G45" s="271"/>
      <c r="H45" s="281" t="s">
        <v>52</v>
      </c>
      <c r="I45" s="234">
        <v>4.6958377801494144E-2</v>
      </c>
      <c r="J45" s="286"/>
      <c r="K45" s="281"/>
      <c r="L45" s="312">
        <v>-0.43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46.13</v>
      </c>
      <c r="F46" s="198">
        <v>49.67</v>
      </c>
      <c r="G46" s="271"/>
      <c r="H46" s="281" t="s">
        <v>52</v>
      </c>
      <c r="I46" s="234">
        <v>7.6739648818556327E-2</v>
      </c>
      <c r="J46" s="286"/>
      <c r="K46" s="281"/>
      <c r="L46" s="312">
        <v>-0.68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9.31</v>
      </c>
      <c r="F47" s="198">
        <v>12.8</v>
      </c>
      <c r="G47" s="271"/>
      <c r="H47" s="281" t="s">
        <v>52</v>
      </c>
      <c r="I47" s="234">
        <v>0.37486573576799143</v>
      </c>
      <c r="J47" s="286"/>
      <c r="K47" s="281"/>
      <c r="L47" s="312">
        <v>-2.17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8.3333333333333343E-2</v>
      </c>
      <c r="F48" s="201">
        <v>0.10816292039885077</v>
      </c>
      <c r="G48" s="274"/>
      <c r="H48" s="282" t="s">
        <v>52</v>
      </c>
      <c r="I48" s="235">
        <v>2.4829587065517424</v>
      </c>
      <c r="J48" s="287"/>
      <c r="K48" s="342"/>
      <c r="L48" s="316">
        <v>-1.7</v>
      </c>
      <c r="M48" s="317">
        <v>4.5170585387168012E-2</v>
      </c>
    </row>
    <row r="49" spans="2:15" ht="12" customHeight="1">
      <c r="B49" s="296" t="s">
        <v>916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78"/>
    </row>
    <row r="56" spans="2:15" ht="12" customHeight="1">
      <c r="B56" s="377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D41" sqref="D4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790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696</v>
      </c>
      <c r="E6" s="179" t="s">
        <v>749</v>
      </c>
      <c r="F6" s="389" t="s">
        <v>789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436.32</v>
      </c>
      <c r="E10" s="187">
        <v>418.58</v>
      </c>
      <c r="F10" s="198">
        <v>478.15</v>
      </c>
      <c r="G10" s="271"/>
      <c r="H10" s="94" t="s">
        <v>52</v>
      </c>
      <c r="I10" s="234">
        <v>0.14231449185340916</v>
      </c>
      <c r="J10" s="267"/>
      <c r="K10" s="163" t="s">
        <v>52</v>
      </c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357.64</v>
      </c>
      <c r="E11" s="187">
        <v>352.86</v>
      </c>
      <c r="F11" s="198">
        <v>366.74</v>
      </c>
      <c r="G11" s="271"/>
      <c r="H11" s="94" t="s">
        <v>52</v>
      </c>
      <c r="I11" s="234">
        <v>3.9335713880859213E-2</v>
      </c>
      <c r="J11" s="267"/>
      <c r="K11" s="163" t="s">
        <v>52</v>
      </c>
      <c r="L11" s="312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83.39</v>
      </c>
      <c r="E12" s="187">
        <v>79.84</v>
      </c>
      <c r="F12" s="198">
        <v>89.37</v>
      </c>
      <c r="G12" s="271"/>
      <c r="H12" s="94" t="s">
        <v>52</v>
      </c>
      <c r="I12" s="234">
        <v>0.11936372745490975</v>
      </c>
      <c r="J12" s="267"/>
      <c r="K12" s="163" t="s">
        <v>52</v>
      </c>
      <c r="L12" s="312" t="s">
        <v>603</v>
      </c>
      <c r="M12" s="215">
        <v>51.633000000000003</v>
      </c>
    </row>
    <row r="13" spans="1:16" ht="12" customHeight="1">
      <c r="B13" s="174"/>
      <c r="C13" s="259" t="s">
        <v>9</v>
      </c>
      <c r="D13" s="252">
        <v>91.28</v>
      </c>
      <c r="E13" s="187">
        <v>84.22</v>
      </c>
      <c r="F13" s="198">
        <v>113.8</v>
      </c>
      <c r="G13" s="271"/>
      <c r="H13" s="94" t="s">
        <v>52</v>
      </c>
      <c r="I13" s="234">
        <v>0.35122298741391589</v>
      </c>
      <c r="J13" s="267"/>
      <c r="K13" s="94" t="s">
        <v>52</v>
      </c>
      <c r="L13" s="312" t="s">
        <v>603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0.20697004738906652</v>
      </c>
      <c r="E14" s="191">
        <v>0.19463831754102148</v>
      </c>
      <c r="F14" s="199">
        <v>0.24950121681173401</v>
      </c>
      <c r="G14" s="272"/>
      <c r="H14" s="275" t="s">
        <v>52</v>
      </c>
      <c r="I14" s="240">
        <v>5.4862899270712528</v>
      </c>
      <c r="J14" s="268"/>
      <c r="K14" s="163"/>
      <c r="L14" s="313" t="s">
        <v>603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51.31</v>
      </c>
      <c r="E16" s="187">
        <v>52.26</v>
      </c>
      <c r="F16" s="198">
        <v>50.78</v>
      </c>
      <c r="G16" s="271"/>
      <c r="H16" s="94" t="s">
        <v>548</v>
      </c>
      <c r="I16" s="234">
        <v>2.8319938767699893E-2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30.02</v>
      </c>
      <c r="E17" s="187">
        <v>31.49</v>
      </c>
      <c r="F17" s="198">
        <v>30.62</v>
      </c>
      <c r="G17" s="271"/>
      <c r="H17" s="94" t="s">
        <v>548</v>
      </c>
      <c r="I17" s="234">
        <v>2.7627818355033251E-2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25.48</v>
      </c>
      <c r="E18" s="187">
        <v>26.4</v>
      </c>
      <c r="F18" s="198">
        <v>25.86</v>
      </c>
      <c r="G18" s="271"/>
      <c r="H18" s="94" t="s">
        <v>548</v>
      </c>
      <c r="I18" s="234">
        <v>2.0454545454545392E-2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29.39</v>
      </c>
      <c r="E19" s="187">
        <v>26.61</v>
      </c>
      <c r="F19" s="198">
        <v>24.74</v>
      </c>
      <c r="G19" s="271"/>
      <c r="H19" s="94" t="s">
        <v>548</v>
      </c>
      <c r="I19" s="234">
        <v>7.0274332957534824E-2</v>
      </c>
      <c r="J19" s="267"/>
      <c r="K19" s="163"/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0.52954954954954958</v>
      </c>
      <c r="E20" s="191">
        <v>0.45966488167213682</v>
      </c>
      <c r="F20" s="199">
        <v>0.43803116147308774</v>
      </c>
      <c r="G20" s="272"/>
      <c r="H20" s="275" t="s">
        <v>548</v>
      </c>
      <c r="I20" s="240">
        <v>2.1633720199049078</v>
      </c>
      <c r="J20" s="268"/>
      <c r="K20" s="192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 t="s">
        <v>603</v>
      </c>
      <c r="M21" s="217"/>
    </row>
    <row r="22" spans="2:16" ht="12" customHeight="1">
      <c r="B22" s="174"/>
      <c r="C22" s="259" t="s">
        <v>7</v>
      </c>
      <c r="D22" s="252">
        <v>377.91</v>
      </c>
      <c r="E22" s="187">
        <v>360.45</v>
      </c>
      <c r="F22" s="198">
        <v>420.5</v>
      </c>
      <c r="G22" s="271"/>
      <c r="H22" s="94" t="s">
        <v>52</v>
      </c>
      <c r="I22" s="234">
        <v>0.16659730891940638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323.05</v>
      </c>
      <c r="E23" s="187">
        <v>317.14999999999998</v>
      </c>
      <c r="F23" s="198">
        <v>331.75</v>
      </c>
      <c r="G23" s="271"/>
      <c r="H23" s="94" t="s">
        <v>52</v>
      </c>
      <c r="I23" s="234">
        <v>4.6034999211729488E-2</v>
      </c>
      <c r="J23" s="267"/>
      <c r="K23" s="163" t="s">
        <v>52</v>
      </c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54.94</v>
      </c>
      <c r="E24" s="187">
        <v>50.33</v>
      </c>
      <c r="F24" s="198">
        <v>60.34</v>
      </c>
      <c r="G24" s="271"/>
      <c r="H24" s="94" t="s">
        <v>52</v>
      </c>
      <c r="I24" s="234">
        <v>0.19888734353268434</v>
      </c>
      <c r="J24" s="267"/>
      <c r="K24" s="163" t="s">
        <v>52</v>
      </c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60.47</v>
      </c>
      <c r="E25" s="187">
        <v>56.64</v>
      </c>
      <c r="F25" s="198">
        <v>87.74</v>
      </c>
      <c r="G25" s="271"/>
      <c r="H25" s="94" t="s">
        <v>52</v>
      </c>
      <c r="I25" s="234">
        <v>0.5490819209039548</v>
      </c>
      <c r="J25" s="267"/>
      <c r="K25" s="163" t="s">
        <v>52</v>
      </c>
      <c r="L25" s="312" t="s">
        <v>603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0.15997777718987274</v>
      </c>
      <c r="E26" s="191">
        <v>0.15413083705235661</v>
      </c>
      <c r="F26" s="199">
        <v>0.22377515366369963</v>
      </c>
      <c r="G26" s="272"/>
      <c r="H26" s="275" t="s">
        <v>52</v>
      </c>
      <c r="I26" s="240">
        <v>6.9644316611343013</v>
      </c>
      <c r="J26" s="268"/>
      <c r="K26" s="163"/>
      <c r="L26" s="313" t="s">
        <v>603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364.26</v>
      </c>
      <c r="E28" s="188">
        <v>347.05</v>
      </c>
      <c r="F28" s="200">
        <v>406.29</v>
      </c>
      <c r="G28" s="273">
        <v>11.942458537150131</v>
      </c>
      <c r="H28" s="94" t="s">
        <v>52</v>
      </c>
      <c r="I28" s="234">
        <v>0.17069586514911395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310.47000000000003</v>
      </c>
      <c r="E29" s="188">
        <v>306.20999999999998</v>
      </c>
      <c r="F29" s="200">
        <v>321.33</v>
      </c>
      <c r="G29" s="273">
        <v>5.2739015493759069</v>
      </c>
      <c r="H29" s="94" t="s">
        <v>52</v>
      </c>
      <c r="I29" s="234">
        <v>4.937787792691295E-2</v>
      </c>
      <c r="J29" s="267"/>
      <c r="K29" s="163" t="s">
        <v>52</v>
      </c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52.46</v>
      </c>
      <c r="E30" s="188">
        <v>45.09</v>
      </c>
      <c r="F30" s="200">
        <v>54.61</v>
      </c>
      <c r="G30" s="273">
        <v>17.261410788381752</v>
      </c>
      <c r="H30" s="94" t="s">
        <v>52</v>
      </c>
      <c r="I30" s="234">
        <v>0.21113328897760031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56.41</v>
      </c>
      <c r="E31" s="188">
        <v>53.3</v>
      </c>
      <c r="F31" s="200">
        <v>84.29</v>
      </c>
      <c r="G31" s="273">
        <v>38.309922972360653</v>
      </c>
      <c r="H31" s="94" t="s">
        <v>52</v>
      </c>
      <c r="I31" s="234">
        <v>0.58142589118198895</v>
      </c>
      <c r="J31" s="267"/>
      <c r="K31" s="163" t="s">
        <v>52</v>
      </c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0.15542942165155815</v>
      </c>
      <c r="E32" s="191">
        <v>0.15172217477939084</v>
      </c>
      <c r="F32" s="199">
        <v>0.22421131031547589</v>
      </c>
      <c r="G32" s="272"/>
      <c r="H32" s="275" t="s">
        <v>52</v>
      </c>
      <c r="I32" s="240">
        <v>7.2489135536085048</v>
      </c>
      <c r="J32" s="268"/>
      <c r="K32" s="192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7.11</v>
      </c>
      <c r="E34" s="187">
        <v>5.86</v>
      </c>
      <c r="F34" s="198">
        <v>6.86</v>
      </c>
      <c r="G34" s="271">
        <v>21.931260229132562</v>
      </c>
      <c r="H34" s="277" t="s">
        <v>52</v>
      </c>
      <c r="I34" s="234">
        <v>0.17064846416382262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4.57</v>
      </c>
      <c r="E35" s="187">
        <v>4.22</v>
      </c>
      <c r="F35" s="198">
        <v>4.37</v>
      </c>
      <c r="G35" s="271">
        <v>19.546742209631731</v>
      </c>
      <c r="H35" s="277" t="s">
        <v>52</v>
      </c>
      <c r="I35" s="234">
        <v>3.5545023696682554E-2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2.97</v>
      </c>
      <c r="E36" s="187">
        <v>3.11</v>
      </c>
      <c r="F36" s="198">
        <v>3.18</v>
      </c>
      <c r="G36" s="271">
        <v>4.093567251461991</v>
      </c>
      <c r="H36" s="277" t="s">
        <v>52</v>
      </c>
      <c r="I36" s="234">
        <v>2.2508038585209E-2</v>
      </c>
      <c r="J36" s="267"/>
      <c r="K36" s="163" t="s">
        <v>52</v>
      </c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1.42</v>
      </c>
      <c r="E37" s="187">
        <v>0.97</v>
      </c>
      <c r="F37" s="198">
        <v>1.33</v>
      </c>
      <c r="G37" s="271">
        <v>28.378378378378386</v>
      </c>
      <c r="H37" s="277" t="s">
        <v>52</v>
      </c>
      <c r="I37" s="234">
        <v>0.37113402061855671</v>
      </c>
      <c r="J37" s="267"/>
      <c r="K37" s="163" t="s">
        <v>52</v>
      </c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0.18832891246684347</v>
      </c>
      <c r="E38" s="189">
        <v>0.13233287858117326</v>
      </c>
      <c r="F38" s="201">
        <v>0.176158940397351</v>
      </c>
      <c r="G38" s="274"/>
      <c r="H38" s="278" t="s">
        <v>52</v>
      </c>
      <c r="I38" s="235">
        <v>4.3826061816177733</v>
      </c>
      <c r="J38" s="270"/>
      <c r="K38" s="167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696</v>
      </c>
      <c r="E41" s="179" t="s">
        <v>749</v>
      </c>
      <c r="F41" s="389" t="s">
        <v>791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792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120.52</v>
      </c>
      <c r="E44" s="222">
        <v>96.79</v>
      </c>
      <c r="F44" s="223">
        <v>112.26</v>
      </c>
      <c r="G44" s="279"/>
      <c r="H44" s="280" t="s">
        <v>52</v>
      </c>
      <c r="I44" s="233">
        <v>0.15983056100836857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60.52</v>
      </c>
      <c r="E45" s="226">
        <v>60.57</v>
      </c>
      <c r="F45" s="198">
        <v>61.64</v>
      </c>
      <c r="G45" s="271"/>
      <c r="H45" s="281" t="s">
        <v>52</v>
      </c>
      <c r="I45" s="234">
        <v>1.7665510979032462E-2</v>
      </c>
      <c r="J45" s="286"/>
      <c r="K45" s="163" t="s">
        <v>52</v>
      </c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47.56</v>
      </c>
      <c r="E46" s="226">
        <v>45.59</v>
      </c>
      <c r="F46" s="198">
        <v>55.79</v>
      </c>
      <c r="G46" s="271"/>
      <c r="H46" s="281" t="s">
        <v>52</v>
      </c>
      <c r="I46" s="234">
        <v>0.22373327484097372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24.74</v>
      </c>
      <c r="E47" s="226">
        <v>15.79</v>
      </c>
      <c r="F47" s="198">
        <v>11.03</v>
      </c>
      <c r="G47" s="271"/>
      <c r="H47" s="281" t="s">
        <v>548</v>
      </c>
      <c r="I47" s="234">
        <v>0.30145661811272961</v>
      </c>
      <c r="J47" s="286"/>
      <c r="K47" s="163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0.22890451517394519</v>
      </c>
      <c r="E48" s="229">
        <v>0.14873775433308214</v>
      </c>
      <c r="F48" s="201">
        <v>9.3928297709273592E-2</v>
      </c>
      <c r="G48" s="274"/>
      <c r="H48" s="282" t="s">
        <v>548</v>
      </c>
      <c r="I48" s="235">
        <v>5.4809456623808552</v>
      </c>
      <c r="J48" s="287"/>
      <c r="K48" s="167"/>
      <c r="L48" s="316" t="s">
        <v>603</v>
      </c>
      <c r="M48" s="317">
        <v>4.5170585387168012E-2</v>
      </c>
    </row>
    <row r="49" spans="2:15" ht="12" customHeight="1">
      <c r="B49" s="296" t="s">
        <v>793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784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19" colorId="22" zoomScaleNormal="100" workbookViewId="0">
      <selection activeCell="H24" sqref="H24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787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436.32</v>
      </c>
      <c r="F10" s="198">
        <v>419.31</v>
      </c>
      <c r="G10" s="271"/>
      <c r="H10" s="94" t="s">
        <v>548</v>
      </c>
      <c r="I10" s="234">
        <v>3.8985148514851464E-2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357.64</v>
      </c>
      <c r="F11" s="198">
        <v>355.28</v>
      </c>
      <c r="G11" s="271"/>
      <c r="H11" s="94" t="s">
        <v>548</v>
      </c>
      <c r="I11" s="234">
        <v>6.5988144502852064E-3</v>
      </c>
      <c r="J11" s="267"/>
      <c r="K11" s="163" t="s">
        <v>548</v>
      </c>
      <c r="L11" s="312">
        <v>6.89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83.39</v>
      </c>
      <c r="F12" s="198">
        <v>78.63</v>
      </c>
      <c r="G12" s="271"/>
      <c r="H12" s="94" t="s">
        <v>548</v>
      </c>
      <c r="I12" s="234">
        <v>5.7081184794339879E-2</v>
      </c>
      <c r="J12" s="267"/>
      <c r="K12" s="163" t="s">
        <v>52</v>
      </c>
      <c r="L12" s="312">
        <v>0.88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91.28</v>
      </c>
      <c r="F13" s="198">
        <v>83.76</v>
      </c>
      <c r="G13" s="271"/>
      <c r="H13" s="94" t="s">
        <v>548</v>
      </c>
      <c r="I13" s="234">
        <v>8.238387379491674E-2</v>
      </c>
      <c r="J13" s="267"/>
      <c r="K13" s="94" t="s">
        <v>52</v>
      </c>
      <c r="L13" s="312">
        <v>5.81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0.20697004738906652</v>
      </c>
      <c r="F14" s="199">
        <v>0.19303542209213895</v>
      </c>
      <c r="G14" s="272"/>
      <c r="H14" s="275" t="s">
        <v>548</v>
      </c>
      <c r="I14" s="240">
        <v>1.3934625296927572</v>
      </c>
      <c r="J14" s="268"/>
      <c r="K14" s="163"/>
      <c r="L14" s="313">
        <v>1.6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51.31</v>
      </c>
      <c r="F16" s="198">
        <v>52.26</v>
      </c>
      <c r="G16" s="271"/>
      <c r="H16" s="94" t="s">
        <v>52</v>
      </c>
      <c r="I16" s="234">
        <v>1.851490937439082E-2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30.02</v>
      </c>
      <c r="F17" s="198">
        <v>31.3</v>
      </c>
      <c r="G17" s="271"/>
      <c r="H17" s="94" t="s">
        <v>52</v>
      </c>
      <c r="I17" s="234">
        <v>4.2638241172551661E-2</v>
      </c>
      <c r="J17" s="267"/>
      <c r="K17" s="163" t="s">
        <v>548</v>
      </c>
      <c r="L17" s="312">
        <v>0.41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26.81</v>
      </c>
      <c r="G18" s="271"/>
      <c r="H18" s="94" t="s">
        <v>52</v>
      </c>
      <c r="I18" s="234">
        <v>5.2197802197802234E-2</v>
      </c>
      <c r="J18" s="267"/>
      <c r="K18" s="163" t="s">
        <v>548</v>
      </c>
      <c r="L18" s="312">
        <v>0.41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29.39</v>
      </c>
      <c r="F19" s="198">
        <v>26.4</v>
      </c>
      <c r="G19" s="271"/>
      <c r="H19" s="94" t="s">
        <v>548</v>
      </c>
      <c r="I19" s="234">
        <v>0.10173528411024169</v>
      </c>
      <c r="J19" s="267"/>
      <c r="K19" s="163" t="s">
        <v>52</v>
      </c>
      <c r="L19" s="312">
        <v>0.82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0.52954954954954958</v>
      </c>
      <c r="F20" s="199">
        <v>0.45431078988125967</v>
      </c>
      <c r="G20" s="272"/>
      <c r="H20" s="275" t="s">
        <v>548</v>
      </c>
      <c r="I20" s="240">
        <v>7.5238759668289914</v>
      </c>
      <c r="J20" s="268"/>
      <c r="K20" s="192"/>
      <c r="L20" s="313">
        <v>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377.91</v>
      </c>
      <c r="F22" s="198">
        <v>361.19</v>
      </c>
      <c r="G22" s="271"/>
      <c r="H22" s="94" t="s">
        <v>548</v>
      </c>
      <c r="I22" s="234">
        <v>4.4243338360985485E-2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323.05</v>
      </c>
      <c r="F23" s="198">
        <v>319.76</v>
      </c>
      <c r="G23" s="271"/>
      <c r="H23" s="94" t="s">
        <v>548</v>
      </c>
      <c r="I23" s="234">
        <v>1.018418201516802E-2</v>
      </c>
      <c r="J23" s="267"/>
      <c r="K23" s="163" t="s">
        <v>548</v>
      </c>
      <c r="L23" s="312">
        <v>6.48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54.94</v>
      </c>
      <c r="F24" s="198">
        <v>48.68</v>
      </c>
      <c r="G24" s="271"/>
      <c r="H24" s="94" t="s">
        <v>548</v>
      </c>
      <c r="I24" s="234">
        <v>0.11394248270840912</v>
      </c>
      <c r="J24" s="267"/>
      <c r="K24" s="163" t="s">
        <v>52</v>
      </c>
      <c r="L24" s="312">
        <v>1.29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60.47</v>
      </c>
      <c r="F25" s="198">
        <v>56.43</v>
      </c>
      <c r="G25" s="271"/>
      <c r="H25" s="94" t="s">
        <v>548</v>
      </c>
      <c r="I25" s="234">
        <v>6.6809988424011868E-2</v>
      </c>
      <c r="J25" s="267"/>
      <c r="K25" s="163" t="s">
        <v>52</v>
      </c>
      <c r="L25" s="312">
        <v>5.01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0.15997777718987274</v>
      </c>
      <c r="F26" s="199">
        <v>0.15315926609488656</v>
      </c>
      <c r="G26" s="272"/>
      <c r="H26" s="275" t="s">
        <v>548</v>
      </c>
      <c r="I26" s="240">
        <v>0.68185110949861849</v>
      </c>
      <c r="J26" s="268"/>
      <c r="K26" s="163"/>
      <c r="L26" s="313">
        <v>1.55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364.26</v>
      </c>
      <c r="F28" s="200">
        <v>347.78</v>
      </c>
      <c r="G28" s="273">
        <v>11.942458537150131</v>
      </c>
      <c r="H28" s="94" t="s">
        <v>548</v>
      </c>
      <c r="I28" s="234">
        <v>4.5242409268105299E-2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310.47000000000003</v>
      </c>
      <c r="F29" s="200">
        <v>308.37</v>
      </c>
      <c r="G29" s="273">
        <v>5.2739015493759069</v>
      </c>
      <c r="H29" s="94" t="s">
        <v>548</v>
      </c>
      <c r="I29" s="234">
        <v>6.7639385447869627E-3</v>
      </c>
      <c r="J29" s="267"/>
      <c r="K29" s="163" t="s">
        <v>548</v>
      </c>
      <c r="L29" s="312">
        <v>5.21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52.46</v>
      </c>
      <c r="F30" s="200">
        <v>43.82</v>
      </c>
      <c r="G30" s="273">
        <v>17.261410788381752</v>
      </c>
      <c r="H30" s="94" t="s">
        <v>548</v>
      </c>
      <c r="I30" s="234">
        <v>0.16469691193290126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56.41</v>
      </c>
      <c r="F31" s="200">
        <v>53.15</v>
      </c>
      <c r="G31" s="273">
        <v>38.309922972360653</v>
      </c>
      <c r="H31" s="94" t="s">
        <v>548</v>
      </c>
      <c r="I31" s="234">
        <v>5.7791171778053485E-2</v>
      </c>
      <c r="J31" s="267"/>
      <c r="K31" s="163" t="s">
        <v>52</v>
      </c>
      <c r="L31" s="312">
        <v>5.08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0.15542942165155815</v>
      </c>
      <c r="F32" s="199">
        <v>0.15091285953604588</v>
      </c>
      <c r="G32" s="272"/>
      <c r="H32" s="275" t="s">
        <v>548</v>
      </c>
      <c r="I32" s="240">
        <v>0.45165621155122682</v>
      </c>
      <c r="J32" s="268"/>
      <c r="K32" s="192"/>
      <c r="L32" s="313">
        <v>1.64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7.11</v>
      </c>
      <c r="F34" s="198">
        <v>5.86</v>
      </c>
      <c r="G34" s="271">
        <v>21.931260229132562</v>
      </c>
      <c r="H34" s="277" t="s">
        <v>548</v>
      </c>
      <c r="I34" s="234">
        <v>0.17580872011251758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4.57</v>
      </c>
      <c r="F35" s="198">
        <v>4.22</v>
      </c>
      <c r="G35" s="271">
        <v>19.546742209631731</v>
      </c>
      <c r="H35" s="277" t="s">
        <v>548</v>
      </c>
      <c r="I35" s="234">
        <v>7.6586433260393938E-2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3.14</v>
      </c>
      <c r="G36" s="271">
        <v>4.093567251461991</v>
      </c>
      <c r="H36" s="277" t="s">
        <v>52</v>
      </c>
      <c r="I36" s="234">
        <v>5.7239057239057312E-2</v>
      </c>
      <c r="J36" s="267"/>
      <c r="K36" s="163" t="s">
        <v>52</v>
      </c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0.94</v>
      </c>
      <c r="G37" s="271">
        <v>28.378378378378386</v>
      </c>
      <c r="H37" s="277" t="s">
        <v>548</v>
      </c>
      <c r="I37" s="234">
        <v>0.3380281690140845</v>
      </c>
      <c r="J37" s="267"/>
      <c r="K37" s="163" t="s">
        <v>548</v>
      </c>
      <c r="L37" s="312">
        <v>0.01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0.18832891246684347</v>
      </c>
      <c r="F38" s="201">
        <v>0.12771739130434784</v>
      </c>
      <c r="G38" s="274"/>
      <c r="H38" s="278" t="s">
        <v>548</v>
      </c>
      <c r="I38" s="235">
        <v>6.0611521162495627</v>
      </c>
      <c r="J38" s="270"/>
      <c r="K38" s="167" t="s">
        <v>548</v>
      </c>
      <c r="L38" s="316">
        <v>0.1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120.52</v>
      </c>
      <c r="F44" s="223">
        <v>96.84</v>
      </c>
      <c r="G44" s="279"/>
      <c r="H44" s="280" t="s">
        <v>548</v>
      </c>
      <c r="I44" s="233">
        <v>0.19648191171589768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60.52</v>
      </c>
      <c r="F45" s="198">
        <v>60.62</v>
      </c>
      <c r="G45" s="271"/>
      <c r="H45" s="281" t="s">
        <v>52</v>
      </c>
      <c r="I45" s="234">
        <v>1.6523463317910103E-3</v>
      </c>
      <c r="J45" s="286"/>
      <c r="K45" s="163" t="s">
        <v>548</v>
      </c>
      <c r="L45" s="312">
        <v>0.14000000000000001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47.56</v>
      </c>
      <c r="F46" s="198">
        <v>48.31</v>
      </c>
      <c r="G46" s="271"/>
      <c r="H46" s="281" t="s">
        <v>52</v>
      </c>
      <c r="I46" s="234">
        <v>1.5769554247266671E-2</v>
      </c>
      <c r="J46" s="286"/>
      <c r="K46" s="163" t="s">
        <v>548</v>
      </c>
      <c r="L46" s="312">
        <v>1.36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24.74</v>
      </c>
      <c r="F47" s="198">
        <v>13.07</v>
      </c>
      <c r="G47" s="271"/>
      <c r="H47" s="281" t="s">
        <v>548</v>
      </c>
      <c r="I47" s="234">
        <v>0.47170573969280516</v>
      </c>
      <c r="J47" s="286"/>
      <c r="K47" s="163" t="s">
        <v>52</v>
      </c>
      <c r="L47" s="312">
        <v>1.51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0.22890451517394519</v>
      </c>
      <c r="F48" s="201">
        <v>0.11998531166804369</v>
      </c>
      <c r="G48" s="274"/>
      <c r="H48" s="282" t="s">
        <v>548</v>
      </c>
      <c r="I48" s="235">
        <v>10.891920350590151</v>
      </c>
      <c r="J48" s="287"/>
      <c r="K48" s="167"/>
      <c r="L48" s="316">
        <v>1.5</v>
      </c>
      <c r="M48" s="317">
        <v>4.5170585387168012E-2</v>
      </c>
    </row>
    <row r="49" spans="2:15" ht="12" customHeight="1">
      <c r="B49" s="296" t="s">
        <v>788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784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7" colorId="22" zoomScale="85" zoomScaleNormal="85" workbookViewId="0">
      <selection activeCell="M18" sqref="M18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786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436.32</v>
      </c>
      <c r="F10" s="198">
        <v>419.31</v>
      </c>
      <c r="G10" s="271"/>
      <c r="H10" s="94" t="s">
        <v>548</v>
      </c>
      <c r="I10" s="234">
        <v>3.8985148514851464E-2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357.64</v>
      </c>
      <c r="F11" s="198">
        <v>362.17</v>
      </c>
      <c r="G11" s="271"/>
      <c r="H11" s="94" t="s">
        <v>52</v>
      </c>
      <c r="I11" s="234">
        <v>1.2666368415166218E-2</v>
      </c>
      <c r="J11" s="267"/>
      <c r="K11" s="163" t="s">
        <v>548</v>
      </c>
      <c r="L11" s="312">
        <v>0.26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83.39</v>
      </c>
      <c r="F12" s="198">
        <v>77.75</v>
      </c>
      <c r="G12" s="271"/>
      <c r="H12" s="94" t="s">
        <v>548</v>
      </c>
      <c r="I12" s="234">
        <v>6.7634008873965756E-2</v>
      </c>
      <c r="J12" s="267"/>
      <c r="K12" s="163" t="s">
        <v>52</v>
      </c>
      <c r="L12" s="312">
        <v>0.38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91.28</v>
      </c>
      <c r="F13" s="198">
        <v>77.95</v>
      </c>
      <c r="G13" s="271"/>
      <c r="H13" s="94" t="s">
        <v>548</v>
      </c>
      <c r="I13" s="234">
        <v>0.14603418054338302</v>
      </c>
      <c r="J13" s="267"/>
      <c r="K13" s="94" t="s">
        <v>548</v>
      </c>
      <c r="L13" s="312">
        <v>0.13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0.20697004738906652</v>
      </c>
      <c r="F14" s="199">
        <v>0.17719130751045645</v>
      </c>
      <c r="G14" s="272"/>
      <c r="H14" s="275" t="s">
        <v>548</v>
      </c>
      <c r="I14" s="240">
        <v>2.977873987861007</v>
      </c>
      <c r="J14" s="268"/>
      <c r="K14" s="163"/>
      <c r="L14" s="313">
        <v>0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51.31</v>
      </c>
      <c r="F16" s="198">
        <v>52.26</v>
      </c>
      <c r="G16" s="271"/>
      <c r="H16" s="94" t="s">
        <v>52</v>
      </c>
      <c r="I16" s="234">
        <v>1.851490937439082E-2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30.02</v>
      </c>
      <c r="F17" s="198">
        <v>31.71</v>
      </c>
      <c r="G17" s="271"/>
      <c r="H17" s="94" t="s">
        <v>52</v>
      </c>
      <c r="I17" s="234">
        <v>5.629580279813462E-2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27.22</v>
      </c>
      <c r="G18" s="271"/>
      <c r="H18" s="94" t="s">
        <v>52</v>
      </c>
      <c r="I18" s="234">
        <v>6.8288854003139665E-2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29.39</v>
      </c>
      <c r="F19" s="198">
        <v>25.58</v>
      </c>
      <c r="G19" s="271"/>
      <c r="H19" s="94" t="s">
        <v>548</v>
      </c>
      <c r="I19" s="234">
        <v>0.12963593058863565</v>
      </c>
      <c r="J19" s="267"/>
      <c r="K19" s="163" t="s">
        <v>52</v>
      </c>
      <c r="L19" s="312">
        <v>0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0.52954954954954958</v>
      </c>
      <c r="F20" s="199">
        <v>0.43407432547089764</v>
      </c>
      <c r="G20" s="272"/>
      <c r="H20" s="275" t="s">
        <v>548</v>
      </c>
      <c r="I20" s="240">
        <v>9.5475224078651948</v>
      </c>
      <c r="J20" s="268"/>
      <c r="K20" s="192"/>
      <c r="L20" s="313">
        <v>0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377.91</v>
      </c>
      <c r="F22" s="198">
        <v>361.19</v>
      </c>
      <c r="G22" s="271"/>
      <c r="H22" s="94" t="s">
        <v>548</v>
      </c>
      <c r="I22" s="234">
        <v>4.4243338360985485E-2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323.05</v>
      </c>
      <c r="F23" s="198">
        <v>326.24</v>
      </c>
      <c r="G23" s="271"/>
      <c r="H23" s="94" t="s">
        <v>52</v>
      </c>
      <c r="I23" s="234">
        <v>9.8746324098437643E-3</v>
      </c>
      <c r="J23" s="267"/>
      <c r="K23" s="163" t="s">
        <v>548</v>
      </c>
      <c r="L23" s="312">
        <v>0.26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54.94</v>
      </c>
      <c r="F24" s="198">
        <v>47.39</v>
      </c>
      <c r="G24" s="271"/>
      <c r="H24" s="94" t="s">
        <v>548</v>
      </c>
      <c r="I24" s="234">
        <v>0.13742264288314521</v>
      </c>
      <c r="J24" s="267"/>
      <c r="K24" s="163" t="s">
        <v>52</v>
      </c>
      <c r="L24" s="312">
        <v>0.38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60.47</v>
      </c>
      <c r="F25" s="198">
        <v>51.42</v>
      </c>
      <c r="G25" s="271"/>
      <c r="H25" s="94" t="s">
        <v>548</v>
      </c>
      <c r="I25" s="234">
        <v>0.14966098892012569</v>
      </c>
      <c r="J25" s="267"/>
      <c r="K25" s="163" t="s">
        <v>548</v>
      </c>
      <c r="L25" s="312">
        <v>0.12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0.15997777718987274</v>
      </c>
      <c r="F26" s="199">
        <v>0.13762278189652866</v>
      </c>
      <c r="G26" s="272"/>
      <c r="H26" s="275" t="s">
        <v>548</v>
      </c>
      <c r="I26" s="240">
        <v>2.2354995293344087</v>
      </c>
      <c r="J26" s="268"/>
      <c r="K26" s="163" t="s">
        <v>548</v>
      </c>
      <c r="L26" s="313">
        <v>0.04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364.26</v>
      </c>
      <c r="F28" s="200">
        <v>347.78</v>
      </c>
      <c r="G28" s="273">
        <v>11.942458537150131</v>
      </c>
      <c r="H28" s="94" t="s">
        <v>548</v>
      </c>
      <c r="I28" s="234">
        <v>4.5242409268105299E-2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310.47000000000003</v>
      </c>
      <c r="F29" s="200">
        <v>313.58</v>
      </c>
      <c r="G29" s="273">
        <v>5.2739015493759069</v>
      </c>
      <c r="H29" s="94" t="s">
        <v>52</v>
      </c>
      <c r="I29" s="234">
        <v>1.0017070892517577E-2</v>
      </c>
      <c r="J29" s="267"/>
      <c r="K29" s="163" t="s">
        <v>52</v>
      </c>
      <c r="L29" s="312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52.46</v>
      </c>
      <c r="F30" s="200">
        <v>43.82</v>
      </c>
      <c r="G30" s="273">
        <v>17.261410788381752</v>
      </c>
      <c r="H30" s="94" t="s">
        <v>548</v>
      </c>
      <c r="I30" s="234">
        <v>0.16469691193290126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56.41</v>
      </c>
      <c r="F31" s="200">
        <v>48.07</v>
      </c>
      <c r="G31" s="273">
        <v>38.309922972360653</v>
      </c>
      <c r="H31" s="94" t="s">
        <v>548</v>
      </c>
      <c r="I31" s="234">
        <v>0.14784612657330254</v>
      </c>
      <c r="J31" s="267"/>
      <c r="K31" s="163" t="s">
        <v>52</v>
      </c>
      <c r="L31" s="312">
        <v>0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0.15542942165155815</v>
      </c>
      <c r="F32" s="199">
        <v>0.13449916060436487</v>
      </c>
      <c r="G32" s="272"/>
      <c r="H32" s="275" t="s">
        <v>548</v>
      </c>
      <c r="I32" s="240">
        <v>2.0930261047193284</v>
      </c>
      <c r="J32" s="268"/>
      <c r="K32" s="192"/>
      <c r="L32" s="313">
        <v>0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7.11</v>
      </c>
      <c r="F34" s="198">
        <v>5.86</v>
      </c>
      <c r="G34" s="271">
        <v>21.931260229132562</v>
      </c>
      <c r="H34" s="277" t="s">
        <v>548</v>
      </c>
      <c r="I34" s="234">
        <v>0.17580872011251758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4.57</v>
      </c>
      <c r="F35" s="198">
        <v>4.22</v>
      </c>
      <c r="G35" s="271">
        <v>19.546742209631731</v>
      </c>
      <c r="H35" s="277" t="s">
        <v>548</v>
      </c>
      <c r="I35" s="234">
        <v>7.6586433260393938E-2</v>
      </c>
      <c r="J35" s="267"/>
      <c r="K35" s="163" t="s">
        <v>52</v>
      </c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3.14</v>
      </c>
      <c r="G36" s="271">
        <v>4.093567251461991</v>
      </c>
      <c r="H36" s="277" t="s">
        <v>52</v>
      </c>
      <c r="I36" s="234">
        <v>5.7239057239057312E-2</v>
      </c>
      <c r="J36" s="267"/>
      <c r="K36" s="163" t="s">
        <v>52</v>
      </c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0.95</v>
      </c>
      <c r="G37" s="271">
        <v>28.378378378378386</v>
      </c>
      <c r="H37" s="277" t="s">
        <v>548</v>
      </c>
      <c r="I37" s="234">
        <v>0.33098591549295775</v>
      </c>
      <c r="J37" s="267"/>
      <c r="K37" s="163" t="s">
        <v>52</v>
      </c>
      <c r="L37" s="312">
        <v>0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0.18832891246684347</v>
      </c>
      <c r="F38" s="201">
        <v>0.12907608695652173</v>
      </c>
      <c r="G38" s="274"/>
      <c r="H38" s="278" t="s">
        <v>548</v>
      </c>
      <c r="I38" s="235">
        <v>5.9252825510321738</v>
      </c>
      <c r="J38" s="270"/>
      <c r="K38" s="323"/>
      <c r="L38" s="316">
        <v>0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120.52</v>
      </c>
      <c r="F44" s="223">
        <v>96.84</v>
      </c>
      <c r="G44" s="279"/>
      <c r="H44" s="280" t="s">
        <v>548</v>
      </c>
      <c r="I44" s="233">
        <v>0.19648191171589768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60.52</v>
      </c>
      <c r="F45" s="198">
        <v>60.76</v>
      </c>
      <c r="G45" s="271"/>
      <c r="H45" s="281" t="s">
        <v>52</v>
      </c>
      <c r="I45" s="234">
        <v>3.965631196298558E-3</v>
      </c>
      <c r="J45" s="286"/>
      <c r="K45" s="163" t="s">
        <v>548</v>
      </c>
      <c r="L45" s="312">
        <v>0.02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47.56</v>
      </c>
      <c r="F46" s="198">
        <v>49.67</v>
      </c>
      <c r="G46" s="271"/>
      <c r="H46" s="281" t="s">
        <v>52</v>
      </c>
      <c r="I46" s="234">
        <v>4.4365012615643407E-2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24.74</v>
      </c>
      <c r="F47" s="198">
        <v>11.56</v>
      </c>
      <c r="G47" s="271"/>
      <c r="H47" s="281" t="s">
        <v>548</v>
      </c>
      <c r="I47" s="234">
        <v>0.53274050121261118</v>
      </c>
      <c r="J47" s="286"/>
      <c r="K47" s="163" t="s">
        <v>52</v>
      </c>
      <c r="L47" s="312">
        <v>0.01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0.22890451517394519</v>
      </c>
      <c r="F48" s="201">
        <v>0.10468169881372816</v>
      </c>
      <c r="G48" s="274"/>
      <c r="H48" s="282" t="s">
        <v>548</v>
      </c>
      <c r="I48" s="235">
        <v>12.422281636021705</v>
      </c>
      <c r="J48" s="287"/>
      <c r="K48" s="167"/>
      <c r="L48" s="316">
        <v>0</v>
      </c>
      <c r="M48" s="317">
        <v>4.5170585387168012E-2</v>
      </c>
    </row>
    <row r="49" spans="2:15" ht="12" customHeight="1">
      <c r="B49" s="296" t="s">
        <v>785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784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14" colorId="22" zoomScaleNormal="100" workbookViewId="0">
      <selection activeCell="M34" sqref="M34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781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436.32</v>
      </c>
      <c r="F10" s="198">
        <v>419.31</v>
      </c>
      <c r="G10" s="271"/>
      <c r="H10" s="94" t="s">
        <v>548</v>
      </c>
      <c r="I10" s="234">
        <v>3.8985148514851464E-2</v>
      </c>
      <c r="J10" s="267"/>
      <c r="K10" s="163"/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357.64</v>
      </c>
      <c r="F11" s="198">
        <v>362.43</v>
      </c>
      <c r="G11" s="271"/>
      <c r="H11" s="94" t="s">
        <v>52</v>
      </c>
      <c r="I11" s="234">
        <v>1.2999999999999999E-2</v>
      </c>
      <c r="J11" s="267"/>
      <c r="K11" s="163"/>
      <c r="L11" s="312">
        <v>1.4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83.39</v>
      </c>
      <c r="F12" s="198">
        <v>77.37</v>
      </c>
      <c r="G12" s="271"/>
      <c r="H12" s="94" t="s">
        <v>548</v>
      </c>
      <c r="I12" s="234">
        <v>7.1999999999999995E-2</v>
      </c>
      <c r="J12" s="267"/>
      <c r="K12" s="163"/>
      <c r="L12" s="312">
        <v>-0.5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91.28</v>
      </c>
      <c r="F13" s="198">
        <v>78.08</v>
      </c>
      <c r="G13" s="271"/>
      <c r="H13" s="94" t="s">
        <v>548</v>
      </c>
      <c r="I13" s="234">
        <v>0.14499999999999999</v>
      </c>
      <c r="J13" s="267"/>
      <c r="K13" s="94"/>
      <c r="L13" s="312">
        <v>-0.8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0.20697004738906652</v>
      </c>
      <c r="F14" s="199">
        <v>0.17799999999999999</v>
      </c>
      <c r="G14" s="272"/>
      <c r="H14" s="275" t="s">
        <v>548</v>
      </c>
      <c r="I14" s="240">
        <v>2.9</v>
      </c>
      <c r="J14" s="268"/>
      <c r="K14" s="163"/>
      <c r="L14" s="313">
        <v>-0.2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51.31</v>
      </c>
      <c r="F16" s="198">
        <v>52.26</v>
      </c>
      <c r="G16" s="271"/>
      <c r="H16" s="94" t="s">
        <v>52</v>
      </c>
      <c r="I16" s="234">
        <v>1.851490937439082E-2</v>
      </c>
      <c r="J16" s="267"/>
      <c r="K16" s="163"/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30.02</v>
      </c>
      <c r="F17" s="198">
        <v>31.71</v>
      </c>
      <c r="G17" s="271"/>
      <c r="H17" s="94" t="s">
        <v>52</v>
      </c>
      <c r="I17" s="234">
        <v>5.629580279813462E-2</v>
      </c>
      <c r="J17" s="267"/>
      <c r="K17" s="163"/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27.22</v>
      </c>
      <c r="G18" s="271"/>
      <c r="H18" s="94" t="s">
        <v>52</v>
      </c>
      <c r="I18" s="234">
        <v>6.8000000000000005E-2</v>
      </c>
      <c r="J18" s="267"/>
      <c r="K18" s="163"/>
      <c r="L18" s="312">
        <v>0.7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29.39</v>
      </c>
      <c r="F19" s="198">
        <v>25.58</v>
      </c>
      <c r="G19" s="271"/>
      <c r="H19" s="94" t="s">
        <v>548</v>
      </c>
      <c r="I19" s="234">
        <v>0.13</v>
      </c>
      <c r="J19" s="267"/>
      <c r="K19" s="163"/>
      <c r="L19" s="312">
        <v>-0.7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0.52954954954954958</v>
      </c>
      <c r="F20" s="199">
        <v>0.434</v>
      </c>
      <c r="G20" s="272"/>
      <c r="H20" s="275" t="s">
        <v>548</v>
      </c>
      <c r="I20" s="240">
        <v>9.5</v>
      </c>
      <c r="J20" s="268"/>
      <c r="K20" s="192"/>
      <c r="L20" s="313">
        <v>-1.7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377.91</v>
      </c>
      <c r="F22" s="198">
        <v>361.19</v>
      </c>
      <c r="G22" s="271"/>
      <c r="H22" s="94" t="s">
        <v>548</v>
      </c>
      <c r="I22" s="234">
        <v>4.4243338360985485E-2</v>
      </c>
      <c r="J22" s="267"/>
      <c r="K22" s="163"/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323.05</v>
      </c>
      <c r="F23" s="198">
        <v>326.5</v>
      </c>
      <c r="G23" s="271"/>
      <c r="H23" s="94" t="s">
        <v>52</v>
      </c>
      <c r="I23" s="234">
        <v>1.0999999999999999E-2</v>
      </c>
      <c r="J23" s="267"/>
      <c r="K23" s="163"/>
      <c r="L23" s="312">
        <v>1.4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54.94</v>
      </c>
      <c r="F24" s="198">
        <v>47.01</v>
      </c>
      <c r="G24" s="271"/>
      <c r="H24" s="94" t="s">
        <v>548</v>
      </c>
      <c r="I24" s="234">
        <v>0.14399999999999999</v>
      </c>
      <c r="J24" s="267"/>
      <c r="K24" s="163"/>
      <c r="L24" s="312">
        <v>-1.3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60.47</v>
      </c>
      <c r="F25" s="198">
        <v>51.54</v>
      </c>
      <c r="G25" s="271"/>
      <c r="H25" s="94" t="s">
        <v>548</v>
      </c>
      <c r="I25" s="234">
        <v>0.14799999999999999</v>
      </c>
      <c r="J25" s="267"/>
      <c r="K25" s="163"/>
      <c r="L25" s="312">
        <v>-0.2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0.15997777718987274</v>
      </c>
      <c r="F26" s="199">
        <v>0.13844546818084422</v>
      </c>
      <c r="G26" s="272"/>
      <c r="H26" s="275" t="s">
        <v>548</v>
      </c>
      <c r="I26" s="240">
        <v>2.1532309009028525</v>
      </c>
      <c r="J26" s="268"/>
      <c r="K26" s="192"/>
      <c r="L26" s="313">
        <v>-0.1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364.26</v>
      </c>
      <c r="F28" s="200">
        <v>347.78</v>
      </c>
      <c r="G28" s="273">
        <v>11.942458537150131</v>
      </c>
      <c r="H28" s="94" t="s">
        <v>548</v>
      </c>
      <c r="I28" s="234">
        <v>4.5242409268105299E-2</v>
      </c>
      <c r="J28" s="267"/>
      <c r="K28" s="163"/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310.47000000000003</v>
      </c>
      <c r="F29" s="200">
        <v>313.58</v>
      </c>
      <c r="G29" s="273">
        <v>5.2739015493759069</v>
      </c>
      <c r="H29" s="94" t="s">
        <v>52</v>
      </c>
      <c r="I29" s="234">
        <v>0.01</v>
      </c>
      <c r="J29" s="267"/>
      <c r="K29" s="163"/>
      <c r="L29" s="312">
        <v>1.3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52.46</v>
      </c>
      <c r="F30" s="200">
        <v>43.82</v>
      </c>
      <c r="G30" s="273">
        <v>17.261410788381752</v>
      </c>
      <c r="H30" s="94" t="s">
        <v>548</v>
      </c>
      <c r="I30" s="234">
        <v>0.16500000000000001</v>
      </c>
      <c r="J30" s="267"/>
      <c r="K30" s="163"/>
      <c r="L30" s="312">
        <v>-1.3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56.41</v>
      </c>
      <c r="F31" s="200">
        <v>48.07</v>
      </c>
      <c r="G31" s="273">
        <v>38.309922972360653</v>
      </c>
      <c r="H31" s="94" t="s">
        <v>548</v>
      </c>
      <c r="I31" s="234">
        <v>0.14784612657330254</v>
      </c>
      <c r="J31" s="267"/>
      <c r="K31" s="163"/>
      <c r="L31" s="312">
        <v>0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0.15542942165155815</v>
      </c>
      <c r="F32" s="199">
        <v>0.13449916060436487</v>
      </c>
      <c r="G32" s="272"/>
      <c r="H32" s="275" t="s">
        <v>548</v>
      </c>
      <c r="I32" s="240">
        <v>2.0930261047193284</v>
      </c>
      <c r="J32" s="268"/>
      <c r="K32" s="192"/>
      <c r="L32" s="313">
        <v>0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7.11</v>
      </c>
      <c r="F34" s="198">
        <v>5.86</v>
      </c>
      <c r="G34" s="271">
        <v>21.931260229132562</v>
      </c>
      <c r="H34" s="277" t="s">
        <v>548</v>
      </c>
      <c r="I34" s="234">
        <v>0.17580872011251758</v>
      </c>
      <c r="J34" s="267"/>
      <c r="K34" s="163"/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4.57</v>
      </c>
      <c r="F35" s="198">
        <v>4.22</v>
      </c>
      <c r="G35" s="271">
        <v>19.546742209631731</v>
      </c>
      <c r="H35" s="277" t="s">
        <v>548</v>
      </c>
      <c r="I35" s="234">
        <v>7.6586433260393938E-2</v>
      </c>
      <c r="J35" s="267"/>
      <c r="K35" s="163"/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3.14</v>
      </c>
      <c r="G36" s="271">
        <v>4.093567251461991</v>
      </c>
      <c r="H36" s="277" t="s">
        <v>52</v>
      </c>
      <c r="I36" s="234">
        <v>5.7000000000000002E-2</v>
      </c>
      <c r="J36" s="267"/>
      <c r="K36" s="163"/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0.95</v>
      </c>
      <c r="G37" s="271">
        <v>28.378378378378386</v>
      </c>
      <c r="H37" s="277" t="s">
        <v>548</v>
      </c>
      <c r="I37" s="234">
        <v>0.33100000000000002</v>
      </c>
      <c r="J37" s="267"/>
      <c r="K37" s="163"/>
      <c r="L37" s="312">
        <v>0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0.18832891246684347</v>
      </c>
      <c r="F38" s="201">
        <v>0.12939999999999999</v>
      </c>
      <c r="G38" s="274"/>
      <c r="H38" s="278" t="s">
        <v>548</v>
      </c>
      <c r="I38" s="235">
        <v>5.9</v>
      </c>
      <c r="J38" s="270"/>
      <c r="K38" s="323"/>
      <c r="L38" s="316">
        <v>0.5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120.52</v>
      </c>
      <c r="F44" s="223">
        <v>96.84</v>
      </c>
      <c r="G44" s="279"/>
      <c r="H44" s="280" t="s">
        <v>548</v>
      </c>
      <c r="I44" s="233">
        <v>0.19648191171589768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60.52</v>
      </c>
      <c r="F45" s="198">
        <v>60.77</v>
      </c>
      <c r="G45" s="271"/>
      <c r="H45" s="281" t="s">
        <v>52</v>
      </c>
      <c r="I45" s="234">
        <v>4.1308658294778589E-3</v>
      </c>
      <c r="J45" s="286"/>
      <c r="K45" s="163"/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47.56</v>
      </c>
      <c r="F46" s="198">
        <v>49.67</v>
      </c>
      <c r="G46" s="271"/>
      <c r="H46" s="281" t="s">
        <v>52</v>
      </c>
      <c r="I46" s="234">
        <v>4.3999999999999997E-2</v>
      </c>
      <c r="J46" s="286"/>
      <c r="K46" s="163" t="s">
        <v>52</v>
      </c>
      <c r="L46" s="312">
        <v>1.4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24.74</v>
      </c>
      <c r="F47" s="198">
        <v>11.55</v>
      </c>
      <c r="G47" s="271"/>
      <c r="H47" s="281" t="s">
        <v>548</v>
      </c>
      <c r="I47" s="234">
        <v>0.53300000000000003</v>
      </c>
      <c r="J47" s="286"/>
      <c r="K47" s="163" t="s">
        <v>52</v>
      </c>
      <c r="L47" s="312">
        <v>-1.4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0.22890451517394519</v>
      </c>
      <c r="F48" s="201">
        <v>0.105</v>
      </c>
      <c r="G48" s="274"/>
      <c r="H48" s="282" t="s">
        <v>548</v>
      </c>
      <c r="I48" s="235">
        <v>12.4</v>
      </c>
      <c r="J48" s="287"/>
      <c r="K48" s="167"/>
      <c r="L48" s="316">
        <v>-1.4</v>
      </c>
      <c r="M48" s="317">
        <v>4.5170585387168012E-2</v>
      </c>
    </row>
    <row r="49" spans="2:15" ht="12" customHeight="1">
      <c r="B49" s="296" t="s">
        <v>782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784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N26" sqref="N2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779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436.32</v>
      </c>
      <c r="F10" s="198">
        <v>419.31</v>
      </c>
      <c r="G10" s="271"/>
      <c r="H10" s="94" t="s">
        <v>548</v>
      </c>
      <c r="I10" s="234">
        <v>3.8985148514851464E-2</v>
      </c>
      <c r="J10" s="267"/>
      <c r="K10" s="163"/>
      <c r="L10" s="312">
        <v>0.26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357.64</v>
      </c>
      <c r="F11" s="198">
        <v>361.03</v>
      </c>
      <c r="G11" s="271"/>
      <c r="H11" s="94" t="s">
        <v>52</v>
      </c>
      <c r="I11" s="234">
        <v>9.4788055027401619E-3</v>
      </c>
      <c r="J11" s="267"/>
      <c r="K11" s="163"/>
      <c r="L11" s="312">
        <v>5.71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83.39</v>
      </c>
      <c r="F12" s="198">
        <v>77.900000000000006</v>
      </c>
      <c r="G12" s="271"/>
      <c r="H12" s="94" t="s">
        <v>548</v>
      </c>
      <c r="I12" s="234">
        <v>6.58352320422112E-2</v>
      </c>
      <c r="J12" s="267"/>
      <c r="K12" s="163"/>
      <c r="L12" s="312">
        <v>-1.64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91.28</v>
      </c>
      <c r="F13" s="198">
        <v>78.86</v>
      </c>
      <c r="G13" s="271"/>
      <c r="H13" s="94" t="s">
        <v>548</v>
      </c>
      <c r="I13" s="234">
        <v>0.13606485539000879</v>
      </c>
      <c r="J13" s="267"/>
      <c r="K13" s="94"/>
      <c r="L13" s="312">
        <v>-1.0900000000000001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0.20697004738906652</v>
      </c>
      <c r="F14" s="199">
        <v>0.17966418335497689</v>
      </c>
      <c r="G14" s="272"/>
      <c r="H14" s="275" t="s">
        <v>548</v>
      </c>
      <c r="I14" s="240">
        <v>2.7305864034089633</v>
      </c>
      <c r="J14" s="268"/>
      <c r="K14" s="163"/>
      <c r="L14" s="313">
        <v>-0.4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51.31</v>
      </c>
      <c r="F16" s="198">
        <v>52.26</v>
      </c>
      <c r="G16" s="271"/>
      <c r="H16" s="94" t="s">
        <v>52</v>
      </c>
      <c r="I16" s="234">
        <v>1.851490937439082E-2</v>
      </c>
      <c r="J16" s="267"/>
      <c r="K16" s="163"/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30.02</v>
      </c>
      <c r="F17" s="198">
        <v>31.71</v>
      </c>
      <c r="G17" s="271"/>
      <c r="H17" s="94" t="s">
        <v>52</v>
      </c>
      <c r="I17" s="234">
        <v>5.629580279813462E-2</v>
      </c>
      <c r="J17" s="267"/>
      <c r="K17" s="163"/>
      <c r="L17" s="312">
        <v>0.25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26.54</v>
      </c>
      <c r="G18" s="271"/>
      <c r="H18" s="94" t="s">
        <v>52</v>
      </c>
      <c r="I18" s="234">
        <v>4.1601255886970057E-2</v>
      </c>
      <c r="J18" s="267"/>
      <c r="K18" s="163"/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29.39</v>
      </c>
      <c r="F19" s="198">
        <v>26.26</v>
      </c>
      <c r="G19" s="271"/>
      <c r="H19" s="94" t="s">
        <v>548</v>
      </c>
      <c r="I19" s="234">
        <v>0.10649880911874787</v>
      </c>
      <c r="J19" s="267"/>
      <c r="K19" s="163"/>
      <c r="L19" s="312">
        <v>-0.25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0.52954954954954958</v>
      </c>
      <c r="F20" s="199">
        <v>0.45081545064377687</v>
      </c>
      <c r="G20" s="272"/>
      <c r="H20" s="275" t="s">
        <v>548</v>
      </c>
      <c r="I20" s="240">
        <v>7.8734098905772711</v>
      </c>
      <c r="J20" s="268"/>
      <c r="K20" s="192"/>
      <c r="L20" s="313">
        <v>-0.6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377.91</v>
      </c>
      <c r="F22" s="198">
        <v>361.19</v>
      </c>
      <c r="G22" s="271"/>
      <c r="H22" s="94" t="s">
        <v>548</v>
      </c>
      <c r="I22" s="234">
        <v>4.4243338360985485E-2</v>
      </c>
      <c r="J22" s="267"/>
      <c r="K22" s="163"/>
      <c r="L22" s="312">
        <v>0.37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323.05</v>
      </c>
      <c r="F23" s="198">
        <v>325.10000000000002</v>
      </c>
      <c r="G23" s="271"/>
      <c r="H23" s="94" t="s">
        <v>52</v>
      </c>
      <c r="I23" s="234">
        <v>6.3457669091471214E-3</v>
      </c>
      <c r="J23" s="267"/>
      <c r="K23" s="163"/>
      <c r="L23" s="312">
        <v>5.4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54.94</v>
      </c>
      <c r="F24" s="198">
        <v>48.26</v>
      </c>
      <c r="G24" s="271"/>
      <c r="H24" s="94" t="s">
        <v>548</v>
      </c>
      <c r="I24" s="234">
        <v>0.12158718602111396</v>
      </c>
      <c r="J24" s="267"/>
      <c r="K24" s="163"/>
      <c r="L24" s="312">
        <v>-1.65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60.47</v>
      </c>
      <c r="F25" s="198">
        <v>51.69</v>
      </c>
      <c r="G25" s="271"/>
      <c r="H25" s="94" t="s">
        <v>548</v>
      </c>
      <c r="I25" s="234">
        <v>0.14519596494129328</v>
      </c>
      <c r="J25" s="267"/>
      <c r="K25" s="163"/>
      <c r="L25" s="312">
        <v>-0.68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0.15997777718987274</v>
      </c>
      <c r="F26" s="199">
        <v>0.13844546818084422</v>
      </c>
      <c r="G26" s="272"/>
      <c r="H26" s="275" t="s">
        <v>548</v>
      </c>
      <c r="I26" s="240">
        <v>2.1532309009028525</v>
      </c>
      <c r="J26" s="268"/>
      <c r="K26" s="192"/>
      <c r="L26" s="313">
        <v>-0.32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364.26</v>
      </c>
      <c r="F28" s="200">
        <v>347.78</v>
      </c>
      <c r="G28" s="273">
        <v>11.942458537150131</v>
      </c>
      <c r="H28" s="94" t="s">
        <v>548</v>
      </c>
      <c r="I28" s="234">
        <v>4.5242409268105299E-2</v>
      </c>
      <c r="J28" s="267"/>
      <c r="K28" s="163"/>
      <c r="L28" s="312">
        <v>0.77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310.47000000000003</v>
      </c>
      <c r="F29" s="200">
        <v>312.31</v>
      </c>
      <c r="G29" s="273">
        <v>5.2739015493759069</v>
      </c>
      <c r="H29" s="94" t="s">
        <v>52</v>
      </c>
      <c r="I29" s="234">
        <v>5.926498534479796E-3</v>
      </c>
      <c r="J29" s="267"/>
      <c r="K29" s="163"/>
      <c r="L29" s="312">
        <v>5.84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52.46</v>
      </c>
      <c r="F30" s="200">
        <v>45.09</v>
      </c>
      <c r="G30" s="273">
        <v>17.261410788381752</v>
      </c>
      <c r="H30" s="94" t="s">
        <v>548</v>
      </c>
      <c r="I30" s="234">
        <v>0.1404879908501715</v>
      </c>
      <c r="J30" s="267"/>
      <c r="K30" s="163"/>
      <c r="L30" s="312">
        <v>-1.9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56.41</v>
      </c>
      <c r="F31" s="200">
        <v>48.07</v>
      </c>
      <c r="G31" s="273">
        <v>38.309922972360653</v>
      </c>
      <c r="H31" s="94" t="s">
        <v>548</v>
      </c>
      <c r="I31" s="234">
        <v>0.14784612657330254</v>
      </c>
      <c r="J31" s="267"/>
      <c r="K31" s="163"/>
      <c r="L31" s="312">
        <v>-0.46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0.15542942165155815</v>
      </c>
      <c r="F32" s="199">
        <v>0.13449916060436487</v>
      </c>
      <c r="G32" s="272"/>
      <c r="H32" s="275" t="s">
        <v>548</v>
      </c>
      <c r="I32" s="240">
        <v>2.0930261047193284</v>
      </c>
      <c r="J32" s="268"/>
      <c r="K32" s="192"/>
      <c r="L32" s="313">
        <v>-0.28000000000000003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7.11</v>
      </c>
      <c r="F34" s="198">
        <v>5.86</v>
      </c>
      <c r="G34" s="271">
        <v>21.931260229132562</v>
      </c>
      <c r="H34" s="277" t="s">
        <v>548</v>
      </c>
      <c r="I34" s="234">
        <v>0.17580872011251758</v>
      </c>
      <c r="J34" s="267"/>
      <c r="K34" s="163"/>
      <c r="L34" s="312">
        <v>-0.11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4.57</v>
      </c>
      <c r="F35" s="198">
        <v>4.22</v>
      </c>
      <c r="G35" s="271">
        <v>19.546742209631731</v>
      </c>
      <c r="H35" s="277" t="s">
        <v>548</v>
      </c>
      <c r="I35" s="234">
        <v>7.6586433260393938E-2</v>
      </c>
      <c r="J35" s="267"/>
      <c r="K35" s="163"/>
      <c r="L35" s="312">
        <v>0.06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3.11</v>
      </c>
      <c r="G36" s="271">
        <v>4.093567251461991</v>
      </c>
      <c r="H36" s="277" t="s">
        <v>52</v>
      </c>
      <c r="I36" s="234">
        <v>4.7138047138046923E-2</v>
      </c>
      <c r="J36" s="267"/>
      <c r="K36" s="163"/>
      <c r="L36" s="312">
        <v>0.01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0.91</v>
      </c>
      <c r="G37" s="271">
        <v>28.378378378378386</v>
      </c>
      <c r="H37" s="277" t="s">
        <v>548</v>
      </c>
      <c r="I37" s="234">
        <v>0.35915492957746475</v>
      </c>
      <c r="J37" s="267"/>
      <c r="K37" s="163"/>
      <c r="L37" s="312">
        <v>-0.17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0.18832891246684347</v>
      </c>
      <c r="F38" s="201">
        <v>0.12414733969986358</v>
      </c>
      <c r="G38" s="274"/>
      <c r="H38" s="278" t="s">
        <v>548</v>
      </c>
      <c r="I38" s="235">
        <v>6.4181572766979889</v>
      </c>
      <c r="J38" s="270"/>
      <c r="K38" s="323"/>
      <c r="L38" s="316">
        <v>-2.5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120.52</v>
      </c>
      <c r="F44" s="223">
        <v>96.84</v>
      </c>
      <c r="G44" s="279"/>
      <c r="H44" s="280" t="s">
        <v>548</v>
      </c>
      <c r="I44" s="233">
        <v>0.19648191171589768</v>
      </c>
      <c r="J44" s="283"/>
      <c r="K44" s="284" t="s">
        <v>52</v>
      </c>
      <c r="L44" s="318">
        <v>0.22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60.52</v>
      </c>
      <c r="F45" s="198">
        <v>60.77</v>
      </c>
      <c r="G45" s="271"/>
      <c r="H45" s="281" t="s">
        <v>52</v>
      </c>
      <c r="I45" s="234">
        <v>4.1308658294778589E-3</v>
      </c>
      <c r="J45" s="286"/>
      <c r="K45" s="163"/>
      <c r="L45" s="312">
        <v>-0.01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47.56</v>
      </c>
      <c r="F46" s="198">
        <v>48.31</v>
      </c>
      <c r="G46" s="271"/>
      <c r="H46" s="281" t="s">
        <v>52</v>
      </c>
      <c r="I46" s="234">
        <v>1.5769554247266671E-2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24.74</v>
      </c>
      <c r="F47" s="198">
        <v>12.92</v>
      </c>
      <c r="G47" s="271"/>
      <c r="H47" s="281" t="s">
        <v>548</v>
      </c>
      <c r="I47" s="234">
        <v>0.47776879547291828</v>
      </c>
      <c r="J47" s="286"/>
      <c r="K47" s="163" t="s">
        <v>52</v>
      </c>
      <c r="L47" s="312">
        <v>0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0.22890451517394519</v>
      </c>
      <c r="F48" s="201">
        <v>0.11844517785111842</v>
      </c>
      <c r="G48" s="274"/>
      <c r="H48" s="282" t="s">
        <v>548</v>
      </c>
      <c r="I48" s="235">
        <v>11.045933732282677</v>
      </c>
      <c r="J48" s="287"/>
      <c r="K48" s="167"/>
      <c r="L48" s="316">
        <v>0</v>
      </c>
      <c r="M48" s="317">
        <v>4.5170585387168012E-2</v>
      </c>
    </row>
    <row r="49" spans="2:15" ht="12" customHeight="1">
      <c r="B49" s="296" t="s">
        <v>780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10" colorId="22" zoomScale="85" zoomScaleNormal="85" workbookViewId="0">
      <selection activeCell="L34" sqref="L34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777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438.36</v>
      </c>
      <c r="F10" s="198">
        <v>419.05</v>
      </c>
      <c r="G10" s="271"/>
      <c r="H10" s="94" t="s">
        <v>548</v>
      </c>
      <c r="I10" s="234">
        <v>4.4050552057669501E-2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362.37</v>
      </c>
      <c r="F11" s="198">
        <v>355.32</v>
      </c>
      <c r="G11" s="271"/>
      <c r="H11" s="94" t="s">
        <v>548</v>
      </c>
      <c r="I11" s="234">
        <v>1.945525291828798E-2</v>
      </c>
      <c r="J11" s="267"/>
      <c r="K11" s="163"/>
      <c r="L11" s="312">
        <v>0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83.39</v>
      </c>
      <c r="F12" s="198">
        <v>79.540000000000006</v>
      </c>
      <c r="G12" s="271"/>
      <c r="H12" s="94" t="s">
        <v>548</v>
      </c>
      <c r="I12" s="234">
        <v>4.616860534836309E-2</v>
      </c>
      <c r="J12" s="267"/>
      <c r="K12" s="163"/>
      <c r="L12" s="312">
        <v>0.78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88.58</v>
      </c>
      <c r="F13" s="198">
        <v>79.95</v>
      </c>
      <c r="G13" s="271"/>
      <c r="H13" s="94" t="s">
        <v>548</v>
      </c>
      <c r="I13" s="234">
        <v>9.7426055543011869E-2</v>
      </c>
      <c r="J13" s="267"/>
      <c r="K13" s="94" t="s">
        <v>548</v>
      </c>
      <c r="L13" s="312">
        <v>1.19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0.19871679827709979</v>
      </c>
      <c r="F14" s="199">
        <v>0.18385227429517545</v>
      </c>
      <c r="G14" s="272"/>
      <c r="H14" s="275" t="s">
        <v>548</v>
      </c>
      <c r="I14" s="240">
        <v>1.4864523981924338</v>
      </c>
      <c r="J14" s="268"/>
      <c r="K14" s="163" t="s">
        <v>548</v>
      </c>
      <c r="L14" s="313">
        <v>0.3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51.31</v>
      </c>
      <c r="F16" s="198">
        <v>52.26</v>
      </c>
      <c r="G16" s="271"/>
      <c r="H16" s="94" t="s">
        <v>52</v>
      </c>
      <c r="I16" s="234">
        <v>1.851490937439082E-2</v>
      </c>
      <c r="J16" s="267"/>
      <c r="K16" s="163"/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30.02</v>
      </c>
      <c r="F17" s="198">
        <v>31.46</v>
      </c>
      <c r="G17" s="271"/>
      <c r="H17" s="94" t="s">
        <v>52</v>
      </c>
      <c r="I17" s="234">
        <v>4.7968021319120702E-2</v>
      </c>
      <c r="J17" s="267"/>
      <c r="K17" s="163"/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26.54</v>
      </c>
      <c r="G18" s="271"/>
      <c r="H18" s="94" t="s">
        <v>52</v>
      </c>
      <c r="I18" s="234">
        <v>4.1601255886970057E-2</v>
      </c>
      <c r="J18" s="267"/>
      <c r="K18" s="163"/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29.39</v>
      </c>
      <c r="F19" s="198">
        <v>26.51</v>
      </c>
      <c r="G19" s="271"/>
      <c r="H19" s="94" t="s">
        <v>548</v>
      </c>
      <c r="I19" s="234">
        <v>9.7992514460700897E-2</v>
      </c>
      <c r="J19" s="267"/>
      <c r="K19" s="163" t="s">
        <v>548</v>
      </c>
      <c r="L19" s="312">
        <v>1.08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0.52954954954954958</v>
      </c>
      <c r="F20" s="199">
        <v>0.45706896551724141</v>
      </c>
      <c r="G20" s="272"/>
      <c r="H20" s="275" t="s">
        <v>548</v>
      </c>
      <c r="I20" s="240">
        <v>7.2480584032308171</v>
      </c>
      <c r="J20" s="268"/>
      <c r="K20" s="192" t="s">
        <v>548</v>
      </c>
      <c r="L20" s="313">
        <v>2.4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379.93</v>
      </c>
      <c r="F22" s="198">
        <v>360.82</v>
      </c>
      <c r="G22" s="271"/>
      <c r="H22" s="94" t="s">
        <v>548</v>
      </c>
      <c r="I22" s="234">
        <v>5.0298739241439239E-2</v>
      </c>
      <c r="J22" s="267"/>
      <c r="K22" s="163"/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327.77</v>
      </c>
      <c r="F23" s="198">
        <v>319.7</v>
      </c>
      <c r="G23" s="271"/>
      <c r="H23" s="94" t="s">
        <v>548</v>
      </c>
      <c r="I23" s="234">
        <v>2.4620923208347301E-2</v>
      </c>
      <c r="J23" s="267"/>
      <c r="K23" s="163"/>
      <c r="L23" s="312">
        <v>0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54.94</v>
      </c>
      <c r="F24" s="198">
        <v>49.91</v>
      </c>
      <c r="G24" s="271"/>
      <c r="H24" s="94" t="s">
        <v>548</v>
      </c>
      <c r="I24" s="234">
        <v>9.155442300691663E-2</v>
      </c>
      <c r="J24" s="267"/>
      <c r="K24" s="163"/>
      <c r="L24" s="312">
        <v>0.02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57.77</v>
      </c>
      <c r="F25" s="198">
        <v>52.37</v>
      </c>
      <c r="G25" s="271"/>
      <c r="H25" s="94" t="s">
        <v>548</v>
      </c>
      <c r="I25" s="234">
        <v>9.3474121516358033E-2</v>
      </c>
      <c r="J25" s="267"/>
      <c r="K25" s="163" t="s">
        <v>548</v>
      </c>
      <c r="L25" s="312">
        <v>0.02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0.15094980533563274</v>
      </c>
      <c r="F26" s="199">
        <v>0.14168988934282081</v>
      </c>
      <c r="G26" s="272"/>
      <c r="H26" s="275" t="s">
        <v>548</v>
      </c>
      <c r="I26" s="240">
        <v>0.92599159928119235</v>
      </c>
      <c r="J26" s="268"/>
      <c r="K26" s="192" t="s">
        <v>548</v>
      </c>
      <c r="L26" s="313">
        <v>0.01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347.01</v>
      </c>
      <c r="G28" s="273">
        <v>11.942458537150131</v>
      </c>
      <c r="H28" s="94" t="s">
        <v>548</v>
      </c>
      <c r="I28" s="234">
        <v>5.2635889595675667E-2</v>
      </c>
      <c r="J28" s="267"/>
      <c r="K28" s="163"/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315.2</v>
      </c>
      <c r="F29" s="200">
        <v>306.47000000000003</v>
      </c>
      <c r="G29" s="273">
        <v>5.2739015493759069</v>
      </c>
      <c r="H29" s="94" t="s">
        <v>548</v>
      </c>
      <c r="I29" s="234">
        <v>2.769670050761408E-2</v>
      </c>
      <c r="J29" s="267"/>
      <c r="K29" s="163"/>
      <c r="L29" s="312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52.46</v>
      </c>
      <c r="F30" s="200">
        <v>46.99</v>
      </c>
      <c r="G30" s="273">
        <v>17.261410788381752</v>
      </c>
      <c r="H30" s="94" t="s">
        <v>548</v>
      </c>
      <c r="I30" s="234">
        <v>0.10426991993900114</v>
      </c>
      <c r="J30" s="267"/>
      <c r="K30" s="163"/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53.71</v>
      </c>
      <c r="F31" s="200">
        <v>48.53</v>
      </c>
      <c r="G31" s="273">
        <v>38.309922972360653</v>
      </c>
      <c r="H31" s="94" t="s">
        <v>548</v>
      </c>
      <c r="I31" s="234">
        <v>9.6443865202010759E-2</v>
      </c>
      <c r="J31" s="267"/>
      <c r="K31" s="163"/>
      <c r="L31" s="312">
        <v>0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0.1460860577707665</v>
      </c>
      <c r="F32" s="199">
        <v>0.13729983590788206</v>
      </c>
      <c r="G32" s="272"/>
      <c r="H32" s="275" t="s">
        <v>548</v>
      </c>
      <c r="I32" s="240">
        <v>0.87862218628844413</v>
      </c>
      <c r="J32" s="268"/>
      <c r="K32" s="192"/>
      <c r="L32" s="313">
        <v>0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5.97</v>
      </c>
      <c r="G34" s="271">
        <v>21.931260229132562</v>
      </c>
      <c r="H34" s="277" t="s">
        <v>548</v>
      </c>
      <c r="I34" s="234">
        <v>0.1615168539325843</v>
      </c>
      <c r="J34" s="267"/>
      <c r="K34" s="163"/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4.58</v>
      </c>
      <c r="F35" s="198">
        <v>4.16</v>
      </c>
      <c r="G35" s="271">
        <v>19.546742209631731</v>
      </c>
      <c r="H35" s="277" t="s">
        <v>548</v>
      </c>
      <c r="I35" s="234">
        <v>9.1703056768558944E-2</v>
      </c>
      <c r="J35" s="267"/>
      <c r="K35" s="163"/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3.1</v>
      </c>
      <c r="G36" s="271">
        <v>4.093567251461991</v>
      </c>
      <c r="H36" s="277" t="s">
        <v>52</v>
      </c>
      <c r="I36" s="234">
        <v>4.3771043771043683E-2</v>
      </c>
      <c r="J36" s="267"/>
      <c r="K36" s="163"/>
      <c r="L36" s="312">
        <v>0.08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1.08</v>
      </c>
      <c r="G37" s="271">
        <v>28.378378378378386</v>
      </c>
      <c r="H37" s="277" t="s">
        <v>548</v>
      </c>
      <c r="I37" s="234">
        <v>0.23943661971830976</v>
      </c>
      <c r="J37" s="267"/>
      <c r="K37" s="163" t="s">
        <v>548</v>
      </c>
      <c r="L37" s="312">
        <v>0.08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0.18807947019867546</v>
      </c>
      <c r="F38" s="201">
        <v>0.1487603305785124</v>
      </c>
      <c r="G38" s="274"/>
      <c r="H38" s="278" t="s">
        <v>548</v>
      </c>
      <c r="I38" s="235">
        <v>3.9319139620163064</v>
      </c>
      <c r="J38" s="270"/>
      <c r="K38" s="323" t="s">
        <v>548</v>
      </c>
      <c r="L38" s="316">
        <v>1.3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120.52</v>
      </c>
      <c r="F44" s="223">
        <v>96.62</v>
      </c>
      <c r="G44" s="279"/>
      <c r="H44" s="280" t="s">
        <v>548</v>
      </c>
      <c r="I44" s="233">
        <v>0.19830733488217722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60.41</v>
      </c>
      <c r="F45" s="198">
        <v>60.78</v>
      </c>
      <c r="G45" s="271"/>
      <c r="H45" s="281" t="s">
        <v>52</v>
      </c>
      <c r="I45" s="234">
        <v>6.1248137725542495E-3</v>
      </c>
      <c r="J45" s="286"/>
      <c r="K45" s="163" t="s">
        <v>52</v>
      </c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47.56</v>
      </c>
      <c r="F46" s="198">
        <v>48.31</v>
      </c>
      <c r="G46" s="271"/>
      <c r="H46" s="281" t="s">
        <v>52</v>
      </c>
      <c r="I46" s="234">
        <v>1.5769554247266671E-2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24.85</v>
      </c>
      <c r="F47" s="198">
        <v>12.92</v>
      </c>
      <c r="G47" s="271"/>
      <c r="H47" s="281" t="s">
        <v>548</v>
      </c>
      <c r="I47" s="234">
        <v>0.48008048289738436</v>
      </c>
      <c r="J47" s="286"/>
      <c r="K47" s="163" t="s">
        <v>52</v>
      </c>
      <c r="L47" s="312">
        <v>0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0.23015652496063724</v>
      </c>
      <c r="F48" s="201">
        <v>0.11843432028600238</v>
      </c>
      <c r="G48" s="274"/>
      <c r="H48" s="282" t="s">
        <v>548</v>
      </c>
      <c r="I48" s="235">
        <v>11.172220467463486</v>
      </c>
      <c r="J48" s="287"/>
      <c r="K48" s="167"/>
      <c r="L48" s="316">
        <v>0</v>
      </c>
      <c r="M48" s="317">
        <v>4.5170585387168012E-2</v>
      </c>
    </row>
    <row r="49" spans="2:15" ht="12" customHeight="1">
      <c r="B49" s="296" t="s">
        <v>778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L14" sqref="L14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775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438.36</v>
      </c>
      <c r="F10" s="198">
        <v>419.05</v>
      </c>
      <c r="G10" s="271"/>
      <c r="H10" s="94" t="s">
        <v>548</v>
      </c>
      <c r="I10" s="234">
        <v>4.4050552057669501E-2</v>
      </c>
      <c r="J10" s="267"/>
      <c r="K10" s="163"/>
      <c r="L10" s="312">
        <v>-3.98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362.37</v>
      </c>
      <c r="F11" s="198">
        <v>355.32</v>
      </c>
      <c r="G11" s="271"/>
      <c r="H11" s="94" t="s">
        <v>548</v>
      </c>
      <c r="I11" s="234">
        <v>1.945525291828798E-2</v>
      </c>
      <c r="J11" s="267"/>
      <c r="K11" s="163"/>
      <c r="L11" s="312">
        <v>-1.6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83.39</v>
      </c>
      <c r="F12" s="198">
        <v>78.760000000000005</v>
      </c>
      <c r="G12" s="271"/>
      <c r="H12" s="94" t="s">
        <v>548</v>
      </c>
      <c r="I12" s="234">
        <v>5.5522244873486004E-2</v>
      </c>
      <c r="J12" s="267"/>
      <c r="K12" s="163"/>
      <c r="L12" s="312">
        <v>-1.01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88.58</v>
      </c>
      <c r="F13" s="198">
        <v>81.14</v>
      </c>
      <c r="G13" s="271"/>
      <c r="H13" s="94" t="s">
        <v>548</v>
      </c>
      <c r="I13" s="234">
        <v>8.3991871754346303E-2</v>
      </c>
      <c r="J13" s="267"/>
      <c r="K13" s="163"/>
      <c r="L13" s="312">
        <v>-1.42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0.19871679827709979</v>
      </c>
      <c r="F14" s="199">
        <v>0.18692406929598232</v>
      </c>
      <c r="G14" s="272"/>
      <c r="H14" s="275" t="s">
        <v>548</v>
      </c>
      <c r="I14" s="240">
        <v>1.1792728981117468</v>
      </c>
      <c r="J14" s="268"/>
      <c r="K14" s="163"/>
      <c r="L14" s="313">
        <v>-0.2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51.31</v>
      </c>
      <c r="F16" s="198">
        <v>52.26</v>
      </c>
      <c r="G16" s="271"/>
      <c r="H16" s="94" t="s">
        <v>52</v>
      </c>
      <c r="I16" s="234">
        <v>1.851490937439082E-2</v>
      </c>
      <c r="J16" s="267"/>
      <c r="K16" s="163"/>
      <c r="L16" s="312">
        <v>-1.1299999999999999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30.02</v>
      </c>
      <c r="F17" s="198">
        <v>31.46</v>
      </c>
      <c r="G17" s="271"/>
      <c r="H17" s="94" t="s">
        <v>52</v>
      </c>
      <c r="I17" s="234">
        <v>4.7968021319120702E-2</v>
      </c>
      <c r="J17" s="267"/>
      <c r="K17" s="163"/>
      <c r="L17" s="312">
        <v>-0.33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25.86</v>
      </c>
      <c r="G18" s="271"/>
      <c r="H18" s="94" t="s">
        <v>52</v>
      </c>
      <c r="I18" s="234">
        <v>1.491365777080067E-2</v>
      </c>
      <c r="J18" s="267"/>
      <c r="K18" s="163"/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29.39</v>
      </c>
      <c r="F19" s="198">
        <v>27.59</v>
      </c>
      <c r="G19" s="271"/>
      <c r="H19" s="94" t="s">
        <v>548</v>
      </c>
      <c r="I19" s="234">
        <v>6.1245321537938047E-2</v>
      </c>
      <c r="J19" s="267"/>
      <c r="K19" s="163"/>
      <c r="L19" s="312">
        <v>-0.81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0.52954954954954958</v>
      </c>
      <c r="F20" s="199">
        <v>0.4813328681088625</v>
      </c>
      <c r="G20" s="272"/>
      <c r="H20" s="275" t="s">
        <v>548</v>
      </c>
      <c r="I20" s="240">
        <v>4.8216681440687079</v>
      </c>
      <c r="J20" s="268"/>
      <c r="K20" s="192"/>
      <c r="L20" s="313">
        <v>-1.1000000000000001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379.93</v>
      </c>
      <c r="F22" s="198">
        <v>360.82</v>
      </c>
      <c r="G22" s="271"/>
      <c r="H22" s="94" t="s">
        <v>548</v>
      </c>
      <c r="I22" s="234">
        <v>5.0298739241439239E-2</v>
      </c>
      <c r="J22" s="267"/>
      <c r="K22" s="163"/>
      <c r="L22" s="312">
        <v>-2.83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327.77</v>
      </c>
      <c r="F23" s="198">
        <v>319.7</v>
      </c>
      <c r="G23" s="271"/>
      <c r="H23" s="94" t="s">
        <v>548</v>
      </c>
      <c r="I23" s="234">
        <v>2.4620923208347301E-2</v>
      </c>
      <c r="J23" s="267"/>
      <c r="K23" s="163"/>
      <c r="L23" s="312">
        <v>-1.27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54.94</v>
      </c>
      <c r="F24" s="198">
        <v>49.89</v>
      </c>
      <c r="G24" s="271"/>
      <c r="H24" s="94" t="s">
        <v>548</v>
      </c>
      <c r="I24" s="234">
        <v>9.1918456497997791E-2</v>
      </c>
      <c r="J24" s="267"/>
      <c r="K24" s="163"/>
      <c r="L24" s="312">
        <v>-1.01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57.77</v>
      </c>
      <c r="F25" s="198">
        <v>52.39</v>
      </c>
      <c r="G25" s="271"/>
      <c r="H25" s="94" t="s">
        <v>548</v>
      </c>
      <c r="I25" s="234">
        <v>9.3127921066297414E-2</v>
      </c>
      <c r="J25" s="267"/>
      <c r="K25" s="163"/>
      <c r="L25" s="312">
        <v>-0.59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0.15094980533563274</v>
      </c>
      <c r="F26" s="199">
        <v>0.14175167077031306</v>
      </c>
      <c r="G26" s="272"/>
      <c r="H26" s="275" t="s">
        <v>548</v>
      </c>
      <c r="I26" s="240">
        <v>0.91981345653196767</v>
      </c>
      <c r="J26" s="268"/>
      <c r="K26" s="192"/>
      <c r="L26" s="313">
        <v>-0.1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347.01</v>
      </c>
      <c r="G28" s="273">
        <v>11.942458537150131</v>
      </c>
      <c r="H28" s="94" t="s">
        <v>548</v>
      </c>
      <c r="I28" s="234">
        <v>5.2635889595675667E-2</v>
      </c>
      <c r="J28" s="267"/>
      <c r="K28" s="163"/>
      <c r="L28" s="312">
        <v>-3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315.2</v>
      </c>
      <c r="F29" s="200">
        <v>306.47000000000003</v>
      </c>
      <c r="G29" s="273">
        <v>5.2739015493759069</v>
      </c>
      <c r="H29" s="94" t="s">
        <v>548</v>
      </c>
      <c r="I29" s="234">
        <v>2.769670050761408E-2</v>
      </c>
      <c r="J29" s="267"/>
      <c r="K29" s="163"/>
      <c r="L29" s="312">
        <v>-1.27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52.46</v>
      </c>
      <c r="F30" s="200">
        <v>46.99</v>
      </c>
      <c r="G30" s="273">
        <v>17.261410788381752</v>
      </c>
      <c r="H30" s="94" t="s">
        <v>548</v>
      </c>
      <c r="I30" s="234">
        <v>0.10426991993900114</v>
      </c>
      <c r="J30" s="267"/>
      <c r="K30" s="163"/>
      <c r="L30" s="312">
        <v>-1.27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53.71</v>
      </c>
      <c r="F31" s="200">
        <v>48.53</v>
      </c>
      <c r="G31" s="273">
        <v>38.309922972360653</v>
      </c>
      <c r="H31" s="94" t="s">
        <v>548</v>
      </c>
      <c r="I31" s="234">
        <v>9.6443865202010759E-2</v>
      </c>
      <c r="J31" s="267"/>
      <c r="K31" s="163"/>
      <c r="L31" s="312">
        <v>-0.46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0.1460860577707665</v>
      </c>
      <c r="F32" s="199">
        <v>0.13729983590788206</v>
      </c>
      <c r="G32" s="272"/>
      <c r="H32" s="275" t="s">
        <v>548</v>
      </c>
      <c r="I32" s="240">
        <v>0.87862218628844413</v>
      </c>
      <c r="J32" s="268"/>
      <c r="K32" s="192"/>
      <c r="L32" s="313">
        <v>-0.03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5.97</v>
      </c>
      <c r="G34" s="271">
        <v>21.931260229132562</v>
      </c>
      <c r="H34" s="277" t="s">
        <v>548</v>
      </c>
      <c r="I34" s="234">
        <v>0.1615168539325843</v>
      </c>
      <c r="J34" s="267"/>
      <c r="K34" s="163"/>
      <c r="L34" s="312">
        <v>-0.02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4.58</v>
      </c>
      <c r="F35" s="198">
        <v>4.16</v>
      </c>
      <c r="G35" s="271">
        <v>19.546742209631731</v>
      </c>
      <c r="H35" s="277" t="s">
        <v>548</v>
      </c>
      <c r="I35" s="234">
        <v>9.1703056768558944E-2</v>
      </c>
      <c r="J35" s="267"/>
      <c r="K35" s="163"/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3.02</v>
      </c>
      <c r="G36" s="271">
        <v>4.093567251461991</v>
      </c>
      <c r="H36" s="277" t="s">
        <v>52</v>
      </c>
      <c r="I36" s="234">
        <v>1.6835016835016869E-2</v>
      </c>
      <c r="J36" s="267"/>
      <c r="K36" s="163"/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1.1599999999999999</v>
      </c>
      <c r="G37" s="271">
        <v>28.378378378378386</v>
      </c>
      <c r="H37" s="277" t="s">
        <v>548</v>
      </c>
      <c r="I37" s="234">
        <v>0.18309859154929575</v>
      </c>
      <c r="J37" s="267"/>
      <c r="K37" s="163"/>
      <c r="L37" s="312">
        <v>-0.02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0.18807947019867546</v>
      </c>
      <c r="F38" s="201">
        <v>0.16155988857938719</v>
      </c>
      <c r="G38" s="274"/>
      <c r="H38" s="278" t="s">
        <v>548</v>
      </c>
      <c r="I38" s="235">
        <v>2.6519581619288273</v>
      </c>
      <c r="J38" s="270"/>
      <c r="K38" s="323"/>
      <c r="L38" s="316">
        <v>-0.3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120.52</v>
      </c>
      <c r="F44" s="223">
        <v>96.62</v>
      </c>
      <c r="G44" s="279"/>
      <c r="H44" s="280" t="s">
        <v>548</v>
      </c>
      <c r="I44" s="233">
        <v>0.19830733488217722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60.41</v>
      </c>
      <c r="F45" s="198">
        <v>60.78</v>
      </c>
      <c r="G45" s="271"/>
      <c r="H45" s="281" t="s">
        <v>52</v>
      </c>
      <c r="I45" s="234">
        <v>6.1248137725542495E-3</v>
      </c>
      <c r="J45" s="286"/>
      <c r="K45" s="163"/>
      <c r="L45" s="312">
        <v>-0.41000000000000003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47.56</v>
      </c>
      <c r="F46" s="198">
        <v>48.31</v>
      </c>
      <c r="G46" s="271"/>
      <c r="H46" s="281" t="s">
        <v>52</v>
      </c>
      <c r="I46" s="234">
        <v>1.5769554247266671E-2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24.85</v>
      </c>
      <c r="F47" s="198">
        <v>12.92</v>
      </c>
      <c r="G47" s="271"/>
      <c r="H47" s="281" t="s">
        <v>548</v>
      </c>
      <c r="I47" s="234">
        <v>0.48008048289738436</v>
      </c>
      <c r="J47" s="286"/>
      <c r="K47" s="163" t="s">
        <v>52</v>
      </c>
      <c r="L47" s="312">
        <v>0.4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0.23015652496063724</v>
      </c>
      <c r="F48" s="201">
        <v>0.11843432028600238</v>
      </c>
      <c r="G48" s="274"/>
      <c r="H48" s="282" t="s">
        <v>548</v>
      </c>
      <c r="I48" s="235">
        <v>11.172220467463486</v>
      </c>
      <c r="J48" s="287"/>
      <c r="K48" s="167"/>
      <c r="L48" s="316">
        <v>0.4</v>
      </c>
      <c r="M48" s="317">
        <v>4.5170585387168012E-2</v>
      </c>
    </row>
    <row r="49" spans="2:15" ht="12" customHeight="1">
      <c r="B49" s="296" t="s">
        <v>776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L25" sqref="L2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774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438.36</v>
      </c>
      <c r="F10" s="198">
        <v>423.03</v>
      </c>
      <c r="G10" s="271"/>
      <c r="H10" s="94" t="s">
        <v>548</v>
      </c>
      <c r="I10" s="234">
        <v>3.4971256501505676E-2</v>
      </c>
      <c r="J10" s="267"/>
      <c r="K10" s="163"/>
      <c r="L10" s="312">
        <v>-1.1100000000000001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362.37</v>
      </c>
      <c r="F11" s="198">
        <v>356.92</v>
      </c>
      <c r="G11" s="271"/>
      <c r="H11" s="94" t="s">
        <v>548</v>
      </c>
      <c r="I11" s="234">
        <v>1.5039876369456584E-2</v>
      </c>
      <c r="J11" s="267"/>
      <c r="K11" s="163"/>
      <c r="L11" s="312">
        <v>0.48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83.39</v>
      </c>
      <c r="F12" s="198">
        <v>79.77</v>
      </c>
      <c r="G12" s="271"/>
      <c r="H12" s="94" t="s">
        <v>548</v>
      </c>
      <c r="I12" s="234">
        <v>4.3410480873006363E-2</v>
      </c>
      <c r="J12" s="267"/>
      <c r="K12" s="163"/>
      <c r="L12" s="312">
        <v>-4.49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88.58</v>
      </c>
      <c r="F13" s="198">
        <v>82.56</v>
      </c>
      <c r="G13" s="271"/>
      <c r="H13" s="94" t="s">
        <v>548</v>
      </c>
      <c r="I13" s="234">
        <v>6.7961165048543659E-2</v>
      </c>
      <c r="J13" s="267"/>
      <c r="K13" s="163"/>
      <c r="L13" s="312">
        <v>-5.55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0.19871679827709979</v>
      </c>
      <c r="F14" s="199">
        <v>0.18905859992214158</v>
      </c>
      <c r="G14" s="272"/>
      <c r="H14" s="275" t="s">
        <v>548</v>
      </c>
      <c r="I14" s="240">
        <v>0.96581983549582084</v>
      </c>
      <c r="J14" s="268"/>
      <c r="K14" s="163"/>
      <c r="L14" s="313">
        <v>-1.1000000000000001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51.31</v>
      </c>
      <c r="F16" s="198">
        <v>53.39</v>
      </c>
      <c r="G16" s="271"/>
      <c r="H16" s="94" t="s">
        <v>52</v>
      </c>
      <c r="I16" s="234">
        <v>4.0537906840771853E-2</v>
      </c>
      <c r="J16" s="267"/>
      <c r="K16" s="163"/>
      <c r="L16" s="312">
        <v>-0.5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30.02</v>
      </c>
      <c r="F17" s="198">
        <v>31.79</v>
      </c>
      <c r="G17" s="271"/>
      <c r="H17" s="94" t="s">
        <v>52</v>
      </c>
      <c r="I17" s="234">
        <v>5.8960692871419029E-2</v>
      </c>
      <c r="J17" s="267"/>
      <c r="K17" s="163"/>
      <c r="L17" s="312">
        <v>-0.81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25.86</v>
      </c>
      <c r="G18" s="271"/>
      <c r="H18" s="94" t="s">
        <v>52</v>
      </c>
      <c r="I18" s="234">
        <v>1.491365777080067E-2</v>
      </c>
      <c r="J18" s="267"/>
      <c r="K18" s="163"/>
      <c r="L18" s="312">
        <v>-0.68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29.39</v>
      </c>
      <c r="F19" s="198">
        <v>28.4</v>
      </c>
      <c r="G19" s="271"/>
      <c r="H19" s="94" t="s">
        <v>548</v>
      </c>
      <c r="I19" s="234">
        <v>3.3684926845865992E-2</v>
      </c>
      <c r="J19" s="267"/>
      <c r="K19" s="163"/>
      <c r="L19" s="312">
        <v>0.8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0.52954954954954958</v>
      </c>
      <c r="F20" s="199">
        <v>0.49262792714657416</v>
      </c>
      <c r="G20" s="272"/>
      <c r="H20" s="275" t="s">
        <v>548</v>
      </c>
      <c r="I20" s="240">
        <v>3.6921622402975416</v>
      </c>
      <c r="J20" s="268"/>
      <c r="K20" s="192"/>
      <c r="L20" s="313">
        <v>2.6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379.93</v>
      </c>
      <c r="F22" s="198">
        <v>363.65</v>
      </c>
      <c r="G22" s="271"/>
      <c r="H22" s="94" t="s">
        <v>548</v>
      </c>
      <c r="I22" s="234">
        <v>4.2849998683968216E-2</v>
      </c>
      <c r="J22" s="267"/>
      <c r="K22" s="163"/>
      <c r="L22" s="312">
        <v>-0.65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327.77</v>
      </c>
      <c r="F23" s="198">
        <v>320.97000000000003</v>
      </c>
      <c r="G23" s="271"/>
      <c r="H23" s="94" t="s">
        <v>548</v>
      </c>
      <c r="I23" s="234">
        <v>2.0746254995881119E-2</v>
      </c>
      <c r="J23" s="267"/>
      <c r="K23" s="163"/>
      <c r="L23" s="312">
        <v>1.3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54.94</v>
      </c>
      <c r="F24" s="198">
        <v>50.9</v>
      </c>
      <c r="G24" s="271"/>
      <c r="H24" s="94" t="s">
        <v>548</v>
      </c>
      <c r="I24" s="234">
        <v>7.3534765198398189E-2</v>
      </c>
      <c r="J24" s="267"/>
      <c r="K24" s="163"/>
      <c r="L24" s="312">
        <v>-3.81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57.77</v>
      </c>
      <c r="F25" s="198">
        <v>52.98</v>
      </c>
      <c r="G25" s="271"/>
      <c r="H25" s="94" t="s">
        <v>548</v>
      </c>
      <c r="I25" s="234">
        <v>8.291500778951022E-2</v>
      </c>
      <c r="J25" s="267"/>
      <c r="K25" s="163"/>
      <c r="L25" s="312">
        <v>-6.39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0.15094980533563274</v>
      </c>
      <c r="F26" s="199">
        <v>0.14246914244225131</v>
      </c>
      <c r="G26" s="272"/>
      <c r="H26" s="275" t="s">
        <v>548</v>
      </c>
      <c r="I26" s="240">
        <v>0.84806628933814243</v>
      </c>
      <c r="J26" s="268"/>
      <c r="K26" s="192"/>
      <c r="L26" s="313">
        <v>-1.6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350.01</v>
      </c>
      <c r="G28" s="273">
        <v>11.942458537150131</v>
      </c>
      <c r="H28" s="94" t="s">
        <v>548</v>
      </c>
      <c r="I28" s="234">
        <v>4.4445657812116179E-2</v>
      </c>
      <c r="J28" s="267"/>
      <c r="K28" s="163"/>
      <c r="L28" s="312">
        <v>-0.51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315.2</v>
      </c>
      <c r="F29" s="200">
        <v>307.74</v>
      </c>
      <c r="G29" s="273">
        <v>5.2739015493759069</v>
      </c>
      <c r="H29" s="94" t="s">
        <v>548</v>
      </c>
      <c r="I29" s="234">
        <v>2.3667512690355275E-2</v>
      </c>
      <c r="J29" s="267"/>
      <c r="K29" s="163"/>
      <c r="L29" s="312">
        <v>1.53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52.46</v>
      </c>
      <c r="F30" s="200">
        <v>48.26</v>
      </c>
      <c r="G30" s="273">
        <v>17.261410788381752</v>
      </c>
      <c r="H30" s="94" t="s">
        <v>548</v>
      </c>
      <c r="I30" s="234">
        <v>8.0060998856271492E-2</v>
      </c>
      <c r="J30" s="267"/>
      <c r="K30" s="163"/>
      <c r="L30" s="312">
        <v>-3.81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53.71</v>
      </c>
      <c r="F31" s="200">
        <v>48.99</v>
      </c>
      <c r="G31" s="273">
        <v>38.309922972360653</v>
      </c>
      <c r="H31" s="94" t="s">
        <v>548</v>
      </c>
      <c r="I31" s="234">
        <v>8.7879352075963535E-2</v>
      </c>
      <c r="J31" s="267"/>
      <c r="K31" s="163"/>
      <c r="L31" s="312">
        <v>-6.63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0.1460860577707665</v>
      </c>
      <c r="F32" s="199">
        <v>0.13761235955056181</v>
      </c>
      <c r="G32" s="272"/>
      <c r="H32" s="275" t="s">
        <v>548</v>
      </c>
      <c r="I32" s="240">
        <v>0.84736982202046895</v>
      </c>
      <c r="J32" s="268"/>
      <c r="K32" s="192"/>
      <c r="L32" s="313">
        <v>-1.8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5.99</v>
      </c>
      <c r="G34" s="271">
        <v>21.931260229132562</v>
      </c>
      <c r="H34" s="277" t="s">
        <v>548</v>
      </c>
      <c r="I34" s="234">
        <v>0.1587078651685393</v>
      </c>
      <c r="J34" s="267"/>
      <c r="K34" s="163"/>
      <c r="L34" s="312">
        <v>0.04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4.58</v>
      </c>
      <c r="F35" s="198">
        <v>4.16</v>
      </c>
      <c r="G35" s="271">
        <v>19.546742209631731</v>
      </c>
      <c r="H35" s="277" t="s">
        <v>548</v>
      </c>
      <c r="I35" s="234">
        <v>9.1703056768558944E-2</v>
      </c>
      <c r="J35" s="267"/>
      <c r="K35" s="163"/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3.02</v>
      </c>
      <c r="G36" s="271">
        <v>4.093567251461991</v>
      </c>
      <c r="H36" s="277" t="s">
        <v>52</v>
      </c>
      <c r="I36" s="234">
        <v>1.6835016835016869E-2</v>
      </c>
      <c r="J36" s="267"/>
      <c r="K36" s="163"/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1.18</v>
      </c>
      <c r="G37" s="271">
        <v>28.378378378378386</v>
      </c>
      <c r="H37" s="277" t="s">
        <v>548</v>
      </c>
      <c r="I37" s="234">
        <v>0.16901408450704225</v>
      </c>
      <c r="J37" s="267"/>
      <c r="K37" s="163" t="s">
        <v>52</v>
      </c>
      <c r="L37" s="312">
        <v>0.04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0.18807947019867546</v>
      </c>
      <c r="F38" s="201">
        <v>0.16434540389972144</v>
      </c>
      <c r="G38" s="274"/>
      <c r="H38" s="278" t="s">
        <v>548</v>
      </c>
      <c r="I38" s="235">
        <v>2.3734066298954026</v>
      </c>
      <c r="J38" s="270"/>
      <c r="K38" s="323"/>
      <c r="L38" s="316">
        <v>0.6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120.52</v>
      </c>
      <c r="F44" s="223">
        <v>96.62</v>
      </c>
      <c r="G44" s="279"/>
      <c r="H44" s="280" t="s">
        <v>548</v>
      </c>
      <c r="I44" s="233">
        <v>0.19830733488217722</v>
      </c>
      <c r="J44" s="283"/>
      <c r="K44" s="284"/>
      <c r="L44" s="318">
        <v>-2.25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60.41</v>
      </c>
      <c r="F45" s="198">
        <v>61.19</v>
      </c>
      <c r="G45" s="271"/>
      <c r="H45" s="281" t="s">
        <v>52</v>
      </c>
      <c r="I45" s="234">
        <v>1.2911769574573739E-2</v>
      </c>
      <c r="J45" s="286"/>
      <c r="K45" s="163"/>
      <c r="L45" s="312">
        <v>0.15000000000000002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47.56</v>
      </c>
      <c r="F46" s="198">
        <v>48.31</v>
      </c>
      <c r="G46" s="271"/>
      <c r="H46" s="281" t="s">
        <v>52</v>
      </c>
      <c r="I46" s="234">
        <v>1.5769554247266671E-2</v>
      </c>
      <c r="J46" s="286"/>
      <c r="K46" s="163"/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24.85</v>
      </c>
      <c r="F47" s="198">
        <v>12.52</v>
      </c>
      <c r="G47" s="271"/>
      <c r="H47" s="281" t="s">
        <v>548</v>
      </c>
      <c r="I47" s="234">
        <v>0.49617706237424553</v>
      </c>
      <c r="J47" s="286"/>
      <c r="K47" s="163"/>
      <c r="L47" s="312">
        <v>-4.91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0.23015652496063724</v>
      </c>
      <c r="F48" s="201">
        <v>0.11433789954337899</v>
      </c>
      <c r="G48" s="274"/>
      <c r="H48" s="282" t="s">
        <v>548</v>
      </c>
      <c r="I48" s="235">
        <v>11.581862541725824</v>
      </c>
      <c r="J48" s="287"/>
      <c r="K48" s="167"/>
      <c r="L48" s="316">
        <v>-4.5</v>
      </c>
      <c r="M48" s="317">
        <v>4.5170585387168012E-2</v>
      </c>
    </row>
    <row r="49" spans="2:15" ht="12" customHeight="1">
      <c r="B49" s="296" t="s">
        <v>773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E16" sqref="E1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772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438.33</v>
      </c>
      <c r="F10" s="198">
        <v>424.14</v>
      </c>
      <c r="G10" s="271"/>
      <c r="H10" s="94" t="s">
        <v>548</v>
      </c>
      <c r="I10" s="234">
        <v>3.2372869755663558E-2</v>
      </c>
      <c r="J10" s="267"/>
      <c r="K10" s="163"/>
      <c r="L10" s="312">
        <v>-3.21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354.5</v>
      </c>
      <c r="F11" s="198">
        <v>356.44</v>
      </c>
      <c r="G11" s="271"/>
      <c r="H11" s="94" t="s">
        <v>52</v>
      </c>
      <c r="I11" s="234">
        <v>5.4724964739067961E-3</v>
      </c>
      <c r="J11" s="267"/>
      <c r="K11" s="163"/>
      <c r="L11" s="312">
        <v>-0.99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83.2</v>
      </c>
      <c r="F12" s="198">
        <v>84.26</v>
      </c>
      <c r="G12" s="271"/>
      <c r="H12" s="94" t="s">
        <v>52</v>
      </c>
      <c r="I12" s="234">
        <v>1.2740384615384626E-2</v>
      </c>
      <c r="J12" s="267"/>
      <c r="K12" s="163"/>
      <c r="L12" s="312">
        <v>-0.19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96.54</v>
      </c>
      <c r="F13" s="198">
        <v>88.11</v>
      </c>
      <c r="G13" s="271"/>
      <c r="H13" s="94" t="s">
        <v>548</v>
      </c>
      <c r="I13" s="234">
        <v>8.7321317588564429E-2</v>
      </c>
      <c r="J13" s="267"/>
      <c r="K13" s="163"/>
      <c r="L13" s="312">
        <v>-0.33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0.22056202878684031</v>
      </c>
      <c r="F14" s="199">
        <v>0.19993192648059904</v>
      </c>
      <c r="G14" s="272"/>
      <c r="H14" s="275" t="s">
        <v>548</v>
      </c>
      <c r="I14" s="240">
        <v>2.0630102306241267</v>
      </c>
      <c r="J14" s="268"/>
      <c r="K14" s="163"/>
      <c r="L14" s="313">
        <v>0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51.29</v>
      </c>
      <c r="F16" s="198">
        <v>53.89</v>
      </c>
      <c r="G16" s="271"/>
      <c r="H16" s="94" t="s">
        <v>52</v>
      </c>
      <c r="I16" s="234">
        <v>5.0692142717878808E-2</v>
      </c>
      <c r="J16" s="267"/>
      <c r="K16" s="163"/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30.22</v>
      </c>
      <c r="F17" s="198">
        <v>32.6</v>
      </c>
      <c r="G17" s="271"/>
      <c r="H17" s="94" t="s">
        <v>52</v>
      </c>
      <c r="I17" s="234">
        <v>7.8755790866975595E-2</v>
      </c>
      <c r="J17" s="267"/>
      <c r="K17" s="163"/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26.54</v>
      </c>
      <c r="G18" s="271"/>
      <c r="H18" s="94" t="s">
        <v>52</v>
      </c>
      <c r="I18" s="234">
        <v>4.1601255886970057E-2</v>
      </c>
      <c r="J18" s="267"/>
      <c r="K18" s="163"/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29.18</v>
      </c>
      <c r="F19" s="198">
        <v>27.6</v>
      </c>
      <c r="G19" s="271"/>
      <c r="H19" s="94" t="s">
        <v>548</v>
      </c>
      <c r="I19" s="234">
        <v>5.4146675805346045E-2</v>
      </c>
      <c r="J19" s="267"/>
      <c r="K19" s="163"/>
      <c r="L19" s="312">
        <v>0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0.52387791741472167</v>
      </c>
      <c r="F20" s="199">
        <v>0.46668921203922897</v>
      </c>
      <c r="G20" s="272"/>
      <c r="H20" s="275" t="s">
        <v>548</v>
      </c>
      <c r="I20" s="240">
        <v>5.7188705375492699</v>
      </c>
      <c r="J20" s="268"/>
      <c r="K20" s="192"/>
      <c r="L20" s="313">
        <v>0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379.92</v>
      </c>
      <c r="F22" s="198">
        <v>364.3</v>
      </c>
      <c r="G22" s="271"/>
      <c r="H22" s="94" t="s">
        <v>548</v>
      </c>
      <c r="I22" s="234">
        <v>4.1113918719730469E-2</v>
      </c>
      <c r="J22" s="267"/>
      <c r="K22" s="163"/>
      <c r="L22" s="312">
        <v>-2.63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319.70999999999998</v>
      </c>
      <c r="F23" s="198">
        <v>319.67</v>
      </c>
      <c r="G23" s="271"/>
      <c r="H23" s="94" t="s">
        <v>548</v>
      </c>
      <c r="I23" s="234">
        <v>1.2511338400411631E-4</v>
      </c>
      <c r="J23" s="267"/>
      <c r="K23" s="163"/>
      <c r="L23" s="312">
        <v>-0.81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54.75</v>
      </c>
      <c r="F24" s="198">
        <v>54.71</v>
      </c>
      <c r="G24" s="271"/>
      <c r="H24" s="94" t="s">
        <v>548</v>
      </c>
      <c r="I24" s="234">
        <v>7.3059360730587386E-4</v>
      </c>
      <c r="J24" s="267"/>
      <c r="K24" s="163"/>
      <c r="L24" s="312">
        <v>0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65.94</v>
      </c>
      <c r="F25" s="198">
        <v>59.37</v>
      </c>
      <c r="G25" s="271"/>
      <c r="H25" s="94" t="s">
        <v>548</v>
      </c>
      <c r="I25" s="234">
        <v>9.9636032757051907E-2</v>
      </c>
      <c r="J25" s="267"/>
      <c r="K25" s="163"/>
      <c r="L25" s="312">
        <v>0.03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0.17609357474763659</v>
      </c>
      <c r="F26" s="199">
        <v>0.15858218921950959</v>
      </c>
      <c r="G26" s="272"/>
      <c r="H26" s="275" t="s">
        <v>548</v>
      </c>
      <c r="I26" s="240">
        <v>1.7511385528127006</v>
      </c>
      <c r="J26" s="268"/>
      <c r="K26" s="192"/>
      <c r="L26" s="313">
        <v>0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350.52</v>
      </c>
      <c r="G28" s="273">
        <v>11.942458537150131</v>
      </c>
      <c r="H28" s="94" t="s">
        <v>548</v>
      </c>
      <c r="I28" s="234">
        <v>4.3053318408911023E-2</v>
      </c>
      <c r="J28" s="267"/>
      <c r="K28" s="163"/>
      <c r="L28" s="312">
        <v>-2.57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306.85000000000002</v>
      </c>
      <c r="F29" s="200">
        <v>306.20999999999998</v>
      </c>
      <c r="G29" s="273">
        <v>5.2739015493759069</v>
      </c>
      <c r="H29" s="94" t="s">
        <v>548</v>
      </c>
      <c r="I29" s="234">
        <v>2.0857096301125644E-3</v>
      </c>
      <c r="J29" s="267"/>
      <c r="K29" s="163"/>
      <c r="L29" s="312">
        <v>-0.64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52.33</v>
      </c>
      <c r="F30" s="200">
        <v>52.07</v>
      </c>
      <c r="G30" s="273">
        <v>17.261410788381752</v>
      </c>
      <c r="H30" s="94" t="s">
        <v>548</v>
      </c>
      <c r="I30" s="234">
        <v>4.9684693292566529E-3</v>
      </c>
      <c r="J30" s="267"/>
      <c r="K30" s="163"/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62.12</v>
      </c>
      <c r="F31" s="200">
        <v>55.62</v>
      </c>
      <c r="G31" s="273">
        <v>38.309922972360653</v>
      </c>
      <c r="H31" s="94" t="s">
        <v>548</v>
      </c>
      <c r="I31" s="234">
        <v>0.10463618802318098</v>
      </c>
      <c r="J31" s="267"/>
      <c r="K31" s="163"/>
      <c r="L31" s="312">
        <v>0.22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0.17294949607439167</v>
      </c>
      <c r="F32" s="199">
        <v>0.15524171039410517</v>
      </c>
      <c r="G32" s="272"/>
      <c r="H32" s="275" t="s">
        <v>548</v>
      </c>
      <c r="I32" s="240">
        <v>1.7707785680286499</v>
      </c>
      <c r="J32" s="268"/>
      <c r="K32" s="192"/>
      <c r="L32" s="313">
        <v>0.1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5.95</v>
      </c>
      <c r="G34" s="271">
        <v>21.931260229132562</v>
      </c>
      <c r="H34" s="277" t="s">
        <v>548</v>
      </c>
      <c r="I34" s="234">
        <v>0.1643258426966292</v>
      </c>
      <c r="J34" s="267"/>
      <c r="K34" s="163"/>
      <c r="L34" s="312">
        <v>-0.56999999999999995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4.58</v>
      </c>
      <c r="F35" s="198">
        <v>4.16</v>
      </c>
      <c r="G35" s="271">
        <v>19.546742209631731</v>
      </c>
      <c r="H35" s="277" t="s">
        <v>548</v>
      </c>
      <c r="I35" s="234">
        <v>9.1703056768558944E-2</v>
      </c>
      <c r="J35" s="267"/>
      <c r="K35" s="163"/>
      <c r="L35" s="312">
        <v>-0.19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2.97</v>
      </c>
      <c r="F36" s="198">
        <v>3.02</v>
      </c>
      <c r="G36" s="271">
        <v>4.093567251461991</v>
      </c>
      <c r="H36" s="277" t="s">
        <v>52</v>
      </c>
      <c r="I36" s="234">
        <v>1.6835016835016869E-2</v>
      </c>
      <c r="J36" s="267"/>
      <c r="K36" s="163"/>
      <c r="L36" s="312">
        <v>-0.19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1.42</v>
      </c>
      <c r="F37" s="198">
        <v>1.1399999999999999</v>
      </c>
      <c r="G37" s="271">
        <v>28.378378378378386</v>
      </c>
      <c r="H37" s="277" t="s">
        <v>548</v>
      </c>
      <c r="I37" s="234">
        <v>0.19718309859154937</v>
      </c>
      <c r="J37" s="267"/>
      <c r="K37" s="163"/>
      <c r="L37" s="312">
        <v>-0.36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0.18807947019867546</v>
      </c>
      <c r="F38" s="201">
        <v>0.15877437325905291</v>
      </c>
      <c r="G38" s="274"/>
      <c r="H38" s="278" t="s">
        <v>548</v>
      </c>
      <c r="I38" s="235">
        <v>2.930509693962255</v>
      </c>
      <c r="J38" s="270"/>
      <c r="K38" s="323"/>
      <c r="L38" s="316">
        <v>-4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123.66</v>
      </c>
      <c r="F44" s="223">
        <v>98.87</v>
      </c>
      <c r="G44" s="279"/>
      <c r="H44" s="280" t="s">
        <v>548</v>
      </c>
      <c r="I44" s="233">
        <v>0.20046902797994492</v>
      </c>
      <c r="J44" s="283"/>
      <c r="K44" s="284"/>
      <c r="L44" s="318">
        <v>-1.29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61.2</v>
      </c>
      <c r="F45" s="198">
        <v>61.04</v>
      </c>
      <c r="G45" s="271"/>
      <c r="H45" s="281" t="s">
        <v>548</v>
      </c>
      <c r="I45" s="234">
        <v>2.614379084967422E-3</v>
      </c>
      <c r="J45" s="286"/>
      <c r="K45" s="163"/>
      <c r="L45" s="312">
        <v>6.9999999999999993E-2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47.49</v>
      </c>
      <c r="F46" s="198">
        <v>48.31</v>
      </c>
      <c r="G46" s="271"/>
      <c r="H46" s="281" t="s">
        <v>52</v>
      </c>
      <c r="I46" s="234">
        <v>1.7266793009054648E-2</v>
      </c>
      <c r="J46" s="286"/>
      <c r="K46" s="163"/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27.36</v>
      </c>
      <c r="F47" s="198">
        <v>17.43</v>
      </c>
      <c r="G47" s="271"/>
      <c r="H47" s="281" t="s">
        <v>548</v>
      </c>
      <c r="I47" s="234">
        <v>0.36293859649122806</v>
      </c>
      <c r="J47" s="286"/>
      <c r="K47" s="163"/>
      <c r="L47" s="312">
        <v>-3.11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0.25172508970466462</v>
      </c>
      <c r="F48" s="201">
        <v>0.15939643347050755</v>
      </c>
      <c r="G48" s="274"/>
      <c r="H48" s="282" t="s">
        <v>548</v>
      </c>
      <c r="I48" s="235">
        <v>9.2328656234157069</v>
      </c>
      <c r="J48" s="287"/>
      <c r="K48" s="167"/>
      <c r="L48" s="316">
        <v>-2.9</v>
      </c>
      <c r="M48" s="317">
        <v>4.5170585387168012E-2</v>
      </c>
    </row>
    <row r="49" spans="2:15" ht="12" customHeight="1">
      <c r="B49" s="296" t="s">
        <v>771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K17" sqref="K17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769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438.33</v>
      </c>
      <c r="F10" s="198">
        <v>427.35</v>
      </c>
      <c r="G10" s="271"/>
      <c r="H10" s="94" t="s">
        <v>548</v>
      </c>
      <c r="I10" s="234">
        <v>2.5049620149202534E-2</v>
      </c>
      <c r="J10" s="267"/>
      <c r="K10" s="163" t="s">
        <v>52</v>
      </c>
      <c r="L10" s="312">
        <v>3.31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355.61</v>
      </c>
      <c r="F11" s="198">
        <v>357.43</v>
      </c>
      <c r="G11" s="271"/>
      <c r="H11" s="94" t="s">
        <v>52</v>
      </c>
      <c r="I11" s="234">
        <v>5.1179663114084839E-3</v>
      </c>
      <c r="J11" s="267"/>
      <c r="K11" s="163" t="s">
        <v>52</v>
      </c>
      <c r="L11" s="312">
        <v>0.63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84.07</v>
      </c>
      <c r="F12" s="198">
        <v>84.45</v>
      </c>
      <c r="G12" s="271"/>
      <c r="H12" s="94" t="s">
        <v>52</v>
      </c>
      <c r="I12" s="234">
        <v>4.5200428214584587E-3</v>
      </c>
      <c r="J12" s="267"/>
      <c r="K12" s="163"/>
      <c r="L12" s="312">
        <v>-1.86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94.69</v>
      </c>
      <c r="F13" s="198">
        <v>88.44</v>
      </c>
      <c r="G13" s="271"/>
      <c r="H13" s="94" t="s">
        <v>548</v>
      </c>
      <c r="I13" s="234">
        <v>6.6004857957545626E-2</v>
      </c>
      <c r="J13" s="267"/>
      <c r="K13" s="163"/>
      <c r="L13" s="312">
        <v>4.87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0.21536117176128092</v>
      </c>
      <c r="F14" s="199">
        <v>0.20014483570200053</v>
      </c>
      <c r="G14" s="272"/>
      <c r="H14" s="275" t="s">
        <v>548</v>
      </c>
      <c r="I14" s="240">
        <v>1.5216336059280384</v>
      </c>
      <c r="J14" s="268"/>
      <c r="K14" s="163"/>
      <c r="L14" s="313">
        <v>1.2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51.29</v>
      </c>
      <c r="F16" s="198">
        <v>53.89</v>
      </c>
      <c r="G16" s="271"/>
      <c r="H16" s="94" t="s">
        <v>52</v>
      </c>
      <c r="I16" s="234">
        <v>5.0692142717878808E-2</v>
      </c>
      <c r="J16" s="267"/>
      <c r="K16" s="163"/>
      <c r="L16" s="312">
        <v>1.61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30.22</v>
      </c>
      <c r="F17" s="198">
        <v>32.6</v>
      </c>
      <c r="G17" s="271"/>
      <c r="H17" s="94" t="s">
        <v>52</v>
      </c>
      <c r="I17" s="234">
        <v>7.8755790866975595E-2</v>
      </c>
      <c r="J17" s="267"/>
      <c r="K17" s="163"/>
      <c r="L17" s="312">
        <v>0.4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26.54</v>
      </c>
      <c r="G18" s="271"/>
      <c r="H18" s="94" t="s">
        <v>52</v>
      </c>
      <c r="I18" s="234">
        <v>4.1601255886970057E-2</v>
      </c>
      <c r="J18" s="267"/>
      <c r="K18" s="163"/>
      <c r="L18" s="312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29.18</v>
      </c>
      <c r="F19" s="198">
        <v>27.6</v>
      </c>
      <c r="G19" s="271"/>
      <c r="H19" s="94" t="s">
        <v>548</v>
      </c>
      <c r="I19" s="234">
        <v>5.4146675805346045E-2</v>
      </c>
      <c r="J19" s="267"/>
      <c r="K19" s="163"/>
      <c r="L19" s="312">
        <v>0.38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0.52387791741472167</v>
      </c>
      <c r="F20" s="199">
        <v>0.46668921203922897</v>
      </c>
      <c r="G20" s="272"/>
      <c r="H20" s="275" t="s">
        <v>548</v>
      </c>
      <c r="I20" s="240">
        <v>5.7188705375492699</v>
      </c>
      <c r="J20" s="268"/>
      <c r="K20" s="192"/>
      <c r="L20" s="313">
        <v>-0.2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379.92</v>
      </c>
      <c r="F22" s="198">
        <v>366.93</v>
      </c>
      <c r="G22" s="271"/>
      <c r="H22" s="94" t="s">
        <v>548</v>
      </c>
      <c r="I22" s="234">
        <v>3.4191408717624827E-2</v>
      </c>
      <c r="J22" s="267"/>
      <c r="K22" s="163"/>
      <c r="L22" s="312">
        <v>1.8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320.98</v>
      </c>
      <c r="F23" s="198">
        <v>320.48</v>
      </c>
      <c r="G23" s="271"/>
      <c r="H23" s="94" t="s">
        <v>548</v>
      </c>
      <c r="I23" s="234">
        <v>1.5577294535484842E-3</v>
      </c>
      <c r="J23" s="267"/>
      <c r="K23" s="163"/>
      <c r="L23" s="312">
        <v>0.25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55.64</v>
      </c>
      <c r="F24" s="198">
        <v>54.71</v>
      </c>
      <c r="G24" s="271"/>
      <c r="H24" s="94" t="s">
        <v>548</v>
      </c>
      <c r="I24" s="234">
        <v>1.6714593817397594E-2</v>
      </c>
      <c r="J24" s="267"/>
      <c r="K24" s="163"/>
      <c r="L24" s="312">
        <v>-2.54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63.91</v>
      </c>
      <c r="F25" s="198">
        <v>59.34</v>
      </c>
      <c r="G25" s="271"/>
      <c r="H25" s="94" t="s">
        <v>548</v>
      </c>
      <c r="I25" s="234">
        <v>7.1506806446565374E-2</v>
      </c>
      <c r="J25" s="267"/>
      <c r="K25" s="163"/>
      <c r="L25" s="312">
        <v>4.59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0.16969359035632733</v>
      </c>
      <c r="F26" s="199">
        <v>0.15815986566806153</v>
      </c>
      <c r="G26" s="272"/>
      <c r="H26" s="275" t="s">
        <v>548</v>
      </c>
      <c r="I26" s="240">
        <v>1.1533724688265801</v>
      </c>
      <c r="J26" s="268"/>
      <c r="K26" s="192"/>
      <c r="L26" s="313">
        <v>1.3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353.09</v>
      </c>
      <c r="G28" s="273">
        <v>11.942458537150131</v>
      </c>
      <c r="H28" s="94" t="s">
        <v>548</v>
      </c>
      <c r="I28" s="234">
        <v>3.6037019847661833E-2</v>
      </c>
      <c r="J28" s="267"/>
      <c r="K28" s="163"/>
      <c r="L28" s="312">
        <v>0.65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308.12</v>
      </c>
      <c r="F29" s="200">
        <v>306.85000000000002</v>
      </c>
      <c r="G29" s="273">
        <v>5.2739015493759069</v>
      </c>
      <c r="H29" s="94" t="s">
        <v>548</v>
      </c>
      <c r="I29" s="234">
        <v>4.1217707386731472E-3</v>
      </c>
      <c r="J29" s="267"/>
      <c r="K29" s="163"/>
      <c r="L29" s="312">
        <v>-0.63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53.34</v>
      </c>
      <c r="F30" s="200">
        <v>52.07</v>
      </c>
      <c r="G30" s="273">
        <v>17.261410788381752</v>
      </c>
      <c r="H30" s="94" t="s">
        <v>548</v>
      </c>
      <c r="I30" s="234">
        <v>2.3809523809523836E-2</v>
      </c>
      <c r="J30" s="267"/>
      <c r="K30" s="163"/>
      <c r="L30" s="312">
        <v>-2.54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59.96</v>
      </c>
      <c r="F31" s="200">
        <v>55.4</v>
      </c>
      <c r="G31" s="273">
        <v>38.309922972360653</v>
      </c>
      <c r="H31" s="94" t="s">
        <v>548</v>
      </c>
      <c r="I31" s="234">
        <v>7.6050700466978038E-2</v>
      </c>
      <c r="J31" s="267"/>
      <c r="K31" s="163"/>
      <c r="L31" s="312">
        <v>4.33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0.165882808609528</v>
      </c>
      <c r="F32" s="199">
        <v>0.15435194472305805</v>
      </c>
      <c r="G32" s="272"/>
      <c r="H32" s="275" t="s">
        <v>548</v>
      </c>
      <c r="I32" s="240">
        <v>1.1530863886469955</v>
      </c>
      <c r="J32" s="268"/>
      <c r="K32" s="192"/>
      <c r="L32" s="313">
        <v>1.3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6.52</v>
      </c>
      <c r="G34" s="271">
        <v>21.931260229132562</v>
      </c>
      <c r="H34" s="277" t="s">
        <v>548</v>
      </c>
      <c r="I34" s="234">
        <v>8.4269662921348409E-2</v>
      </c>
      <c r="J34" s="267"/>
      <c r="K34" s="163"/>
      <c r="L34" s="312">
        <v>-0.11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4.41</v>
      </c>
      <c r="F35" s="198">
        <v>4.3499999999999996</v>
      </c>
      <c r="G35" s="271">
        <v>19.546742209631731</v>
      </c>
      <c r="H35" s="277" t="s">
        <v>548</v>
      </c>
      <c r="I35" s="234">
        <v>1.3605442176870874E-2</v>
      </c>
      <c r="J35" s="267"/>
      <c r="K35" s="163"/>
      <c r="L35" s="312">
        <v>-0.03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2.95</v>
      </c>
      <c r="F36" s="198">
        <v>3.21</v>
      </c>
      <c r="G36" s="271">
        <v>4.093567251461991</v>
      </c>
      <c r="H36" s="277" t="s">
        <v>52</v>
      </c>
      <c r="I36" s="234">
        <v>8.8135593220338926E-2</v>
      </c>
      <c r="J36" s="267"/>
      <c r="K36" s="163"/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1.61</v>
      </c>
      <c r="F37" s="198">
        <v>1.5</v>
      </c>
      <c r="G37" s="271">
        <v>28.378378378378386</v>
      </c>
      <c r="H37" s="277" t="s">
        <v>548</v>
      </c>
      <c r="I37" s="234">
        <v>6.8322981366459645E-2</v>
      </c>
      <c r="J37" s="267"/>
      <c r="K37" s="163"/>
      <c r="L37" s="312">
        <v>-0.1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0.21875</v>
      </c>
      <c r="F38" s="201">
        <v>0.19841269841269843</v>
      </c>
      <c r="G38" s="274"/>
      <c r="H38" s="278" t="s">
        <v>548</v>
      </c>
      <c r="I38" s="235">
        <v>2.0337301587301573</v>
      </c>
      <c r="J38" s="270"/>
      <c r="K38" s="323"/>
      <c r="L38" s="316">
        <v>-1.2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123.66</v>
      </c>
      <c r="F44" s="223">
        <v>100.16</v>
      </c>
      <c r="G44" s="279"/>
      <c r="H44" s="280" t="s">
        <v>548</v>
      </c>
      <c r="I44" s="233">
        <v>0.19003719877082326</v>
      </c>
      <c r="J44" s="283"/>
      <c r="K44" s="284"/>
      <c r="L44" s="318">
        <v>-4.4800000000000004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60.65</v>
      </c>
      <c r="F45" s="198">
        <v>60.98</v>
      </c>
      <c r="G45" s="271"/>
      <c r="H45" s="281" t="s">
        <v>52</v>
      </c>
      <c r="I45" s="234">
        <v>5.4410552349546393E-3</v>
      </c>
      <c r="J45" s="286"/>
      <c r="K45" s="163"/>
      <c r="L45" s="312">
        <v>-0.12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46.27</v>
      </c>
      <c r="F46" s="198">
        <v>48.31</v>
      </c>
      <c r="G46" s="271"/>
      <c r="H46" s="281" t="s">
        <v>52</v>
      </c>
      <c r="I46" s="234">
        <v>4.408904257618329E-2</v>
      </c>
      <c r="J46" s="286"/>
      <c r="K46" s="163"/>
      <c r="L46" s="312">
        <v>-2.72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29.13</v>
      </c>
      <c r="F47" s="198">
        <v>20.54</v>
      </c>
      <c r="G47" s="271"/>
      <c r="H47" s="281" t="s">
        <v>548</v>
      </c>
      <c r="I47" s="234">
        <v>0.29488499828355652</v>
      </c>
      <c r="J47" s="286"/>
      <c r="K47" s="163"/>
      <c r="L47" s="312">
        <v>-1.0900000000000001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0.27244668911335579</v>
      </c>
      <c r="F48" s="201">
        <v>0.18794034220880226</v>
      </c>
      <c r="G48" s="274"/>
      <c r="H48" s="282" t="s">
        <v>548</v>
      </c>
      <c r="I48" s="235">
        <v>8.4506346904553524</v>
      </c>
      <c r="J48" s="287"/>
      <c r="K48" s="167"/>
      <c r="L48" s="316">
        <v>-0.5</v>
      </c>
      <c r="M48" s="317">
        <v>4.5170585387168012E-2</v>
      </c>
    </row>
    <row r="49" spans="2:15" ht="12" customHeight="1">
      <c r="B49" s="296" t="s">
        <v>770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P27" sqref="P27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913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458.91</v>
      </c>
      <c r="F10" s="198">
        <v>459.04</v>
      </c>
      <c r="G10" s="271"/>
      <c r="H10" s="94" t="s">
        <v>52</v>
      </c>
      <c r="I10" s="234">
        <v>2.8327994595889194E-4</v>
      </c>
      <c r="J10" s="267"/>
      <c r="K10" s="163"/>
      <c r="L10" s="312">
        <v>0.17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365.58</v>
      </c>
      <c r="F11" s="198">
        <v>366.48</v>
      </c>
      <c r="G11" s="271"/>
      <c r="H11" s="94" t="s">
        <v>52</v>
      </c>
      <c r="I11" s="234">
        <v>2.461841457410241E-3</v>
      </c>
      <c r="J11" s="267"/>
      <c r="K11" s="163"/>
      <c r="L11" s="312">
        <v>0.25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86.8</v>
      </c>
      <c r="F12" s="198">
        <v>90.45</v>
      </c>
      <c r="G12" s="271"/>
      <c r="H12" s="94" t="s">
        <v>52</v>
      </c>
      <c r="I12" s="234">
        <v>4.2050691244239768E-2</v>
      </c>
      <c r="J12" s="267"/>
      <c r="L12" s="312">
        <v>0.64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67.95</v>
      </c>
      <c r="F13" s="198">
        <v>77.11</v>
      </c>
      <c r="G13" s="271"/>
      <c r="H13" s="94" t="s">
        <v>52</v>
      </c>
      <c r="I13" s="234">
        <v>0.13480500367917592</v>
      </c>
      <c r="J13" s="267"/>
      <c r="K13" s="163"/>
      <c r="L13" s="312">
        <v>-1.78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0.15020557938016713</v>
      </c>
      <c r="F14" s="199">
        <v>0.16875670233952683</v>
      </c>
      <c r="G14" s="272"/>
      <c r="H14" s="275" t="s">
        <v>52</v>
      </c>
      <c r="I14" s="240">
        <v>1.8551122959359705</v>
      </c>
      <c r="J14" s="268"/>
      <c r="K14" s="163"/>
      <c r="L14" s="313">
        <v>-0.4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49.1</v>
      </c>
      <c r="F16" s="198">
        <v>53.65</v>
      </c>
      <c r="G16" s="271"/>
      <c r="H16" s="94" t="s">
        <v>52</v>
      </c>
      <c r="I16" s="234">
        <v>9.2668024439918506E-2</v>
      </c>
      <c r="J16" s="267"/>
      <c r="K16" s="163"/>
      <c r="L16" s="312">
        <v>-0.28000000000000003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30.16</v>
      </c>
      <c r="F17" s="198">
        <v>31.19</v>
      </c>
      <c r="G17" s="271"/>
      <c r="H17" s="94" t="s">
        <v>52</v>
      </c>
      <c r="I17" s="234">
        <v>3.4151193633952248E-2</v>
      </c>
      <c r="J17" s="267"/>
      <c r="K17" s="163"/>
      <c r="L17" s="312">
        <v>0.27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22.45</v>
      </c>
      <c r="G18" s="271"/>
      <c r="H18" s="94" t="s">
        <v>52</v>
      </c>
      <c r="I18" s="234">
        <v>0.16683991683991684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18.95</v>
      </c>
      <c r="F19" s="198">
        <v>22.09</v>
      </c>
      <c r="G19" s="271"/>
      <c r="H19" s="94" t="s">
        <v>52</v>
      </c>
      <c r="I19" s="234">
        <v>0.16569920844327179</v>
      </c>
      <c r="J19" s="267"/>
      <c r="K19" s="163"/>
      <c r="L19" s="312">
        <v>-0.44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0.38360323886639675</v>
      </c>
      <c r="F20" s="199">
        <v>0.41181953765846385</v>
      </c>
      <c r="G20" s="272"/>
      <c r="H20" s="275" t="s">
        <v>52</v>
      </c>
      <c r="I20" s="240">
        <v>2.8216298792067107</v>
      </c>
      <c r="J20" s="268"/>
      <c r="K20" s="163"/>
      <c r="L20" s="313">
        <v>-1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402.88</v>
      </c>
      <c r="F22" s="198">
        <v>398.41</v>
      </c>
      <c r="G22" s="271"/>
      <c r="H22" s="94" t="s">
        <v>548</v>
      </c>
      <c r="I22" s="234">
        <v>1.1095115170770331E-2</v>
      </c>
      <c r="J22" s="267"/>
      <c r="K22" s="163"/>
      <c r="L22" s="312">
        <v>0.45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330.48</v>
      </c>
      <c r="F23" s="198">
        <v>330.24</v>
      </c>
      <c r="G23" s="271"/>
      <c r="H23" s="94" t="s">
        <v>548</v>
      </c>
      <c r="I23" s="234">
        <v>7.2621641249093205E-4</v>
      </c>
      <c r="J23" s="267"/>
      <c r="K23" s="163"/>
      <c r="L23" s="312">
        <v>-0.02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64.45</v>
      </c>
      <c r="F24" s="198">
        <v>64.790000000000006</v>
      </c>
      <c r="G24" s="271"/>
      <c r="H24" s="94" t="s">
        <v>52</v>
      </c>
      <c r="I24" s="234">
        <v>5.2754072924747764E-3</v>
      </c>
      <c r="J24" s="267"/>
      <c r="K24" s="163"/>
      <c r="L24" s="312">
        <v>0.64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47.74</v>
      </c>
      <c r="F25" s="198">
        <v>53.57</v>
      </c>
      <c r="G25" s="271"/>
      <c r="H25" s="94" t="s">
        <v>52</v>
      </c>
      <c r="I25" s="234">
        <v>0.12211981566820262</v>
      </c>
      <c r="J25" s="267"/>
      <c r="K25" s="163"/>
      <c r="L25" s="312">
        <v>-1.35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0.12088218165244474</v>
      </c>
      <c r="F26" s="199">
        <v>0.13560995367440445</v>
      </c>
      <c r="G26" s="272"/>
      <c r="H26" s="275" t="s">
        <v>52</v>
      </c>
      <c r="I26" s="240">
        <v>1.4727772021959713</v>
      </c>
      <c r="J26" s="268"/>
      <c r="K26" s="94"/>
      <c r="L26" s="313">
        <v>-0.36399999999999999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389.67</v>
      </c>
      <c r="F28" s="200">
        <v>386.18</v>
      </c>
      <c r="G28" s="273">
        <v>11.942458537150131</v>
      </c>
      <c r="H28" s="94" t="s">
        <v>548</v>
      </c>
      <c r="I28" s="234">
        <v>8.956296353324622E-3</v>
      </c>
      <c r="J28" s="267"/>
      <c r="K28" s="163"/>
      <c r="L28" s="312">
        <v>0.45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322</v>
      </c>
      <c r="F29" s="200">
        <v>321.70999999999998</v>
      </c>
      <c r="G29" s="273">
        <v>5.2739015493759069</v>
      </c>
      <c r="H29" s="94" t="s">
        <v>548</v>
      </c>
      <c r="I29" s="234">
        <v>9.0062111801247902E-4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58.23</v>
      </c>
      <c r="F30" s="200">
        <v>59.06</v>
      </c>
      <c r="G30" s="273">
        <v>17.261410788381752</v>
      </c>
      <c r="H30" s="94" t="s">
        <v>52</v>
      </c>
      <c r="I30" s="234">
        <v>1.4253821054439397E-2</v>
      </c>
      <c r="J30" s="267"/>
      <c r="K30" s="163"/>
      <c r="L30" s="312">
        <v>0.64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44.72</v>
      </c>
      <c r="F31" s="200">
        <v>50.77</v>
      </c>
      <c r="G31" s="273">
        <v>38.309922972360653</v>
      </c>
      <c r="H31" s="94" t="s">
        <v>52</v>
      </c>
      <c r="I31" s="234">
        <v>0.13528622540250468</v>
      </c>
      <c r="J31" s="267"/>
      <c r="K31" s="163"/>
      <c r="L31" s="312">
        <v>-1.49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0.11761302369618389</v>
      </c>
      <c r="F32" s="199">
        <v>0.13333508417154713</v>
      </c>
      <c r="G32" s="272"/>
      <c r="H32" s="275" t="s">
        <v>52</v>
      </c>
      <c r="I32" s="240">
        <v>1.5722060475363244</v>
      </c>
      <c r="J32" s="268"/>
      <c r="K32" s="275"/>
      <c r="L32" s="313">
        <v>-0.4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6.98</v>
      </c>
      <c r="G34" s="271">
        <v>21.931260229132562</v>
      </c>
      <c r="H34" s="277" t="s">
        <v>52</v>
      </c>
      <c r="I34" s="234">
        <v>7.2150072150072297E-3</v>
      </c>
      <c r="J34" s="267"/>
      <c r="K34" s="163"/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4.9400000000000004</v>
      </c>
      <c r="F35" s="198">
        <v>5.05</v>
      </c>
      <c r="G35" s="271">
        <v>19.546742209631731</v>
      </c>
      <c r="H35" s="277" t="s">
        <v>52</v>
      </c>
      <c r="I35" s="234">
        <v>2.2267206477732726E-2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3.21</v>
      </c>
      <c r="G36" s="271">
        <v>4.093567251461991</v>
      </c>
      <c r="H36" s="277" t="s">
        <v>52</v>
      </c>
      <c r="I36" s="234">
        <v>2.8846153846153744E-2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1.25</v>
      </c>
      <c r="F37" s="198">
        <v>1.45</v>
      </c>
      <c r="G37" s="271">
        <v>28.378378378378386</v>
      </c>
      <c r="H37" s="277" t="s">
        <v>52</v>
      </c>
      <c r="I37" s="234">
        <v>0.15999999999999992</v>
      </c>
      <c r="J37" s="267"/>
      <c r="K37" s="163"/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0.15508684863523572</v>
      </c>
      <c r="F38" s="201">
        <v>0.17554479418886199</v>
      </c>
      <c r="G38" s="274"/>
      <c r="H38" s="278" t="s">
        <v>52</v>
      </c>
      <c r="I38" s="235">
        <v>2.045794555362626</v>
      </c>
      <c r="J38" s="270"/>
      <c r="K38" s="323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113.27</v>
      </c>
      <c r="F44" s="223">
        <v>124.7</v>
      </c>
      <c r="G44" s="279"/>
      <c r="H44" s="280" t="s">
        <v>52</v>
      </c>
      <c r="I44" s="233">
        <v>0.10090933168535354</v>
      </c>
      <c r="J44" s="283"/>
      <c r="K44" s="280"/>
      <c r="L44" s="318">
        <v>-0.11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65.59</v>
      </c>
      <c r="F45" s="198">
        <v>69.099999999999994</v>
      </c>
      <c r="G45" s="271"/>
      <c r="H45" s="281" t="s">
        <v>52</v>
      </c>
      <c r="I45" s="234">
        <v>5.3514255221832396E-2</v>
      </c>
      <c r="J45" s="286"/>
      <c r="K45" s="281"/>
      <c r="L45" s="312">
        <v>-0.06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46.13</v>
      </c>
      <c r="F46" s="198">
        <v>50.35</v>
      </c>
      <c r="G46" s="271"/>
      <c r="H46" s="281" t="s">
        <v>52</v>
      </c>
      <c r="I46" s="234">
        <v>9.1480598309126249E-2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9.31</v>
      </c>
      <c r="F47" s="198">
        <v>14.97</v>
      </c>
      <c r="G47" s="271"/>
      <c r="H47" s="281" t="s">
        <v>52</v>
      </c>
      <c r="I47" s="234">
        <v>0.60794844253490865</v>
      </c>
      <c r="J47" s="286"/>
      <c r="K47" s="281"/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8.3333333333333343E-2</v>
      </c>
      <c r="F48" s="201">
        <v>0.12532440351611554</v>
      </c>
      <c r="G48" s="274"/>
      <c r="H48" s="282" t="s">
        <v>52</v>
      </c>
      <c r="I48" s="235">
        <v>4.1991070182782195</v>
      </c>
      <c r="J48" s="287"/>
      <c r="K48" s="342"/>
      <c r="L48" s="316" t="s">
        <v>603</v>
      </c>
      <c r="M48" s="317">
        <v>4.5170585387168012E-2</v>
      </c>
    </row>
    <row r="49" spans="2:15" ht="12" customHeight="1">
      <c r="B49" s="296" t="s">
        <v>914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76"/>
    </row>
    <row r="56" spans="2:15" ht="12" customHeight="1">
      <c r="B56" s="375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D11" sqref="D11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768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438.33</v>
      </c>
      <c r="F10" s="198">
        <v>424.04</v>
      </c>
      <c r="G10" s="271"/>
      <c r="H10" s="94" t="s">
        <v>548</v>
      </c>
      <c r="I10" s="234">
        <v>3.2601008372687201E-2</v>
      </c>
      <c r="J10" s="267"/>
      <c r="K10" s="163" t="s">
        <v>52</v>
      </c>
      <c r="L10" s="312">
        <v>6.04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357.95</v>
      </c>
      <c r="E11" s="187">
        <v>356.25</v>
      </c>
      <c r="F11" s="198">
        <v>356.8</v>
      </c>
      <c r="G11" s="271"/>
      <c r="H11" s="94" t="s">
        <v>52</v>
      </c>
      <c r="I11" s="234">
        <v>1.5438596491228473E-3</v>
      </c>
      <c r="J11" s="267"/>
      <c r="K11" s="163" t="s">
        <v>52</v>
      </c>
      <c r="L11" s="312">
        <v>0.89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94.57</v>
      </c>
      <c r="E12" s="187">
        <v>84.04</v>
      </c>
      <c r="F12" s="198">
        <v>86.31</v>
      </c>
      <c r="G12" s="271"/>
      <c r="H12" s="94" t="s">
        <v>52</v>
      </c>
      <c r="I12" s="234">
        <v>2.7010947168015109E-2</v>
      </c>
      <c r="J12" s="267"/>
      <c r="K12" s="163" t="s">
        <v>52</v>
      </c>
      <c r="L12" s="312">
        <v>1.39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94.22</v>
      </c>
      <c r="F13" s="198">
        <v>83.57</v>
      </c>
      <c r="G13" s="271"/>
      <c r="H13" s="94" t="s">
        <v>548</v>
      </c>
      <c r="I13" s="234">
        <v>0.1130333262576948</v>
      </c>
      <c r="J13" s="267"/>
      <c r="K13" s="163" t="s">
        <v>52</v>
      </c>
      <c r="L13" s="312">
        <v>6.62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0.21399532126552953</v>
      </c>
      <c r="F14" s="199">
        <v>0.18859876780032045</v>
      </c>
      <c r="G14" s="272"/>
      <c r="H14" s="275" t="s">
        <v>548</v>
      </c>
      <c r="I14" s="240">
        <v>2.5396553465209082</v>
      </c>
      <c r="J14" s="268"/>
      <c r="K14" s="163"/>
      <c r="L14" s="313">
        <v>1.4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51.29</v>
      </c>
      <c r="F16" s="198">
        <v>52.28</v>
      </c>
      <c r="G16" s="271"/>
      <c r="H16" s="94" t="s">
        <v>52</v>
      </c>
      <c r="I16" s="234">
        <v>1.9302008188730735E-2</v>
      </c>
      <c r="J16" s="267"/>
      <c r="K16" s="163" t="s">
        <v>52</v>
      </c>
      <c r="L16" s="312">
        <v>0.5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29.25</v>
      </c>
      <c r="E17" s="187">
        <v>30.22</v>
      </c>
      <c r="F17" s="198">
        <v>32.200000000000003</v>
      </c>
      <c r="G17" s="271"/>
      <c r="H17" s="94" t="s">
        <v>52</v>
      </c>
      <c r="I17" s="234">
        <v>6.5519523494374621E-2</v>
      </c>
      <c r="J17" s="267"/>
      <c r="K17" s="163" t="s">
        <v>52</v>
      </c>
      <c r="L17" s="312">
        <v>0.28000000000000003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24.66</v>
      </c>
      <c r="E18" s="187">
        <v>25.48</v>
      </c>
      <c r="F18" s="198">
        <v>25.86</v>
      </c>
      <c r="G18" s="271"/>
      <c r="H18" s="94" t="s">
        <v>52</v>
      </c>
      <c r="I18" s="234">
        <v>1.491365777080067E-2</v>
      </c>
      <c r="J18" s="267"/>
      <c r="K18" s="163" t="s">
        <v>52</v>
      </c>
      <c r="L18" s="312">
        <v>1.37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29.18</v>
      </c>
      <c r="F19" s="198">
        <v>27.22</v>
      </c>
      <c r="G19" s="271"/>
      <c r="H19" s="94" t="s">
        <v>548</v>
      </c>
      <c r="I19" s="234">
        <v>6.7169294037011662E-2</v>
      </c>
      <c r="J19" s="267"/>
      <c r="K19" s="163"/>
      <c r="L19" s="312">
        <v>-1.94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0.55481357818586541</v>
      </c>
      <c r="E20" s="191">
        <v>0.52387791741472167</v>
      </c>
      <c r="F20" s="199">
        <v>0.46882535308301754</v>
      </c>
      <c r="G20" s="272"/>
      <c r="H20" s="275" t="s">
        <v>548</v>
      </c>
      <c r="I20" s="240">
        <v>5.5052564331704135</v>
      </c>
      <c r="J20" s="268"/>
      <c r="K20" s="192"/>
      <c r="L20" s="313">
        <v>-4.8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379.92</v>
      </c>
      <c r="F22" s="198">
        <v>365.13</v>
      </c>
      <c r="G22" s="271"/>
      <c r="H22" s="94" t="s">
        <v>548</v>
      </c>
      <c r="I22" s="234">
        <v>3.8929248262792204E-2</v>
      </c>
      <c r="J22" s="267"/>
      <c r="K22" s="163" t="s">
        <v>52</v>
      </c>
      <c r="L22" s="312">
        <v>5.2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324.41000000000003</v>
      </c>
      <c r="E23" s="187">
        <v>321.62</v>
      </c>
      <c r="F23" s="198">
        <v>320.23</v>
      </c>
      <c r="G23" s="271"/>
      <c r="H23" s="94" t="s">
        <v>548</v>
      </c>
      <c r="I23" s="234">
        <v>4.3218705304396421E-3</v>
      </c>
      <c r="J23" s="267"/>
      <c r="K23" s="163" t="s">
        <v>52</v>
      </c>
      <c r="L23" s="312">
        <v>0.47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67.16</v>
      </c>
      <c r="E24" s="187">
        <v>55.64</v>
      </c>
      <c r="F24" s="198">
        <v>57.25</v>
      </c>
      <c r="G24" s="271"/>
      <c r="H24" s="94" t="s">
        <v>52</v>
      </c>
      <c r="I24" s="234">
        <v>2.893601725377426E-2</v>
      </c>
      <c r="J24" s="267"/>
      <c r="K24" s="163" t="s">
        <v>52</v>
      </c>
      <c r="L24" s="312">
        <v>0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63.4</v>
      </c>
      <c r="F25" s="198">
        <v>54.75</v>
      </c>
      <c r="G25" s="271"/>
      <c r="H25" s="94" t="s">
        <v>548</v>
      </c>
      <c r="I25" s="234">
        <v>0.13643533123028384</v>
      </c>
      <c r="J25" s="267"/>
      <c r="K25" s="163" t="s">
        <v>52</v>
      </c>
      <c r="L25" s="312">
        <v>8.6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0.14791735832673594</v>
      </c>
      <c r="E26" s="191">
        <v>0.16805386205799713</v>
      </c>
      <c r="F26" s="199">
        <v>0.14504079686340998</v>
      </c>
      <c r="G26" s="272"/>
      <c r="H26" s="275" t="s">
        <v>548</v>
      </c>
      <c r="I26" s="240">
        <v>2.301306519458715</v>
      </c>
      <c r="J26" s="268"/>
      <c r="K26" s="192"/>
      <c r="L26" s="313">
        <v>2.2999999999999998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352.44</v>
      </c>
      <c r="G28" s="273">
        <v>11.942458537150131</v>
      </c>
      <c r="H28" s="94" t="s">
        <v>548</v>
      </c>
      <c r="I28" s="234">
        <v>3.7811570067432965E-2</v>
      </c>
      <c r="J28" s="267"/>
      <c r="K28" s="163" t="s">
        <v>52</v>
      </c>
      <c r="L28" s="312">
        <v>4.95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313.98</v>
      </c>
      <c r="E29" s="188">
        <v>308.75</v>
      </c>
      <c r="F29" s="200">
        <v>307.48</v>
      </c>
      <c r="G29" s="273">
        <v>5.2739015493759069</v>
      </c>
      <c r="H29" s="94" t="s">
        <v>548</v>
      </c>
      <c r="I29" s="234">
        <v>4.113360323886539E-3</v>
      </c>
      <c r="J29" s="267"/>
      <c r="K29" s="163" t="s">
        <v>52</v>
      </c>
      <c r="L29" s="312">
        <v>0.13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61.92</v>
      </c>
      <c r="E30" s="188">
        <v>53.34</v>
      </c>
      <c r="F30" s="200">
        <v>54.61</v>
      </c>
      <c r="G30" s="273">
        <v>17.261410788381752</v>
      </c>
      <c r="H30" s="94" t="s">
        <v>52</v>
      </c>
      <c r="I30" s="234">
        <v>2.3809523809523725E-2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59.45</v>
      </c>
      <c r="F31" s="200">
        <v>51.07</v>
      </c>
      <c r="G31" s="273">
        <v>38.309922972360653</v>
      </c>
      <c r="H31" s="94" t="s">
        <v>548</v>
      </c>
      <c r="I31" s="234">
        <v>0.14095878889823388</v>
      </c>
      <c r="J31" s="267"/>
      <c r="K31" s="163" t="s">
        <v>52</v>
      </c>
      <c r="L31" s="312">
        <v>8.51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0.14463953179036976</v>
      </c>
      <c r="E32" s="191">
        <v>0.16418569968792288</v>
      </c>
      <c r="F32" s="199">
        <v>0.14104228230550414</v>
      </c>
      <c r="G32" s="272"/>
      <c r="H32" s="275" t="s">
        <v>548</v>
      </c>
      <c r="I32" s="240">
        <v>2.3143417382418736</v>
      </c>
      <c r="J32" s="268"/>
      <c r="K32" s="192"/>
      <c r="L32" s="313">
        <v>2.2999999999999998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6.63</v>
      </c>
      <c r="G34" s="271">
        <v>21.931260229132562</v>
      </c>
      <c r="H34" s="277" t="s">
        <v>548</v>
      </c>
      <c r="I34" s="234">
        <v>6.8820224719101097E-2</v>
      </c>
      <c r="J34" s="267"/>
      <c r="K34" s="163" t="s">
        <v>52</v>
      </c>
      <c r="L34" s="312">
        <v>0.34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4.41</v>
      </c>
      <c r="F35" s="198">
        <v>4.38</v>
      </c>
      <c r="G35" s="271">
        <v>19.546742209631731</v>
      </c>
      <c r="H35" s="277" t="s">
        <v>548</v>
      </c>
      <c r="I35" s="234">
        <v>6.8027210884353817E-3</v>
      </c>
      <c r="J35" s="267"/>
      <c r="K35" s="163" t="s">
        <v>52</v>
      </c>
      <c r="L35" s="312">
        <v>0.16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2.92</v>
      </c>
      <c r="F36" s="198">
        <v>3.21</v>
      </c>
      <c r="G36" s="271">
        <v>4.093567251461991</v>
      </c>
      <c r="H36" s="277" t="s">
        <v>52</v>
      </c>
      <c r="I36" s="234">
        <v>9.9315068493150749E-2</v>
      </c>
      <c r="J36" s="267"/>
      <c r="K36" s="163" t="s">
        <v>52</v>
      </c>
      <c r="L36" s="312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1.64</v>
      </c>
      <c r="F37" s="198">
        <v>1.6</v>
      </c>
      <c r="G37" s="271">
        <v>28.378378378378386</v>
      </c>
      <c r="H37" s="277" t="s">
        <v>548</v>
      </c>
      <c r="I37" s="234">
        <v>2.4390243902438935E-2</v>
      </c>
      <c r="J37" s="267"/>
      <c r="K37" s="163"/>
      <c r="L37" s="312">
        <v>-0.04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0.22373806275579808</v>
      </c>
      <c r="F38" s="201">
        <v>0.21080368906455865</v>
      </c>
      <c r="G38" s="274"/>
      <c r="H38" s="278" t="s">
        <v>548</v>
      </c>
      <c r="I38" s="235">
        <v>1.2934373691239425</v>
      </c>
      <c r="J38" s="270"/>
      <c r="K38" s="323"/>
      <c r="L38" s="316">
        <v>-1.1000000000000001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324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123.66</v>
      </c>
      <c r="F44" s="223">
        <v>104.64</v>
      </c>
      <c r="G44" s="279"/>
      <c r="H44" s="280" t="s">
        <v>548</v>
      </c>
      <c r="I44" s="233">
        <v>0.15380883066472584</v>
      </c>
      <c r="J44" s="283"/>
      <c r="K44" s="284"/>
      <c r="L44" s="318">
        <v>-8.31</v>
      </c>
      <c r="M44" s="224">
        <v>82.790999999999997</v>
      </c>
    </row>
    <row r="45" spans="2:16" ht="12" customHeight="1">
      <c r="B45" s="174"/>
      <c r="C45" s="173" t="s">
        <v>8</v>
      </c>
      <c r="D45" s="225">
        <v>58.87</v>
      </c>
      <c r="E45" s="226">
        <v>61.22</v>
      </c>
      <c r="F45" s="198">
        <v>61.09</v>
      </c>
      <c r="G45" s="271"/>
      <c r="H45" s="281" t="s">
        <v>548</v>
      </c>
      <c r="I45" s="234">
        <v>2.123489055864014E-3</v>
      </c>
      <c r="J45" s="286"/>
      <c r="K45" s="163"/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58.07</v>
      </c>
      <c r="E46" s="226">
        <v>46.27</v>
      </c>
      <c r="F46" s="198">
        <v>51.03</v>
      </c>
      <c r="G46" s="271"/>
      <c r="H46" s="281" t="s">
        <v>52</v>
      </c>
      <c r="I46" s="234">
        <v>0.10287443267776086</v>
      </c>
      <c r="J46" s="286"/>
      <c r="K46" s="163"/>
      <c r="L46" s="312">
        <v>-2.04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28.56</v>
      </c>
      <c r="F47" s="198">
        <v>21.63</v>
      </c>
      <c r="G47" s="271"/>
      <c r="H47" s="281" t="s">
        <v>548</v>
      </c>
      <c r="I47" s="234">
        <v>0.24264705882352944</v>
      </c>
      <c r="J47" s="286"/>
      <c r="K47" s="163"/>
      <c r="L47" s="312">
        <v>-6.82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0.10193261501624765</v>
      </c>
      <c r="E48" s="229">
        <v>0.26569913480323748</v>
      </c>
      <c r="F48" s="201">
        <v>0.19291830181947911</v>
      </c>
      <c r="G48" s="274"/>
      <c r="H48" s="282" t="s">
        <v>548</v>
      </c>
      <c r="I48" s="235">
        <v>7.2780832983758366</v>
      </c>
      <c r="J48" s="287"/>
      <c r="K48" s="167"/>
      <c r="L48" s="316">
        <v>-5.6</v>
      </c>
      <c r="M48" s="317">
        <v>4.5170585387168012E-2</v>
      </c>
    </row>
    <row r="49" spans="2:15" ht="12" customHeight="1">
      <c r="B49" s="296" t="s">
        <v>767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H33" sqref="H3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751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438.33</v>
      </c>
      <c r="F10" s="198">
        <v>418</v>
      </c>
      <c r="G10" s="271"/>
      <c r="H10" s="94" t="s">
        <v>548</v>
      </c>
      <c r="I10" s="234">
        <v>4.6380580840918895E-2</v>
      </c>
      <c r="J10" s="267"/>
      <c r="K10" s="163" t="s">
        <v>548</v>
      </c>
      <c r="L10" s="312">
        <v>34.78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357.94</v>
      </c>
      <c r="E11" s="187">
        <v>356.21</v>
      </c>
      <c r="F11" s="198">
        <v>355.91</v>
      </c>
      <c r="G11" s="271"/>
      <c r="H11" s="94" t="s">
        <v>548</v>
      </c>
      <c r="I11" s="234">
        <v>8.4219982594524456E-4</v>
      </c>
      <c r="J11" s="267"/>
      <c r="K11" s="163" t="s">
        <v>548</v>
      </c>
      <c r="L11" s="312">
        <v>6.4799999999999596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94.58</v>
      </c>
      <c r="E12" s="187">
        <v>86.9</v>
      </c>
      <c r="F12" s="198">
        <v>84.92</v>
      </c>
      <c r="G12" s="271"/>
      <c r="H12" s="94" t="s">
        <v>548</v>
      </c>
      <c r="I12" s="234">
        <v>2.2784810126582289E-2</v>
      </c>
      <c r="J12" s="267"/>
      <c r="K12" s="163" t="s">
        <v>548</v>
      </c>
      <c r="L12" s="312">
        <v>3.2099999999999902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91.52</v>
      </c>
      <c r="F13" s="198">
        <v>76.95</v>
      </c>
      <c r="G13" s="271"/>
      <c r="H13" s="94" t="s">
        <v>548</v>
      </c>
      <c r="I13" s="234">
        <v>0.15920017482517479</v>
      </c>
      <c r="J13" s="267"/>
      <c r="K13" s="163" t="s">
        <v>548</v>
      </c>
      <c r="L13" s="312">
        <v>22.68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0.20654013676062374</v>
      </c>
      <c r="F14" s="199">
        <v>0.17455708549781093</v>
      </c>
      <c r="G14" s="272"/>
      <c r="H14" s="275" t="s">
        <v>548</v>
      </c>
      <c r="I14" s="240">
        <v>3.1983051262812809</v>
      </c>
      <c r="J14" s="268"/>
      <c r="K14" s="163" t="s">
        <v>548</v>
      </c>
      <c r="L14" s="313">
        <v>4.65873697982913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51.29</v>
      </c>
      <c r="F16" s="198">
        <v>51.78</v>
      </c>
      <c r="G16" s="271"/>
      <c r="H16" s="94" t="s">
        <v>52</v>
      </c>
      <c r="I16" s="234">
        <v>9.5535192045232975E-3</v>
      </c>
      <c r="J16" s="267"/>
      <c r="K16" s="163" t="s">
        <v>52</v>
      </c>
      <c r="L16" s="312">
        <v>0.16000000000000369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29.36</v>
      </c>
      <c r="E17" s="187">
        <v>29.16</v>
      </c>
      <c r="F17" s="198">
        <v>31.92</v>
      </c>
      <c r="G17" s="271"/>
      <c r="H17" s="94" t="s">
        <v>52</v>
      </c>
      <c r="I17" s="234">
        <v>9.4650205761316997E-2</v>
      </c>
      <c r="J17" s="267"/>
      <c r="K17" s="163" t="s">
        <v>52</v>
      </c>
      <c r="L17" s="312">
        <v>1.360000000000003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24.52</v>
      </c>
      <c r="E18" s="187">
        <v>25.86</v>
      </c>
      <c r="F18" s="198">
        <v>24.49</v>
      </c>
      <c r="G18" s="271"/>
      <c r="H18" s="94" t="s">
        <v>548</v>
      </c>
      <c r="I18" s="234">
        <v>5.2977571539056467E-2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29.99</v>
      </c>
      <c r="F19" s="198">
        <v>29.16</v>
      </c>
      <c r="G19" s="271"/>
      <c r="H19" s="94" t="s">
        <v>548</v>
      </c>
      <c r="I19" s="234">
        <v>2.7675891963987898E-2</v>
      </c>
      <c r="J19" s="267"/>
      <c r="K19" s="163" t="s">
        <v>548</v>
      </c>
      <c r="L19" s="312">
        <v>1.89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0.55512249443207129</v>
      </c>
      <c r="E20" s="191">
        <v>0.54507451835696108</v>
      </c>
      <c r="F20" s="199">
        <v>0.51692962240737461</v>
      </c>
      <c r="G20" s="272"/>
      <c r="H20" s="275" t="s">
        <v>548</v>
      </c>
      <c r="I20" s="240">
        <v>2.8144895949586468</v>
      </c>
      <c r="J20" s="268"/>
      <c r="K20" s="192" t="s">
        <v>548</v>
      </c>
      <c r="L20" s="313">
        <v>4.7103075140309301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379.92</v>
      </c>
      <c r="F22" s="198">
        <v>359.93</v>
      </c>
      <c r="G22" s="271"/>
      <c r="H22" s="94" t="s">
        <v>548</v>
      </c>
      <c r="I22" s="234">
        <v>5.2616340282164664E-2</v>
      </c>
      <c r="J22" s="267"/>
      <c r="K22" s="163" t="s">
        <v>548</v>
      </c>
      <c r="L22" s="312">
        <v>34.29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324.27999999999997</v>
      </c>
      <c r="E23" s="187">
        <v>322.76</v>
      </c>
      <c r="F23" s="198">
        <v>319.76</v>
      </c>
      <c r="G23" s="271"/>
      <c r="H23" s="94" t="s">
        <v>548</v>
      </c>
      <c r="I23" s="234">
        <v>9.2948320733672318E-3</v>
      </c>
      <c r="J23" s="267"/>
      <c r="K23" s="163" t="s">
        <v>548</v>
      </c>
      <c r="L23" s="312">
        <v>7.62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67.3</v>
      </c>
      <c r="E24" s="187">
        <v>58.19</v>
      </c>
      <c r="F24" s="198">
        <v>57.25</v>
      </c>
      <c r="G24" s="271"/>
      <c r="H24" s="94" t="s">
        <v>548</v>
      </c>
      <c r="I24" s="234">
        <v>1.6153978346794995E-2</v>
      </c>
      <c r="J24" s="267"/>
      <c r="K24" s="163" t="s">
        <v>548</v>
      </c>
      <c r="L24" s="312">
        <v>3.18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59.71</v>
      </c>
      <c r="F25" s="198">
        <v>46.15</v>
      </c>
      <c r="G25" s="271"/>
      <c r="H25" s="94" t="s">
        <v>548</v>
      </c>
      <c r="I25" s="234">
        <v>0.22709763858650145</v>
      </c>
      <c r="J25" s="267"/>
      <c r="K25" s="163" t="s">
        <v>548</v>
      </c>
      <c r="L25" s="312">
        <v>20.57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0.14791358087747078</v>
      </c>
      <c r="E26" s="191">
        <v>0.15673972962331015</v>
      </c>
      <c r="F26" s="199">
        <v>0.1224105461393597</v>
      </c>
      <c r="G26" s="272"/>
      <c r="H26" s="275" t="s">
        <v>548</v>
      </c>
      <c r="I26" s="240">
        <v>3.4329183483950447</v>
      </c>
      <c r="J26" s="268"/>
      <c r="K26" s="192" t="s">
        <v>548</v>
      </c>
      <c r="L26" s="313">
        <v>4.96324646133285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347.49</v>
      </c>
      <c r="G28" s="273">
        <v>11.942458537150131</v>
      </c>
      <c r="H28" s="94" t="s">
        <v>548</v>
      </c>
      <c r="I28" s="234">
        <v>5.1325452510306069E-2</v>
      </c>
      <c r="J28" s="267"/>
      <c r="K28" s="163" t="s">
        <v>548</v>
      </c>
      <c r="L28" s="312">
        <v>34.29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313.97000000000003</v>
      </c>
      <c r="E29" s="188">
        <v>309.89</v>
      </c>
      <c r="F29" s="200">
        <v>307.35000000000002</v>
      </c>
      <c r="G29" s="273">
        <v>5.2739015493759069</v>
      </c>
      <c r="H29" s="94" t="s">
        <v>548</v>
      </c>
      <c r="I29" s="234">
        <v>8.1964568072541155E-3</v>
      </c>
      <c r="J29" s="267"/>
      <c r="K29" s="163" t="s">
        <v>548</v>
      </c>
      <c r="L29" s="312">
        <v>7.63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61.94</v>
      </c>
      <c r="E30" s="188">
        <v>55.88</v>
      </c>
      <c r="F30" s="200">
        <v>54.61</v>
      </c>
      <c r="G30" s="273">
        <v>17.261410788381752</v>
      </c>
      <c r="H30" s="94" t="s">
        <v>548</v>
      </c>
      <c r="I30" s="234">
        <v>2.2727272727272818E-2</v>
      </c>
      <c r="J30" s="267"/>
      <c r="K30" s="163" t="s">
        <v>548</v>
      </c>
      <c r="L30" s="312">
        <v>3.18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55.77</v>
      </c>
      <c r="F31" s="200">
        <v>42.56</v>
      </c>
      <c r="G31" s="273">
        <v>38.309922972360653</v>
      </c>
      <c r="H31" s="94" t="s">
        <v>548</v>
      </c>
      <c r="I31" s="234">
        <v>0.23686569840415994</v>
      </c>
      <c r="J31" s="267"/>
      <c r="K31" s="163" t="s">
        <v>548</v>
      </c>
      <c r="L31" s="312">
        <v>20.57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0.1446356840733154</v>
      </c>
      <c r="E32" s="191">
        <v>0.15247286546190231</v>
      </c>
      <c r="F32" s="199">
        <v>0.1175820532655542</v>
      </c>
      <c r="G32" s="272"/>
      <c r="H32" s="275" t="s">
        <v>548</v>
      </c>
      <c r="I32" s="240">
        <v>3.4890812196348113</v>
      </c>
      <c r="J32" s="268"/>
      <c r="K32" s="192" t="s">
        <v>548</v>
      </c>
      <c r="L32" s="313">
        <v>5.1771703742788704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6.29</v>
      </c>
      <c r="G34" s="271">
        <v>21.931260229132562</v>
      </c>
      <c r="H34" s="277" t="s">
        <v>548</v>
      </c>
      <c r="I34" s="234">
        <v>0.1165730337078652</v>
      </c>
      <c r="J34" s="267"/>
      <c r="K34" s="163" t="s">
        <v>548</v>
      </c>
      <c r="L34" s="312">
        <v>0.64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4.29</v>
      </c>
      <c r="F35" s="198">
        <v>4.22</v>
      </c>
      <c r="G35" s="271">
        <v>19.546742209631731</v>
      </c>
      <c r="H35" s="277" t="s">
        <v>548</v>
      </c>
      <c r="I35" s="234">
        <v>1.6317016317016431E-2</v>
      </c>
      <c r="J35" s="267"/>
      <c r="K35" s="163" t="s">
        <v>548</v>
      </c>
      <c r="L35" s="312">
        <v>0.23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2.86</v>
      </c>
      <c r="F36" s="198">
        <v>3.18</v>
      </c>
      <c r="G36" s="271">
        <v>4.093567251461991</v>
      </c>
      <c r="H36" s="277" t="s">
        <v>52</v>
      </c>
      <c r="I36" s="234">
        <v>0.1118881118881121</v>
      </c>
      <c r="J36" s="267"/>
      <c r="K36" s="163" t="s">
        <v>548</v>
      </c>
      <c r="L36" s="312">
        <v>2.9999999999999801E-2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1.82</v>
      </c>
      <c r="F37" s="198">
        <v>1.64</v>
      </c>
      <c r="G37" s="271">
        <v>28.378378378378386</v>
      </c>
      <c r="H37" s="277" t="s">
        <v>548</v>
      </c>
      <c r="I37" s="234">
        <v>9.8901098901098994E-2</v>
      </c>
      <c r="J37" s="267"/>
      <c r="K37" s="163" t="s">
        <v>548</v>
      </c>
      <c r="L37" s="312">
        <v>0.23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0.25454545454545452</v>
      </c>
      <c r="F38" s="201">
        <v>0.22162162162162161</v>
      </c>
      <c r="G38" s="274"/>
      <c r="H38" s="278" t="s">
        <v>548</v>
      </c>
      <c r="I38" s="235">
        <v>3.2923832923832914</v>
      </c>
      <c r="J38" s="270"/>
      <c r="K38" s="323" t="s">
        <v>548</v>
      </c>
      <c r="L38" s="316">
        <v>2.2503704749135598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123.66</v>
      </c>
      <c r="F44" s="223">
        <v>112.95</v>
      </c>
      <c r="G44" s="279"/>
      <c r="H44" s="280" t="s">
        <v>548</v>
      </c>
      <c r="I44" s="233">
        <v>8.6608442503638972E-2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59</v>
      </c>
      <c r="E45" s="226">
        <v>60.66</v>
      </c>
      <c r="F45" s="198">
        <v>61.09</v>
      </c>
      <c r="G45" s="271"/>
      <c r="H45" s="281" t="s">
        <v>52</v>
      </c>
      <c r="I45" s="234">
        <v>7.0886910649523571E-3</v>
      </c>
      <c r="J45" s="286"/>
      <c r="K45" s="163" t="s">
        <v>52</v>
      </c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57.95</v>
      </c>
      <c r="E46" s="226">
        <v>46.27</v>
      </c>
      <c r="F46" s="198">
        <v>53.07</v>
      </c>
      <c r="G46" s="271"/>
      <c r="H46" s="281" t="s">
        <v>52</v>
      </c>
      <c r="I46" s="234">
        <v>0.14696347525394415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29.13</v>
      </c>
      <c r="F47" s="198">
        <v>28.45</v>
      </c>
      <c r="G47" s="271"/>
      <c r="H47" s="281" t="s">
        <v>548</v>
      </c>
      <c r="I47" s="234">
        <v>2.3343631994507397E-2</v>
      </c>
      <c r="J47" s="286"/>
      <c r="K47" s="163" t="s">
        <v>52</v>
      </c>
      <c r="L47" s="312">
        <v>2.0399999999999991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0.10192389910218042</v>
      </c>
      <c r="E48" s="229">
        <v>0.27242121013747311</v>
      </c>
      <c r="F48" s="201">
        <v>0.24921163279607569</v>
      </c>
      <c r="G48" s="274"/>
      <c r="H48" s="282" t="s">
        <v>548</v>
      </c>
      <c r="I48" s="235">
        <v>2.3209577341397418</v>
      </c>
      <c r="J48" s="287"/>
      <c r="K48" s="167"/>
      <c r="L48" s="316">
        <v>1.7869656622284513</v>
      </c>
      <c r="M48" s="317">
        <v>4.5170585387168012E-2</v>
      </c>
    </row>
    <row r="49" spans="2:15" ht="12" customHeight="1">
      <c r="B49" s="296" t="s">
        <v>752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25" colorId="22" zoomScale="85" zoomScaleNormal="85" workbookViewId="0">
      <selection activeCell="O33" sqref="O33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753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748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754</v>
      </c>
    </row>
    <row r="6" spans="1:16" ht="12" customHeight="1">
      <c r="B6" s="168"/>
      <c r="C6" s="256" t="s">
        <v>1</v>
      </c>
      <c r="D6" s="248" t="s">
        <v>654</v>
      </c>
      <c r="E6" s="179" t="s">
        <v>696</v>
      </c>
      <c r="F6" s="389" t="s">
        <v>749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755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756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437.43</v>
      </c>
      <c r="E10" s="187">
        <v>438.33</v>
      </c>
      <c r="F10" s="198">
        <v>452.78</v>
      </c>
      <c r="G10" s="271"/>
      <c r="H10" s="94" t="s">
        <v>52</v>
      </c>
      <c r="I10" s="234">
        <v>3.2966030159925053E-2</v>
      </c>
      <c r="J10" s="267"/>
      <c r="K10" s="163" t="s">
        <v>52</v>
      </c>
      <c r="L10" s="312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357.94</v>
      </c>
      <c r="E11" s="187">
        <v>356.21</v>
      </c>
      <c r="F11" s="198">
        <v>362.39</v>
      </c>
      <c r="G11" s="271"/>
      <c r="H11" s="94" t="s">
        <v>52</v>
      </c>
      <c r="I11" s="234">
        <v>1.734931641447468E-2</v>
      </c>
      <c r="J11" s="267"/>
      <c r="K11" s="163" t="s">
        <v>52</v>
      </c>
      <c r="L11" s="312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94.58</v>
      </c>
      <c r="E12" s="187">
        <v>88.85</v>
      </c>
      <c r="F12" s="198">
        <v>88.13</v>
      </c>
      <c r="G12" s="271"/>
      <c r="H12" s="94" t="s">
        <v>548</v>
      </c>
      <c r="I12" s="234">
        <v>8.1035453010691594E-3</v>
      </c>
      <c r="J12" s="267"/>
      <c r="K12" s="163" t="s">
        <v>52</v>
      </c>
      <c r="L12" s="312" t="s">
        <v>603</v>
      </c>
      <c r="M12" s="215">
        <v>51.633000000000003</v>
      </c>
    </row>
    <row r="13" spans="1:16" ht="12" customHeight="1">
      <c r="B13" s="174"/>
      <c r="C13" s="259" t="s">
        <v>9</v>
      </c>
      <c r="D13" s="252">
        <v>88.76</v>
      </c>
      <c r="E13" s="187">
        <v>89.54</v>
      </c>
      <c r="F13" s="198">
        <v>99.63</v>
      </c>
      <c r="G13" s="271"/>
      <c r="H13" s="94" t="s">
        <v>52</v>
      </c>
      <c r="I13" s="234">
        <v>0.11268706723252175</v>
      </c>
      <c r="J13" s="267"/>
      <c r="K13" s="163" t="s">
        <v>52</v>
      </c>
      <c r="L13" s="312" t="s">
        <v>603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0.19614602669495274</v>
      </c>
      <c r="E14" s="191">
        <v>0.2011863568956995</v>
      </c>
      <c r="F14" s="199">
        <v>0.22114445529610227</v>
      </c>
      <c r="G14" s="272"/>
      <c r="H14" s="275" t="s">
        <v>52</v>
      </c>
      <c r="I14" s="240">
        <v>1.9958098400402773</v>
      </c>
      <c r="J14" s="268"/>
      <c r="K14" s="192"/>
      <c r="L14" s="313" t="s">
        <v>603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47.38</v>
      </c>
      <c r="E16" s="187">
        <v>51.29</v>
      </c>
      <c r="F16" s="198">
        <v>51.62</v>
      </c>
      <c r="G16" s="271"/>
      <c r="H16" s="94" t="s">
        <v>52</v>
      </c>
      <c r="I16" s="234">
        <v>6.4340027295768376E-3</v>
      </c>
      <c r="J16" s="267"/>
      <c r="K16" s="163" t="s">
        <v>52</v>
      </c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29.36</v>
      </c>
      <c r="E17" s="187">
        <v>29.16</v>
      </c>
      <c r="F17" s="198">
        <v>30.56</v>
      </c>
      <c r="G17" s="271"/>
      <c r="H17" s="94" t="s">
        <v>52</v>
      </c>
      <c r="I17" s="234">
        <v>4.8010973936899903E-2</v>
      </c>
      <c r="J17" s="267"/>
      <c r="K17" s="163" t="s">
        <v>52</v>
      </c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24.52</v>
      </c>
      <c r="E18" s="187">
        <v>25.17</v>
      </c>
      <c r="F18" s="198">
        <v>24.49</v>
      </c>
      <c r="G18" s="271"/>
      <c r="H18" s="94" t="s">
        <v>548</v>
      </c>
      <c r="I18" s="234">
        <v>2.7016289233214308E-2</v>
      </c>
      <c r="J18" s="267"/>
      <c r="K18" s="163" t="s">
        <v>52</v>
      </c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29.91</v>
      </c>
      <c r="E19" s="187">
        <v>30.67</v>
      </c>
      <c r="F19" s="198">
        <v>31.05</v>
      </c>
      <c r="G19" s="271"/>
      <c r="H19" s="94" t="s">
        <v>52</v>
      </c>
      <c r="I19" s="234">
        <v>1.238995761330286E-2</v>
      </c>
      <c r="J19" s="267"/>
      <c r="K19" s="163" t="s">
        <v>52</v>
      </c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0.55512249443207129</v>
      </c>
      <c r="E20" s="191">
        <v>0.56451316031658394</v>
      </c>
      <c r="F20" s="199">
        <v>0.56403269754768393</v>
      </c>
      <c r="G20" s="272"/>
      <c r="H20" s="275" t="s">
        <v>548</v>
      </c>
      <c r="I20" s="240">
        <v>4.8046276890001405E-2</v>
      </c>
      <c r="J20" s="268"/>
      <c r="K20" s="192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384.39</v>
      </c>
      <c r="E22" s="187">
        <v>379.92</v>
      </c>
      <c r="F22" s="198">
        <v>394.22</v>
      </c>
      <c r="G22" s="271"/>
      <c r="H22" s="94" t="s">
        <v>52</v>
      </c>
      <c r="I22" s="234">
        <v>3.7639503053274348E-2</v>
      </c>
      <c r="J22" s="267"/>
      <c r="K22" s="163" t="s">
        <v>52</v>
      </c>
      <c r="L22" s="312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324.27999999999997</v>
      </c>
      <c r="E23" s="187">
        <v>322.76</v>
      </c>
      <c r="F23" s="198">
        <v>327.38</v>
      </c>
      <c r="G23" s="271"/>
      <c r="H23" s="94" t="s">
        <v>52</v>
      </c>
      <c r="I23" s="234">
        <v>1.4314041392985422E-2</v>
      </c>
      <c r="J23" s="267"/>
      <c r="K23" s="163" t="s">
        <v>52</v>
      </c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67.3</v>
      </c>
      <c r="E24" s="187">
        <v>60.73</v>
      </c>
      <c r="F24" s="198">
        <v>60.43</v>
      </c>
      <c r="G24" s="271"/>
      <c r="H24" s="94" t="s">
        <v>548</v>
      </c>
      <c r="I24" s="234">
        <v>4.9398979087764694E-3</v>
      </c>
      <c r="J24" s="267"/>
      <c r="K24" s="163" t="s">
        <v>52</v>
      </c>
      <c r="L24" s="312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57.92</v>
      </c>
      <c r="E25" s="187">
        <v>57.17</v>
      </c>
      <c r="F25" s="198">
        <v>66.72</v>
      </c>
      <c r="G25" s="271"/>
      <c r="H25" s="94" t="s">
        <v>52</v>
      </c>
      <c r="I25" s="234">
        <v>0.16704565331467558</v>
      </c>
      <c r="J25" s="267"/>
      <c r="K25" s="163" t="s">
        <v>52</v>
      </c>
      <c r="L25" s="312" t="s">
        <v>603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0.14791358087747078</v>
      </c>
      <c r="E26" s="191">
        <v>0.14907820282145559</v>
      </c>
      <c r="F26" s="199">
        <v>0.17204301075268816</v>
      </c>
      <c r="G26" s="272"/>
      <c r="H26" s="275" t="s">
        <v>52</v>
      </c>
      <c r="I26" s="240">
        <v>2.2964807931232567</v>
      </c>
      <c r="J26" s="268"/>
      <c r="K26" s="192"/>
      <c r="L26" s="313" t="s">
        <v>603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371.1</v>
      </c>
      <c r="E28" s="188">
        <v>366.29</v>
      </c>
      <c r="F28" s="200">
        <v>381.78</v>
      </c>
      <c r="G28" s="273">
        <v>11.942458537150131</v>
      </c>
      <c r="H28" s="94" t="s">
        <v>52</v>
      </c>
      <c r="I28" s="234">
        <v>4.2288896775778628E-2</v>
      </c>
      <c r="J28" s="267"/>
      <c r="K28" s="163" t="s">
        <v>52</v>
      </c>
      <c r="L28" s="312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313.97000000000003</v>
      </c>
      <c r="E29" s="188">
        <v>309.89</v>
      </c>
      <c r="F29" s="200">
        <v>314.98</v>
      </c>
      <c r="G29" s="273">
        <v>5.2739015493759069</v>
      </c>
      <c r="H29" s="94" t="s">
        <v>52</v>
      </c>
      <c r="I29" s="234">
        <v>1.64251831294977E-2</v>
      </c>
      <c r="J29" s="267"/>
      <c r="K29" s="163" t="s">
        <v>52</v>
      </c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61.94</v>
      </c>
      <c r="E30" s="188">
        <v>58.42</v>
      </c>
      <c r="F30" s="200">
        <v>57.79</v>
      </c>
      <c r="G30" s="273">
        <v>17.261410788381752</v>
      </c>
      <c r="H30" s="94" t="s">
        <v>548</v>
      </c>
      <c r="I30" s="234">
        <v>1.0783978089695334E-2</v>
      </c>
      <c r="J30" s="267"/>
      <c r="K30" s="163" t="s">
        <v>52</v>
      </c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54.37</v>
      </c>
      <c r="E31" s="188">
        <v>53.23</v>
      </c>
      <c r="F31" s="200">
        <v>63.13</v>
      </c>
      <c r="G31" s="273">
        <v>38.309922972360653</v>
      </c>
      <c r="H31" s="94" t="s">
        <v>52</v>
      </c>
      <c r="I31" s="234">
        <v>0.18598534660905508</v>
      </c>
      <c r="J31" s="267"/>
      <c r="K31" s="163" t="s">
        <v>52</v>
      </c>
      <c r="L31" s="312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0.1446356840733154</v>
      </c>
      <c r="E32" s="191">
        <v>0.14452499253346365</v>
      </c>
      <c r="F32" s="199">
        <v>0.16935375700834293</v>
      </c>
      <c r="G32" s="272"/>
      <c r="H32" s="275" t="s">
        <v>52</v>
      </c>
      <c r="I32" s="240">
        <v>2.4828764474879277</v>
      </c>
      <c r="J32" s="268"/>
      <c r="K32" s="192"/>
      <c r="L32" s="313" t="s">
        <v>603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5.66</v>
      </c>
      <c r="E34" s="187">
        <v>7.12</v>
      </c>
      <c r="F34" s="198">
        <v>6.93</v>
      </c>
      <c r="G34" s="271">
        <v>21.931260229132562</v>
      </c>
      <c r="H34" s="277" t="s">
        <v>548</v>
      </c>
      <c r="I34" s="234">
        <v>2.6685393258427004E-2</v>
      </c>
      <c r="J34" s="267"/>
      <c r="K34" s="163" t="s">
        <v>52</v>
      </c>
      <c r="L34" s="312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4.3</v>
      </c>
      <c r="E35" s="187">
        <v>4.29</v>
      </c>
      <c r="F35" s="198">
        <v>4.45</v>
      </c>
      <c r="G35" s="271">
        <v>19.546742209631731</v>
      </c>
      <c r="H35" s="277" t="s">
        <v>52</v>
      </c>
      <c r="I35" s="234">
        <v>3.7296037296037365E-2</v>
      </c>
      <c r="J35" s="267"/>
      <c r="K35" s="163" t="s">
        <v>52</v>
      </c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2.76</v>
      </c>
      <c r="E36" s="187">
        <v>2.95</v>
      </c>
      <c r="F36" s="198">
        <v>3.21</v>
      </c>
      <c r="G36" s="271">
        <v>4.093567251461991</v>
      </c>
      <c r="H36" s="277" t="s">
        <v>52</v>
      </c>
      <c r="I36" s="234">
        <v>8.8135593220338926E-2</v>
      </c>
      <c r="J36" s="267"/>
      <c r="K36" s="163" t="s">
        <v>52</v>
      </c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0.93</v>
      </c>
      <c r="E37" s="187">
        <v>1.7</v>
      </c>
      <c r="F37" s="198">
        <v>1.87</v>
      </c>
      <c r="G37" s="271">
        <v>28.378378378378386</v>
      </c>
      <c r="H37" s="277" t="s">
        <v>52</v>
      </c>
      <c r="I37" s="234">
        <v>0.10000000000000009</v>
      </c>
      <c r="J37" s="267"/>
      <c r="K37" s="163" t="s">
        <v>52</v>
      </c>
      <c r="L37" s="312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0.13172804532577906</v>
      </c>
      <c r="E38" s="189">
        <v>0.23480662983425413</v>
      </c>
      <c r="F38" s="201">
        <v>0.24412532637075718</v>
      </c>
      <c r="G38" s="274"/>
      <c r="H38" s="278" t="s">
        <v>52</v>
      </c>
      <c r="I38" s="235">
        <v>0.93186965365030516</v>
      </c>
      <c r="J38" s="270"/>
      <c r="K38" s="167"/>
      <c r="L38" s="316" t="s">
        <v>603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654</v>
      </c>
      <c r="E41" s="179" t="s">
        <v>696</v>
      </c>
      <c r="F41" s="389" t="s">
        <v>749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755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756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120.07</v>
      </c>
      <c r="E44" s="222">
        <v>123.66</v>
      </c>
      <c r="F44" s="223">
        <v>112.95</v>
      </c>
      <c r="G44" s="279"/>
      <c r="H44" s="280" t="s">
        <v>548</v>
      </c>
      <c r="I44" s="233">
        <v>8.6608442503638972E-2</v>
      </c>
      <c r="J44" s="283"/>
      <c r="K44" s="284" t="s">
        <v>52</v>
      </c>
      <c r="L44" s="318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59</v>
      </c>
      <c r="E45" s="226">
        <v>60.66</v>
      </c>
      <c r="F45" s="198">
        <v>61.09</v>
      </c>
      <c r="G45" s="271"/>
      <c r="H45" s="281" t="s">
        <v>52</v>
      </c>
      <c r="I45" s="234">
        <v>7.0886910649523571E-3</v>
      </c>
      <c r="J45" s="286"/>
      <c r="K45" s="163" t="s">
        <v>52</v>
      </c>
      <c r="L45" s="312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57.95</v>
      </c>
      <c r="E46" s="226">
        <v>48.31</v>
      </c>
      <c r="F46" s="198">
        <v>53.07</v>
      </c>
      <c r="G46" s="271"/>
      <c r="H46" s="281" t="s">
        <v>52</v>
      </c>
      <c r="I46" s="234">
        <v>9.8530324984475115E-2</v>
      </c>
      <c r="J46" s="286"/>
      <c r="K46" s="163" t="s">
        <v>52</v>
      </c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11.92</v>
      </c>
      <c r="E47" s="226">
        <v>27.09</v>
      </c>
      <c r="F47" s="198">
        <v>26.41</v>
      </c>
      <c r="G47" s="271"/>
      <c r="H47" s="281" t="s">
        <v>548</v>
      </c>
      <c r="I47" s="234">
        <v>2.5101513473606452E-2</v>
      </c>
      <c r="J47" s="286"/>
      <c r="K47" s="163" t="s">
        <v>52</v>
      </c>
      <c r="L47" s="312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0.10192389910218042</v>
      </c>
      <c r="E48" s="229">
        <v>0.24860053225658438</v>
      </c>
      <c r="F48" s="201">
        <v>0.23134197617379118</v>
      </c>
      <c r="G48" s="274"/>
      <c r="H48" s="282" t="s">
        <v>548</v>
      </c>
      <c r="I48" s="235">
        <v>1.7258556082793197</v>
      </c>
      <c r="J48" s="287"/>
      <c r="K48" s="167"/>
      <c r="L48" s="316" t="s">
        <v>603</v>
      </c>
      <c r="M48" s="317">
        <v>4.5170585387168012E-2</v>
      </c>
    </row>
    <row r="49" spans="2:15" ht="12" customHeight="1">
      <c r="B49" s="296" t="s">
        <v>750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757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758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759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760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761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762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763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764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765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766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I30" sqref="I30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746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437.43</v>
      </c>
      <c r="F10" s="198">
        <v>438.33</v>
      </c>
      <c r="G10" s="271"/>
      <c r="H10" s="94" t="s">
        <v>52</v>
      </c>
      <c r="I10" s="234">
        <v>2.0574720526711499E-3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363.61</v>
      </c>
      <c r="E11" s="187">
        <v>357.92</v>
      </c>
      <c r="F11" s="198">
        <v>358.58</v>
      </c>
      <c r="G11" s="271"/>
      <c r="H11" s="94" t="s">
        <v>52</v>
      </c>
      <c r="I11" s="234">
        <v>1.8439874832363312E-3</v>
      </c>
      <c r="J11" s="267"/>
      <c r="K11" s="163"/>
      <c r="L11" s="312">
        <v>-3.2900000000000205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94.58</v>
      </c>
      <c r="F12" s="198">
        <v>89.43</v>
      </c>
      <c r="G12" s="271"/>
      <c r="H12" s="94" t="s">
        <v>548</v>
      </c>
      <c r="I12" s="234">
        <v>5.4451258194121333E-2</v>
      </c>
      <c r="J12" s="267"/>
      <c r="K12" s="163"/>
      <c r="L12" s="312">
        <v>-2.5699999999999932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88.76</v>
      </c>
      <c r="F13" s="198">
        <v>87.02</v>
      </c>
      <c r="G13" s="271"/>
      <c r="H13" s="94" t="s">
        <v>548</v>
      </c>
      <c r="I13" s="234">
        <v>1.9603424966201044E-2</v>
      </c>
      <c r="J13" s="267"/>
      <c r="K13" s="163"/>
      <c r="L13" s="312">
        <v>5.9399999999999977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0.20802919708029199</v>
      </c>
      <c r="E14" s="191">
        <v>0.1961546961325967</v>
      </c>
      <c r="F14" s="199">
        <v>0.19423673578714759</v>
      </c>
      <c r="G14" s="272"/>
      <c r="H14" s="275" t="s">
        <v>548</v>
      </c>
      <c r="I14" s="240">
        <v>0.19179603454491101</v>
      </c>
      <c r="J14" s="268"/>
      <c r="K14" s="192"/>
      <c r="L14" s="313">
        <v>1.5595274575787521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47.38</v>
      </c>
      <c r="F16" s="198">
        <v>51.29</v>
      </c>
      <c r="G16" s="271"/>
      <c r="H16" s="94" t="s">
        <v>52</v>
      </c>
      <c r="I16" s="234">
        <v>8.2524271844660158E-2</v>
      </c>
      <c r="J16" s="267"/>
      <c r="K16" s="163"/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31.86</v>
      </c>
      <c r="E17" s="187">
        <v>29.36</v>
      </c>
      <c r="F17" s="198">
        <v>29.84</v>
      </c>
      <c r="G17" s="271"/>
      <c r="H17" s="94" t="s">
        <v>52</v>
      </c>
      <c r="I17" s="234">
        <v>1.6348773841961872E-2</v>
      </c>
      <c r="J17" s="267"/>
      <c r="K17" s="163"/>
      <c r="L17" s="312">
        <v>-0.32000000000000028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25.72</v>
      </c>
      <c r="G18" s="271"/>
      <c r="H18" s="94" t="s">
        <v>52</v>
      </c>
      <c r="I18" s="234">
        <v>4.8939641109298604E-2</v>
      </c>
      <c r="J18" s="267"/>
      <c r="K18" s="163"/>
      <c r="L18" s="312">
        <v>-0.5400000000000027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29.91</v>
      </c>
      <c r="F19" s="198">
        <v>29.58</v>
      </c>
      <c r="G19" s="271"/>
      <c r="H19" s="94" t="s">
        <v>548</v>
      </c>
      <c r="I19" s="234">
        <v>1.1033099297893756E-2</v>
      </c>
      <c r="J19" s="267"/>
      <c r="K19" s="163"/>
      <c r="L19" s="312">
        <v>0.85999999999999943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0.53142573602381749</v>
      </c>
      <c r="E20" s="191">
        <v>0.55512249443207129</v>
      </c>
      <c r="F20" s="199">
        <v>0.53239740820734338</v>
      </c>
      <c r="G20" s="272"/>
      <c r="H20" s="275" t="s">
        <v>548</v>
      </c>
      <c r="I20" s="240">
        <v>2.2725086224727908</v>
      </c>
      <c r="J20" s="268"/>
      <c r="K20" s="192"/>
      <c r="L20" s="313">
        <v>2.3358060458318231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384.39</v>
      </c>
      <c r="F22" s="198">
        <v>379.92</v>
      </c>
      <c r="G22" s="271"/>
      <c r="H22" s="94" t="s">
        <v>548</v>
      </c>
      <c r="I22" s="234">
        <v>1.1628814485288297E-2</v>
      </c>
      <c r="J22" s="267"/>
      <c r="K22" s="163"/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327.52</v>
      </c>
      <c r="E23" s="187">
        <v>324.27999999999997</v>
      </c>
      <c r="F23" s="198">
        <v>324.45</v>
      </c>
      <c r="G23" s="271"/>
      <c r="H23" s="94" t="s">
        <v>52</v>
      </c>
      <c r="I23" s="234">
        <v>5.2423831256942499E-4</v>
      </c>
      <c r="J23" s="267"/>
      <c r="K23" s="163"/>
      <c r="L23" s="312">
        <v>-2.9800000000000182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67.3</v>
      </c>
      <c r="F24" s="198">
        <v>60.73</v>
      </c>
      <c r="G24" s="271"/>
      <c r="H24" s="94" t="s">
        <v>548</v>
      </c>
      <c r="I24" s="234">
        <v>9.7622585438335796E-2</v>
      </c>
      <c r="J24" s="267"/>
      <c r="K24" s="163"/>
      <c r="L24" s="312">
        <v>-1.9000000000000057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57.92</v>
      </c>
      <c r="F25" s="198">
        <v>55.74</v>
      </c>
      <c r="G25" s="271"/>
      <c r="H25" s="94" t="s">
        <v>548</v>
      </c>
      <c r="I25" s="234">
        <v>3.7638121546961334E-2</v>
      </c>
      <c r="J25" s="267"/>
      <c r="K25" s="163"/>
      <c r="L25" s="312">
        <v>4.9600000000000009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0.15860503086892191</v>
      </c>
      <c r="E26" s="191">
        <v>0.14791358087747078</v>
      </c>
      <c r="F26" s="199">
        <v>0.14471156342489225</v>
      </c>
      <c r="G26" s="272"/>
      <c r="H26" s="275" t="s">
        <v>548</v>
      </c>
      <c r="I26" s="240">
        <v>0.32020174525785317</v>
      </c>
      <c r="J26" s="268"/>
      <c r="K26" s="192"/>
      <c r="L26" s="313">
        <v>1.4526463696645315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371.1</v>
      </c>
      <c r="F28" s="200">
        <v>366.29</v>
      </c>
      <c r="G28" s="273">
        <v>11.942458537150131</v>
      </c>
      <c r="H28" s="94" t="s">
        <v>548</v>
      </c>
      <c r="I28" s="234">
        <v>1.2961465912153081E-2</v>
      </c>
      <c r="J28" s="267"/>
      <c r="K28" s="163"/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313.83</v>
      </c>
      <c r="E29" s="188">
        <v>313.97000000000003</v>
      </c>
      <c r="F29" s="200">
        <v>311.55</v>
      </c>
      <c r="G29" s="273">
        <v>5.2739015493759069</v>
      </c>
      <c r="H29" s="94" t="s">
        <v>548</v>
      </c>
      <c r="I29" s="234">
        <v>7.7077427779724816E-3</v>
      </c>
      <c r="J29" s="267"/>
      <c r="K29" s="163"/>
      <c r="L29" s="312">
        <v>-3.1700000000000159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61.94</v>
      </c>
      <c r="F30" s="200">
        <v>58.42</v>
      </c>
      <c r="G30" s="273">
        <v>17.261410788381752</v>
      </c>
      <c r="H30" s="94" t="s">
        <v>548</v>
      </c>
      <c r="I30" s="234">
        <v>5.682918953826277E-2</v>
      </c>
      <c r="J30" s="267"/>
      <c r="K30" s="163"/>
      <c r="L30" s="312">
        <v>-1.9099999999999966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54.37</v>
      </c>
      <c r="F31" s="200">
        <v>51.7</v>
      </c>
      <c r="G31" s="273">
        <v>38.309922972360653</v>
      </c>
      <c r="H31" s="94" t="s">
        <v>548</v>
      </c>
      <c r="I31" s="234">
        <v>4.9107963950708045E-2</v>
      </c>
      <c r="J31" s="267"/>
      <c r="K31" s="163"/>
      <c r="L31" s="312">
        <v>5.0800000000000054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0.15654393980112874</v>
      </c>
      <c r="E32" s="191">
        <v>0.1446356840733154</v>
      </c>
      <c r="F32" s="199">
        <v>0.13974106008595291</v>
      </c>
      <c r="G32" s="272"/>
      <c r="H32" s="275" t="s">
        <v>548</v>
      </c>
      <c r="I32" s="240">
        <v>0.48946239873624842</v>
      </c>
      <c r="J32" s="268"/>
      <c r="K32" s="192"/>
      <c r="L32" s="313">
        <v>1.543763387611423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7.12</v>
      </c>
      <c r="G34" s="271">
        <v>21.931260229132562</v>
      </c>
      <c r="H34" s="277" t="s">
        <v>52</v>
      </c>
      <c r="I34" s="234">
        <v>0.25795053003533575</v>
      </c>
      <c r="J34" s="267"/>
      <c r="K34" s="163"/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4.2300000000000004</v>
      </c>
      <c r="E35" s="187">
        <v>4.28</v>
      </c>
      <c r="F35" s="198">
        <v>4.29</v>
      </c>
      <c r="G35" s="271">
        <v>19.546742209631731</v>
      </c>
      <c r="H35" s="277" t="s">
        <v>52</v>
      </c>
      <c r="I35" s="234">
        <v>2.3364485981307581E-3</v>
      </c>
      <c r="J35" s="267"/>
      <c r="K35" s="163"/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2.76</v>
      </c>
      <c r="F36" s="198">
        <v>2.99</v>
      </c>
      <c r="G36" s="271">
        <v>4.093567251461991</v>
      </c>
      <c r="H36" s="277" t="s">
        <v>52</v>
      </c>
      <c r="I36" s="234">
        <v>8.3333333333333481E-2</v>
      </c>
      <c r="J36" s="267"/>
      <c r="K36" s="163"/>
      <c r="L36" s="312">
        <v>-0.11999999999999966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0.93</v>
      </c>
      <c r="F37" s="198">
        <v>1.7</v>
      </c>
      <c r="G37" s="271">
        <v>28.378378378378386</v>
      </c>
      <c r="H37" s="277" t="s">
        <v>52</v>
      </c>
      <c r="I37" s="234">
        <v>0.82795698924731176</v>
      </c>
      <c r="J37" s="267"/>
      <c r="K37" s="163" t="s">
        <v>52</v>
      </c>
      <c r="L37" s="312">
        <v>0.11999999999999988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0.18527918781725886</v>
      </c>
      <c r="E38" s="189">
        <v>0.13210227272727273</v>
      </c>
      <c r="F38" s="201">
        <v>0.23351648351648349</v>
      </c>
      <c r="G38" s="274"/>
      <c r="H38" s="278" t="s">
        <v>52</v>
      </c>
      <c r="I38" s="235">
        <v>10.141421078921075</v>
      </c>
      <c r="J38" s="270"/>
      <c r="K38" s="167"/>
      <c r="L38" s="316">
        <v>2.0002970002969969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116.93</v>
      </c>
      <c r="E44" s="222">
        <v>120.07</v>
      </c>
      <c r="F44" s="223">
        <v>123.66</v>
      </c>
      <c r="G44" s="279"/>
      <c r="H44" s="280" t="s">
        <v>52</v>
      </c>
      <c r="I44" s="233">
        <v>2.9899225451819778E-2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55.72</v>
      </c>
      <c r="E45" s="226">
        <v>59</v>
      </c>
      <c r="F45" s="198">
        <v>60.66</v>
      </c>
      <c r="G45" s="271"/>
      <c r="H45" s="281" t="s">
        <v>52</v>
      </c>
      <c r="I45" s="234">
        <v>2.8135593220338873E-2</v>
      </c>
      <c r="J45" s="286"/>
      <c r="K45" s="163" t="s">
        <v>52</v>
      </c>
      <c r="L45" s="312">
        <v>0.1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57.95</v>
      </c>
      <c r="F46" s="198">
        <v>51.03</v>
      </c>
      <c r="G46" s="271"/>
      <c r="H46" s="281" t="s">
        <v>548</v>
      </c>
      <c r="I46" s="234">
        <v>0.11941328731665235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11.92</v>
      </c>
      <c r="F47" s="198">
        <v>24.37</v>
      </c>
      <c r="G47" s="271"/>
      <c r="H47" s="281" t="s">
        <v>52</v>
      </c>
      <c r="I47" s="234">
        <v>1.0444630872483223</v>
      </c>
      <c r="J47" s="286"/>
      <c r="K47" s="163"/>
      <c r="L47" s="312">
        <v>-0.11999999999999744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7.1590512731077791E-2</v>
      </c>
      <c r="E48" s="229">
        <v>0.10192389910218042</v>
      </c>
      <c r="F48" s="201">
        <v>0.21819321335840275</v>
      </c>
      <c r="G48" s="274"/>
      <c r="H48" s="282" t="s">
        <v>52</v>
      </c>
      <c r="I48" s="235">
        <v>11.626931425622233</v>
      </c>
      <c r="J48" s="287"/>
      <c r="K48" s="167"/>
      <c r="L48" s="316">
        <v>-0.11726053445710871</v>
      </c>
      <c r="M48" s="317">
        <v>4.5170585387168012E-2</v>
      </c>
    </row>
    <row r="49" spans="2:15" ht="12" customHeight="1">
      <c r="B49" s="296" t="s">
        <v>747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N36" sqref="N36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744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437.43</v>
      </c>
      <c r="F10" s="198">
        <v>438.33</v>
      </c>
      <c r="G10" s="271"/>
      <c r="H10" s="94" t="s">
        <v>52</v>
      </c>
      <c r="I10" s="234">
        <v>2.0574720526711499E-3</v>
      </c>
      <c r="J10" s="267"/>
      <c r="K10" s="163" t="s">
        <v>52</v>
      </c>
      <c r="L10" s="312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363.61</v>
      </c>
      <c r="E11" s="187">
        <v>357.92</v>
      </c>
      <c r="F11" s="198">
        <v>361.87</v>
      </c>
      <c r="G11" s="271"/>
      <c r="H11" s="94" t="s">
        <v>52</v>
      </c>
      <c r="I11" s="234">
        <v>1.1035985695127426E-2</v>
      </c>
      <c r="J11" s="267"/>
      <c r="K11" s="163"/>
      <c r="L11" s="312">
        <v>-0.46999999999997044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94.58</v>
      </c>
      <c r="F12" s="198">
        <v>92</v>
      </c>
      <c r="G12" s="271"/>
      <c r="H12" s="94" t="s">
        <v>548</v>
      </c>
      <c r="I12" s="234">
        <v>2.7278494396278274E-2</v>
      </c>
      <c r="J12" s="267"/>
      <c r="K12" s="163"/>
      <c r="L12" s="312">
        <v>-3.3100000000000023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88.76</v>
      </c>
      <c r="F13" s="198">
        <v>81.08</v>
      </c>
      <c r="G13" s="271"/>
      <c r="H13" s="94" t="s">
        <v>548</v>
      </c>
      <c r="I13" s="234">
        <v>8.6525461919783719E-2</v>
      </c>
      <c r="J13" s="267"/>
      <c r="K13" s="163"/>
      <c r="L13" s="312">
        <v>3.7999999999999972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0.20802919708029199</v>
      </c>
      <c r="E14" s="191">
        <v>0.1961546961325967</v>
      </c>
      <c r="F14" s="199">
        <v>0.17864146121136007</v>
      </c>
      <c r="G14" s="272"/>
      <c r="H14" s="275" t="s">
        <v>548</v>
      </c>
      <c r="I14" s="240">
        <v>1.7513234921236631</v>
      </c>
      <c r="J14" s="268"/>
      <c r="K14" s="192"/>
      <c r="L14" s="313">
        <v>0.97787932336478312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47.38</v>
      </c>
      <c r="F16" s="198">
        <v>51.29</v>
      </c>
      <c r="G16" s="271"/>
      <c r="H16" s="94" t="s">
        <v>52</v>
      </c>
      <c r="I16" s="234">
        <v>8.2524271844660158E-2</v>
      </c>
      <c r="J16" s="267"/>
      <c r="K16" s="163"/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31.86</v>
      </c>
      <c r="E17" s="187">
        <v>29.36</v>
      </c>
      <c r="F17" s="198">
        <v>30.16</v>
      </c>
      <c r="G17" s="271"/>
      <c r="H17" s="94" t="s">
        <v>52</v>
      </c>
      <c r="I17" s="234">
        <v>2.7247956403269713E-2</v>
      </c>
      <c r="J17" s="267"/>
      <c r="K17" s="163"/>
      <c r="L17" s="312">
        <v>-0.12999999999999901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26.26</v>
      </c>
      <c r="G18" s="271"/>
      <c r="H18" s="94" t="s">
        <v>52</v>
      </c>
      <c r="I18" s="234">
        <v>7.0962479608482898E-2</v>
      </c>
      <c r="J18" s="267"/>
      <c r="K18" s="163"/>
      <c r="L18" s="312">
        <v>-0.9599999999999973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29.91</v>
      </c>
      <c r="F19" s="198">
        <v>28.72</v>
      </c>
      <c r="G19" s="271"/>
      <c r="H19" s="94" t="s">
        <v>548</v>
      </c>
      <c r="I19" s="234">
        <v>3.9786024740889325E-2</v>
      </c>
      <c r="J19" s="267"/>
      <c r="K19" s="163"/>
      <c r="L19" s="312">
        <v>1.2199999999999989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0.53142573602381749</v>
      </c>
      <c r="E20" s="191">
        <v>0.55512249443207129</v>
      </c>
      <c r="F20" s="199">
        <v>0.50903934774902515</v>
      </c>
      <c r="G20" s="272"/>
      <c r="H20" s="275" t="s">
        <v>548</v>
      </c>
      <c r="I20" s="240">
        <v>4.6083146683046134</v>
      </c>
      <c r="J20" s="268"/>
      <c r="K20" s="192"/>
      <c r="L20" s="313">
        <v>3.0861639524368547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384.39</v>
      </c>
      <c r="F22" s="198">
        <v>379.92</v>
      </c>
      <c r="G22" s="271"/>
      <c r="H22" s="94" t="s">
        <v>548</v>
      </c>
      <c r="I22" s="234">
        <v>1.1628814485288297E-2</v>
      </c>
      <c r="J22" s="267"/>
      <c r="K22" s="163"/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327.52</v>
      </c>
      <c r="E23" s="187">
        <v>324.27999999999997</v>
      </c>
      <c r="F23" s="198">
        <v>327.43</v>
      </c>
      <c r="G23" s="271"/>
      <c r="H23" s="94" t="s">
        <v>52</v>
      </c>
      <c r="I23" s="234">
        <v>9.7138275564327969E-3</v>
      </c>
      <c r="J23" s="267"/>
      <c r="K23" s="163"/>
      <c r="L23" s="312">
        <v>-0.33999999999997499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67.3</v>
      </c>
      <c r="F24" s="198">
        <v>62.63</v>
      </c>
      <c r="G24" s="271"/>
      <c r="H24" s="94" t="s">
        <v>548</v>
      </c>
      <c r="I24" s="234">
        <v>6.9390787518573527E-2</v>
      </c>
      <c r="J24" s="267"/>
      <c r="K24" s="163"/>
      <c r="L24" s="312">
        <v>-2.2899999999999991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57.92</v>
      </c>
      <c r="F25" s="198">
        <v>50.78</v>
      </c>
      <c r="G25" s="271"/>
      <c r="H25" s="94" t="s">
        <v>548</v>
      </c>
      <c r="I25" s="234">
        <v>0.12327348066298338</v>
      </c>
      <c r="J25" s="267"/>
      <c r="K25" s="163"/>
      <c r="L25" s="312">
        <v>2.5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0.15860503086892191</v>
      </c>
      <c r="E26" s="191">
        <v>0.14791358087747078</v>
      </c>
      <c r="F26" s="199">
        <v>0.13018509972824693</v>
      </c>
      <c r="G26" s="272"/>
      <c r="H26" s="275" t="s">
        <v>548</v>
      </c>
      <c r="I26" s="240">
        <v>1.7728481149223847</v>
      </c>
      <c r="J26" s="268"/>
      <c r="K26" s="192"/>
      <c r="L26" s="313">
        <v>0.72382459759232076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371.1</v>
      </c>
      <c r="F28" s="200">
        <v>366.29</v>
      </c>
      <c r="G28" s="273">
        <v>11.942458537150131</v>
      </c>
      <c r="H28" s="94" t="s">
        <v>548</v>
      </c>
      <c r="I28" s="234">
        <v>1.2961465912153081E-2</v>
      </c>
      <c r="J28" s="267"/>
      <c r="K28" s="163"/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313.83</v>
      </c>
      <c r="E29" s="188">
        <v>313.97000000000003</v>
      </c>
      <c r="F29" s="200">
        <v>314.72000000000003</v>
      </c>
      <c r="G29" s="273">
        <v>5.2739015493759069</v>
      </c>
      <c r="H29" s="94" t="s">
        <v>52</v>
      </c>
      <c r="I29" s="234">
        <v>2.3887632576360396E-3</v>
      </c>
      <c r="J29" s="267"/>
      <c r="K29" s="163"/>
      <c r="L29" s="312">
        <v>-0.63999999999998636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61.94</v>
      </c>
      <c r="F30" s="200">
        <v>60.33</v>
      </c>
      <c r="G30" s="273">
        <v>17.261410788381752</v>
      </c>
      <c r="H30" s="94" t="s">
        <v>548</v>
      </c>
      <c r="I30" s="234">
        <v>2.5992896351307748E-2</v>
      </c>
      <c r="J30" s="267"/>
      <c r="K30" s="163"/>
      <c r="L30" s="312">
        <v>-1.8999999999999986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54.37</v>
      </c>
      <c r="F31" s="200">
        <v>46.62</v>
      </c>
      <c r="G31" s="273">
        <v>38.309922972360653</v>
      </c>
      <c r="H31" s="94" t="s">
        <v>548</v>
      </c>
      <c r="I31" s="234">
        <v>0.14254184292808536</v>
      </c>
      <c r="J31" s="267"/>
      <c r="K31" s="163"/>
      <c r="L31" s="312">
        <v>2.5399999999999991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0.15654393980112874</v>
      </c>
      <c r="E32" s="191">
        <v>0.1446356840733154</v>
      </c>
      <c r="F32" s="199">
        <v>0.12430342620983868</v>
      </c>
      <c r="G32" s="272"/>
      <c r="H32" s="275" t="s">
        <v>548</v>
      </c>
      <c r="I32" s="240">
        <v>2.0332257863476713</v>
      </c>
      <c r="J32" s="268"/>
      <c r="K32" s="192"/>
      <c r="L32" s="313">
        <v>0.75630464328318858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7.12</v>
      </c>
      <c r="G34" s="271">
        <v>21.931260229132562</v>
      </c>
      <c r="H34" s="277" t="s">
        <v>52</v>
      </c>
      <c r="I34" s="234">
        <v>0.25795053003533575</v>
      </c>
      <c r="J34" s="267"/>
      <c r="K34" s="163"/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4.2300000000000004</v>
      </c>
      <c r="E35" s="187">
        <v>4.28</v>
      </c>
      <c r="F35" s="198">
        <v>4.29</v>
      </c>
      <c r="G35" s="271">
        <v>19.546742209631731</v>
      </c>
      <c r="H35" s="277" t="s">
        <v>52</v>
      </c>
      <c r="I35" s="234">
        <v>2.3364485981307581E-3</v>
      </c>
      <c r="J35" s="267"/>
      <c r="K35" s="163"/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2.76</v>
      </c>
      <c r="F36" s="198">
        <v>3.11</v>
      </c>
      <c r="G36" s="271">
        <v>4.093567251461991</v>
      </c>
      <c r="H36" s="277" t="s">
        <v>52</v>
      </c>
      <c r="I36" s="234">
        <v>0.12681159420289867</v>
      </c>
      <c r="J36" s="267"/>
      <c r="K36" s="163"/>
      <c r="L36" s="312">
        <v>-7.0000000000000284E-2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0.93</v>
      </c>
      <c r="F37" s="198">
        <v>1.58</v>
      </c>
      <c r="G37" s="271">
        <v>28.378378378378386</v>
      </c>
      <c r="H37" s="277" t="s">
        <v>52</v>
      </c>
      <c r="I37" s="234">
        <v>0.69892473118279574</v>
      </c>
      <c r="J37" s="267"/>
      <c r="K37" s="163" t="s">
        <v>52</v>
      </c>
      <c r="L37" s="312">
        <v>8.0000000000000071E-2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0.18527918781725886</v>
      </c>
      <c r="E38" s="189">
        <v>0.13210227272727273</v>
      </c>
      <c r="F38" s="201">
        <v>0.21351351351351353</v>
      </c>
      <c r="G38" s="274"/>
      <c r="H38" s="278" t="s">
        <v>52</v>
      </c>
      <c r="I38" s="235">
        <v>8.1411240786240793</v>
      </c>
      <c r="J38" s="270"/>
      <c r="K38" s="167"/>
      <c r="L38" s="316">
        <v>1.2710300662107932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116.93</v>
      </c>
      <c r="E44" s="222">
        <v>120.07</v>
      </c>
      <c r="F44" s="223">
        <v>123.66</v>
      </c>
      <c r="G44" s="279"/>
      <c r="H44" s="280" t="s">
        <v>52</v>
      </c>
      <c r="I44" s="233">
        <v>2.9899225451819778E-2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55.72</v>
      </c>
      <c r="E45" s="226">
        <v>59</v>
      </c>
      <c r="F45" s="198">
        <v>60.61</v>
      </c>
      <c r="G45" s="271"/>
      <c r="H45" s="281" t="s">
        <v>52</v>
      </c>
      <c r="I45" s="234">
        <v>2.7288135593220408E-2</v>
      </c>
      <c r="J45" s="286"/>
      <c r="K45" s="163" t="s">
        <v>52</v>
      </c>
      <c r="L45" s="312">
        <v>0.26999999999999602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57.95</v>
      </c>
      <c r="F46" s="198">
        <v>51.03</v>
      </c>
      <c r="G46" s="271"/>
      <c r="H46" s="281" t="s">
        <v>548</v>
      </c>
      <c r="I46" s="234">
        <v>0.11941328731665235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11.92</v>
      </c>
      <c r="F47" s="198">
        <v>24.49</v>
      </c>
      <c r="G47" s="271"/>
      <c r="H47" s="281" t="s">
        <v>52</v>
      </c>
      <c r="I47" s="234">
        <v>1.0545302013422817</v>
      </c>
      <c r="J47" s="286"/>
      <c r="K47" s="163"/>
      <c r="L47" s="312">
        <v>-0.27000000000000313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7.1590512731077791E-2</v>
      </c>
      <c r="E48" s="229">
        <v>0.10192389910218042</v>
      </c>
      <c r="F48" s="201">
        <v>0.21936581870297384</v>
      </c>
      <c r="G48" s="274"/>
      <c r="H48" s="282" t="s">
        <v>52</v>
      </c>
      <c r="I48" s="235">
        <v>11.744191960079341</v>
      </c>
      <c r="J48" s="287"/>
      <c r="K48" s="167"/>
      <c r="L48" s="316">
        <v>-0.29561710608763947</v>
      </c>
      <c r="M48" s="317">
        <v>4.5170585387168012E-2</v>
      </c>
    </row>
    <row r="49" spans="2:15" ht="12" customHeight="1">
      <c r="B49" s="296" t="s">
        <v>745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85" zoomScaleNormal="85" workbookViewId="0">
      <selection activeCell="I35" sqref="I3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737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437.43</v>
      </c>
      <c r="F10" s="198">
        <v>438.33</v>
      </c>
      <c r="G10" s="271"/>
      <c r="H10" s="94" t="s">
        <v>52</v>
      </c>
      <c r="I10" s="234">
        <v>2.0574720526711499E-3</v>
      </c>
      <c r="J10" s="267"/>
      <c r="K10" s="163"/>
      <c r="L10" s="312">
        <v>-5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363.61</v>
      </c>
      <c r="E11" s="187">
        <v>357.92</v>
      </c>
      <c r="F11" s="198">
        <v>362.34</v>
      </c>
      <c r="G11" s="271"/>
      <c r="H11" s="94" t="s">
        <v>52</v>
      </c>
      <c r="I11" s="234">
        <v>1.2349128296825995E-2</v>
      </c>
      <c r="J11" s="267"/>
      <c r="K11" s="163"/>
      <c r="L11" s="312">
        <v>-5.9600000000000364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94.58</v>
      </c>
      <c r="F12" s="198">
        <v>95.31</v>
      </c>
      <c r="G12" s="271"/>
      <c r="H12" s="94" t="s">
        <v>52</v>
      </c>
      <c r="I12" s="234">
        <v>7.7183336857686857E-3</v>
      </c>
      <c r="J12" s="267"/>
      <c r="K12" s="163"/>
      <c r="L12" s="312">
        <v>3.0000000000001137E-2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88.76</v>
      </c>
      <c r="F13" s="198">
        <v>77.28</v>
      </c>
      <c r="G13" s="271"/>
      <c r="H13" s="94" t="s">
        <v>548</v>
      </c>
      <c r="I13" s="234">
        <v>0.12933753943217674</v>
      </c>
      <c r="J13" s="267"/>
      <c r="K13" s="163"/>
      <c r="L13" s="312">
        <v>0.79999999999999716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0.20802919708029199</v>
      </c>
      <c r="E14" s="191">
        <v>0.1961546961325967</v>
      </c>
      <c r="F14" s="199">
        <v>0.16886266797771224</v>
      </c>
      <c r="G14" s="272"/>
      <c r="H14" s="275" t="s">
        <v>548</v>
      </c>
      <c r="I14" s="240">
        <v>2.7292028154884465</v>
      </c>
      <c r="J14" s="268"/>
      <c r="K14" s="192"/>
      <c r="L14" s="313">
        <v>0.38857492150391471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47.38</v>
      </c>
      <c r="F16" s="198">
        <v>51.29</v>
      </c>
      <c r="G16" s="271"/>
      <c r="H16" s="94" t="s">
        <v>52</v>
      </c>
      <c r="I16" s="234">
        <v>8.2524271844660158E-2</v>
      </c>
      <c r="J16" s="267"/>
      <c r="K16" s="163"/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31.86</v>
      </c>
      <c r="E17" s="187">
        <v>29.36</v>
      </c>
      <c r="F17" s="198">
        <v>30.29</v>
      </c>
      <c r="G17" s="271"/>
      <c r="H17" s="94" t="s">
        <v>52</v>
      </c>
      <c r="I17" s="234">
        <v>3.1675749318801127E-2</v>
      </c>
      <c r="J17" s="267"/>
      <c r="K17" s="163"/>
      <c r="L17" s="312">
        <v>-0.98000000000000043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27.22</v>
      </c>
      <c r="G18" s="271"/>
      <c r="H18" s="94" t="s">
        <v>52</v>
      </c>
      <c r="I18" s="234">
        <v>0.11011419249592169</v>
      </c>
      <c r="J18" s="267"/>
      <c r="K18" s="163"/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29.91</v>
      </c>
      <c r="F19" s="198">
        <v>27.5</v>
      </c>
      <c r="G19" s="271"/>
      <c r="H19" s="94" t="s">
        <v>548</v>
      </c>
      <c r="I19" s="234">
        <v>8.0575058508859931E-2</v>
      </c>
      <c r="J19" s="267"/>
      <c r="K19" s="163"/>
      <c r="L19" s="312">
        <v>0.98000000000000043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0.53142573602381749</v>
      </c>
      <c r="E20" s="191">
        <v>0.55512249443207129</v>
      </c>
      <c r="F20" s="199">
        <v>0.47817770822465661</v>
      </c>
      <c r="G20" s="272"/>
      <c r="H20" s="275" t="s">
        <v>548</v>
      </c>
      <c r="I20" s="240">
        <v>7.6944786207414682</v>
      </c>
      <c r="J20" s="268"/>
      <c r="K20" s="192"/>
      <c r="L20" s="313">
        <v>2.4766868764919847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384.39</v>
      </c>
      <c r="F22" s="198">
        <v>379.92</v>
      </c>
      <c r="G22" s="271"/>
      <c r="H22" s="94" t="s">
        <v>548</v>
      </c>
      <c r="I22" s="234">
        <v>1.1628814485288297E-2</v>
      </c>
      <c r="J22" s="267"/>
      <c r="K22" s="163"/>
      <c r="L22" s="312">
        <v>-5.1999999999999886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327.52</v>
      </c>
      <c r="E23" s="187">
        <v>324.27999999999997</v>
      </c>
      <c r="F23" s="198">
        <v>327.77</v>
      </c>
      <c r="G23" s="271"/>
      <c r="H23" s="94" t="s">
        <v>52</v>
      </c>
      <c r="I23" s="234">
        <v>1.0762304181571425E-2</v>
      </c>
      <c r="J23" s="267"/>
      <c r="K23" s="163"/>
      <c r="L23" s="312">
        <v>-5.0400000000000205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67.3</v>
      </c>
      <c r="F24" s="198">
        <v>64.92</v>
      </c>
      <c r="G24" s="271"/>
      <c r="H24" s="94" t="s">
        <v>548</v>
      </c>
      <c r="I24" s="234">
        <v>3.5364041604754815E-2</v>
      </c>
      <c r="J24" s="267"/>
      <c r="K24" s="163"/>
      <c r="L24" s="312">
        <v>0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57.92</v>
      </c>
      <c r="F25" s="198">
        <v>48.28</v>
      </c>
      <c r="G25" s="271"/>
      <c r="H25" s="94" t="s">
        <v>548</v>
      </c>
      <c r="I25" s="234">
        <v>0.16643646408839774</v>
      </c>
      <c r="J25" s="267"/>
      <c r="K25" s="163"/>
      <c r="L25" s="312">
        <v>-0.28000000000000114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0.15860503086892191</v>
      </c>
      <c r="E26" s="191">
        <v>0.14791358087747078</v>
      </c>
      <c r="F26" s="199">
        <v>0.12294685375232373</v>
      </c>
      <c r="G26" s="272"/>
      <c r="H26" s="275" t="s">
        <v>548</v>
      </c>
      <c r="I26" s="240">
        <v>2.4966727125147052</v>
      </c>
      <c r="J26" s="268"/>
      <c r="K26" s="192"/>
      <c r="L26" s="313">
        <v>8.5397667490939855E-2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371.1</v>
      </c>
      <c r="F28" s="200">
        <v>366.29</v>
      </c>
      <c r="G28" s="273">
        <v>11.942458537150131</v>
      </c>
      <c r="H28" s="94" t="s">
        <v>548</v>
      </c>
      <c r="I28" s="234">
        <v>1.2961465912153081E-2</v>
      </c>
      <c r="J28" s="267"/>
      <c r="K28" s="163"/>
      <c r="L28" s="312">
        <v>-5.2299999999999613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313.83</v>
      </c>
      <c r="E29" s="188">
        <v>313.97000000000003</v>
      </c>
      <c r="F29" s="200">
        <v>315.36</v>
      </c>
      <c r="G29" s="273">
        <v>5.2739015493759069</v>
      </c>
      <c r="H29" s="94" t="s">
        <v>52</v>
      </c>
      <c r="I29" s="234">
        <v>4.4271745708188703E-3</v>
      </c>
      <c r="J29" s="267"/>
      <c r="K29" s="163"/>
      <c r="L29" s="312">
        <v>-4.1899999999999977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61.94</v>
      </c>
      <c r="F30" s="200">
        <v>62.23</v>
      </c>
      <c r="G30" s="273">
        <v>17.261410788381752</v>
      </c>
      <c r="H30" s="94" t="s">
        <v>52</v>
      </c>
      <c r="I30" s="234">
        <v>4.6819502744590569E-3</v>
      </c>
      <c r="J30" s="267"/>
      <c r="K30" s="163"/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54.37</v>
      </c>
      <c r="F31" s="200">
        <v>44.08</v>
      </c>
      <c r="G31" s="273">
        <v>38.309922972360653</v>
      </c>
      <c r="H31" s="94" t="s">
        <v>548</v>
      </c>
      <c r="I31" s="234">
        <v>0.18925878241677396</v>
      </c>
      <c r="J31" s="267"/>
      <c r="K31" s="163"/>
      <c r="L31" s="312">
        <v>-1.1700000000000017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0.15654393980112874</v>
      </c>
      <c r="E32" s="191">
        <v>0.1446356840733154</v>
      </c>
      <c r="F32" s="199">
        <v>0.1167403797770068</v>
      </c>
      <c r="G32" s="272"/>
      <c r="H32" s="275" t="s">
        <v>548</v>
      </c>
      <c r="I32" s="240">
        <v>2.7895304296308598</v>
      </c>
      <c r="J32" s="268"/>
      <c r="K32" s="192"/>
      <c r="L32" s="313">
        <v>-0.17833773606117237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7.12</v>
      </c>
      <c r="G34" s="271">
        <v>21.931260229132562</v>
      </c>
      <c r="H34" s="277" t="s">
        <v>52</v>
      </c>
      <c r="I34" s="234">
        <v>0.25795053003533575</v>
      </c>
      <c r="J34" s="267"/>
      <c r="K34" s="163" t="s">
        <v>52</v>
      </c>
      <c r="L34" s="312">
        <v>0.19000000000000039</v>
      </c>
      <c r="M34" s="215">
        <v>6.3479999999999999</v>
      </c>
    </row>
    <row r="35" spans="2:16" ht="12" customHeight="1">
      <c r="B35" s="174"/>
      <c r="C35" s="259" t="s">
        <v>8</v>
      </c>
      <c r="D35" s="252">
        <v>4.2300000000000004</v>
      </c>
      <c r="E35" s="187">
        <v>4.28</v>
      </c>
      <c r="F35" s="198">
        <v>4.29</v>
      </c>
      <c r="G35" s="271">
        <v>19.546742209631731</v>
      </c>
      <c r="H35" s="277" t="s">
        <v>52</v>
      </c>
      <c r="I35" s="234">
        <v>2.3364485981307581E-3</v>
      </c>
      <c r="J35" s="267"/>
      <c r="K35" s="163" t="s">
        <v>52</v>
      </c>
      <c r="L35" s="312">
        <v>7.0000000000000284E-2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2.76</v>
      </c>
      <c r="F36" s="198">
        <v>3.18</v>
      </c>
      <c r="G36" s="271">
        <v>4.093567251461991</v>
      </c>
      <c r="H36" s="277" t="s">
        <v>52</v>
      </c>
      <c r="I36" s="234">
        <v>0.15217391304347849</v>
      </c>
      <c r="J36" s="267"/>
      <c r="K36" s="163" t="s">
        <v>52</v>
      </c>
      <c r="L36" s="312">
        <v>4.0000000000000036E-2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0.93</v>
      </c>
      <c r="F37" s="198">
        <v>1.5</v>
      </c>
      <c r="G37" s="271">
        <v>28.378378378378386</v>
      </c>
      <c r="H37" s="277" t="s">
        <v>52</v>
      </c>
      <c r="I37" s="234">
        <v>0.61290322580645151</v>
      </c>
      <c r="J37" s="267"/>
      <c r="K37" s="163" t="s">
        <v>52</v>
      </c>
      <c r="L37" s="312">
        <v>0.10000000000000009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0.18527918781725886</v>
      </c>
      <c r="E38" s="189">
        <v>0.13210227272727273</v>
      </c>
      <c r="F38" s="201">
        <v>0.20080321285140559</v>
      </c>
      <c r="G38" s="274"/>
      <c r="H38" s="278" t="s">
        <v>52</v>
      </c>
      <c r="I38" s="235">
        <v>6.8700940124132863</v>
      </c>
      <c r="J38" s="270"/>
      <c r="K38" s="167"/>
      <c r="L38" s="316">
        <v>1.0585821547057757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116.93</v>
      </c>
      <c r="E44" s="222">
        <v>120.07</v>
      </c>
      <c r="F44" s="223">
        <v>123.66</v>
      </c>
      <c r="G44" s="279"/>
      <c r="H44" s="280" t="s">
        <v>52</v>
      </c>
      <c r="I44" s="233">
        <v>2.9899225451819778E-2</v>
      </c>
      <c r="J44" s="283"/>
      <c r="K44" s="284"/>
      <c r="L44" s="318">
        <v>-1.5200000000000102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55.72</v>
      </c>
      <c r="E45" s="226">
        <v>59</v>
      </c>
      <c r="F45" s="198">
        <v>60.34</v>
      </c>
      <c r="G45" s="271"/>
      <c r="H45" s="281" t="s">
        <v>52</v>
      </c>
      <c r="I45" s="234">
        <v>2.2711864406779636E-2</v>
      </c>
      <c r="J45" s="286"/>
      <c r="K45" s="163"/>
      <c r="L45" s="312">
        <v>0.26000000000000512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57.95</v>
      </c>
      <c r="F46" s="198">
        <v>51.03</v>
      </c>
      <c r="G46" s="271"/>
      <c r="H46" s="281" t="s">
        <v>548</v>
      </c>
      <c r="I46" s="234">
        <v>0.11941328731665235</v>
      </c>
      <c r="J46" s="286"/>
      <c r="K46" s="163"/>
      <c r="L46" s="312">
        <v>-0.67999999999999972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11.92</v>
      </c>
      <c r="F47" s="198">
        <v>24.76</v>
      </c>
      <c r="G47" s="271"/>
      <c r="H47" s="281" t="s">
        <v>52</v>
      </c>
      <c r="I47" s="234">
        <v>1.0771812080536916</v>
      </c>
      <c r="J47" s="286"/>
      <c r="K47" s="163"/>
      <c r="L47" s="312">
        <v>-1.2399999999999984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7.1590512731077791E-2</v>
      </c>
      <c r="E48" s="229">
        <v>0.10192389910218042</v>
      </c>
      <c r="F48" s="201">
        <v>0.22232198976385023</v>
      </c>
      <c r="G48" s="274"/>
      <c r="H48" s="282" t="s">
        <v>52</v>
      </c>
      <c r="I48" s="235">
        <v>12.039809066166981</v>
      </c>
      <c r="J48" s="287"/>
      <c r="K48" s="167"/>
      <c r="L48" s="316">
        <v>-1.0256952896495086</v>
      </c>
      <c r="M48" s="317">
        <v>4.5170585387168012E-2</v>
      </c>
    </row>
    <row r="49" spans="2:15" ht="12" customHeight="1">
      <c r="B49" s="296" t="s">
        <v>738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739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320" t="s">
        <v>740</v>
      </c>
      <c r="C57" s="1"/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/>
      <c r="C58" s="1" t="s">
        <v>743</v>
      </c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12" customHeight="1">
      <c r="B59" s="1" t="s">
        <v>741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210"/>
    </row>
    <row r="60" spans="2:15" ht="12" customHeight="1">
      <c r="B60" s="1" t="s">
        <v>742</v>
      </c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13" colorId="22" zoomScaleNormal="100" workbookViewId="0">
      <selection activeCell="K14" sqref="K14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736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437.26</v>
      </c>
      <c r="F10" s="198">
        <v>443.33</v>
      </c>
      <c r="G10" s="271"/>
      <c r="H10" s="94"/>
      <c r="I10" s="234">
        <v>1.4E-2</v>
      </c>
      <c r="J10" s="267"/>
      <c r="K10" s="163"/>
      <c r="L10" s="312">
        <v>0</v>
      </c>
      <c r="M10" s="215">
        <v>353</v>
      </c>
      <c r="O10" s="149"/>
    </row>
    <row r="11" spans="1:16" ht="12" customHeight="1">
      <c r="B11" s="174"/>
      <c r="C11" s="259" t="s">
        <v>8</v>
      </c>
      <c r="D11" s="252">
        <v>363.62</v>
      </c>
      <c r="E11" s="187">
        <v>357.75</v>
      </c>
      <c r="F11" s="198">
        <v>368.3</v>
      </c>
      <c r="G11" s="271"/>
      <c r="H11" s="94"/>
      <c r="I11" s="234">
        <v>2.9000000000000001E-2</v>
      </c>
      <c r="J11" s="267"/>
      <c r="K11" s="163"/>
      <c r="L11" s="312" t="s">
        <v>726</v>
      </c>
      <c r="M11" s="215">
        <v>317.10000000000002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94.58</v>
      </c>
      <c r="F12" s="198">
        <v>95.28</v>
      </c>
      <c r="G12" s="271"/>
      <c r="H12" s="94"/>
      <c r="I12" s="234">
        <v>7.0000000000000001E-3</v>
      </c>
      <c r="J12" s="267"/>
      <c r="K12" s="163"/>
      <c r="L12" s="312" t="s">
        <v>727</v>
      </c>
      <c r="M12" s="215">
        <v>51.6</v>
      </c>
    </row>
    <row r="13" spans="1:16" ht="12" customHeight="1">
      <c r="B13" s="174"/>
      <c r="C13" s="259" t="s">
        <v>9</v>
      </c>
      <c r="D13" s="252">
        <v>95.76</v>
      </c>
      <c r="E13" s="187">
        <v>88.76</v>
      </c>
      <c r="F13" s="198">
        <v>76.48</v>
      </c>
      <c r="G13" s="271"/>
      <c r="H13" s="94" t="s">
        <v>548</v>
      </c>
      <c r="I13" s="234">
        <v>0.13800000000000001</v>
      </c>
      <c r="J13" s="267"/>
      <c r="K13" s="163"/>
      <c r="L13" s="312">
        <v>1.6</v>
      </c>
      <c r="M13" s="215">
        <v>44.2</v>
      </c>
    </row>
    <row r="14" spans="1:16" ht="12" customHeight="1">
      <c r="B14" s="190"/>
      <c r="C14" s="260" t="s">
        <v>10</v>
      </c>
      <c r="D14" s="253">
        <v>0.20799999999999999</v>
      </c>
      <c r="E14" s="191">
        <v>0.19600000000000001</v>
      </c>
      <c r="F14" s="199">
        <v>0.16500000000000001</v>
      </c>
      <c r="G14" s="272"/>
      <c r="H14" s="275" t="s">
        <v>548</v>
      </c>
      <c r="I14" s="240">
        <v>3.1</v>
      </c>
      <c r="J14" s="268"/>
      <c r="K14" s="192"/>
      <c r="L14" s="313">
        <v>0.4</v>
      </c>
      <c r="M14" s="314">
        <v>0.12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47.35</v>
      </c>
      <c r="F16" s="198">
        <v>51.29</v>
      </c>
      <c r="G16" s="271"/>
      <c r="H16" s="94"/>
      <c r="I16" s="234">
        <v>8.3000000000000004E-2</v>
      </c>
      <c r="J16" s="267"/>
      <c r="K16" s="163"/>
      <c r="L16" s="312">
        <v>0</v>
      </c>
      <c r="M16" s="215">
        <v>61.3</v>
      </c>
    </row>
    <row r="17" spans="2:16" ht="12" customHeight="1">
      <c r="B17" s="174"/>
      <c r="C17" s="259" t="s">
        <v>8</v>
      </c>
      <c r="D17" s="252">
        <v>31.86</v>
      </c>
      <c r="E17" s="187">
        <v>29.33</v>
      </c>
      <c r="F17" s="198">
        <v>31.27</v>
      </c>
      <c r="G17" s="271"/>
      <c r="H17" s="94"/>
      <c r="I17" s="234">
        <v>6.6000000000000003E-2</v>
      </c>
      <c r="J17" s="267"/>
      <c r="K17" s="163"/>
      <c r="L17" s="312">
        <v>0</v>
      </c>
      <c r="M17" s="215">
        <v>37.799999999999997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27.22</v>
      </c>
      <c r="G18" s="271"/>
      <c r="H18" s="94"/>
      <c r="I18" s="234">
        <v>0.11</v>
      </c>
      <c r="J18" s="267"/>
      <c r="K18" s="163"/>
      <c r="L18" s="312" t="s">
        <v>734</v>
      </c>
      <c r="M18" s="215">
        <v>27.5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29.91</v>
      </c>
      <c r="F19" s="198">
        <v>26.52</v>
      </c>
      <c r="G19" s="271"/>
      <c r="H19" s="94" t="s">
        <v>548</v>
      </c>
      <c r="I19" s="234">
        <v>0.113</v>
      </c>
      <c r="J19" s="267"/>
      <c r="K19" s="163"/>
      <c r="L19" s="312">
        <v>0.7</v>
      </c>
      <c r="M19" s="215">
        <v>19.5</v>
      </c>
      <c r="P19" s="150"/>
    </row>
    <row r="20" spans="2:16" ht="12" customHeight="1">
      <c r="B20" s="190"/>
      <c r="C20" s="260" t="s">
        <v>10</v>
      </c>
      <c r="D20" s="253">
        <v>0.53100000000000003</v>
      </c>
      <c r="E20" s="191">
        <v>0.55500000000000005</v>
      </c>
      <c r="F20" s="199">
        <v>0.45300000000000001</v>
      </c>
      <c r="G20" s="272"/>
      <c r="H20" s="275" t="s">
        <v>548</v>
      </c>
      <c r="I20" s="240">
        <v>10.199999999999999</v>
      </c>
      <c r="J20" s="268"/>
      <c r="K20" s="192"/>
      <c r="L20" s="313">
        <v>1.7</v>
      </c>
      <c r="M20" s="314">
        <v>0.29899999999999999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385.12</v>
      </c>
      <c r="G22" s="271"/>
      <c r="H22" s="94"/>
      <c r="I22" s="234">
        <v>2E-3</v>
      </c>
      <c r="J22" s="267"/>
      <c r="K22" s="163"/>
      <c r="L22" s="312">
        <v>0</v>
      </c>
      <c r="M22" s="215">
        <v>285.3</v>
      </c>
      <c r="O22" s="151"/>
    </row>
    <row r="23" spans="2:16" ht="12" customHeight="1">
      <c r="B23" s="174"/>
      <c r="C23" s="259" t="s">
        <v>8</v>
      </c>
      <c r="D23" s="252">
        <v>327.52999999999997</v>
      </c>
      <c r="E23" s="187">
        <v>324.14</v>
      </c>
      <c r="F23" s="198">
        <v>332.81</v>
      </c>
      <c r="G23" s="271"/>
      <c r="H23" s="94"/>
      <c r="I23" s="234">
        <v>2.7E-2</v>
      </c>
      <c r="J23" s="267"/>
      <c r="K23" s="163"/>
      <c r="L23" s="312" t="s">
        <v>726</v>
      </c>
      <c r="M23" s="215">
        <v>275.5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67.3</v>
      </c>
      <c r="F24" s="198">
        <v>64.92</v>
      </c>
      <c r="G24" s="271"/>
      <c r="H24" s="94" t="s">
        <v>548</v>
      </c>
      <c r="I24" s="234">
        <v>3.5000000000000003E-2</v>
      </c>
      <c r="J24" s="267"/>
      <c r="K24" s="163"/>
      <c r="L24" s="312">
        <v>0</v>
      </c>
      <c r="M24" s="215">
        <v>20.7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57.92</v>
      </c>
      <c r="F25" s="198">
        <v>48.56</v>
      </c>
      <c r="G25" s="271"/>
      <c r="H25" s="94" t="s">
        <v>548</v>
      </c>
      <c r="I25" s="234">
        <v>0.16200000000000001</v>
      </c>
      <c r="J25" s="267"/>
      <c r="K25" s="163"/>
      <c r="L25" s="312">
        <v>1</v>
      </c>
      <c r="M25" s="215">
        <v>23.5</v>
      </c>
      <c r="O25" s="152"/>
    </row>
    <row r="26" spans="2:16" ht="12" customHeight="1">
      <c r="B26" s="174"/>
      <c r="C26" s="260" t="s">
        <v>10</v>
      </c>
      <c r="D26" s="253">
        <v>0.159</v>
      </c>
      <c r="E26" s="191">
        <v>0.14799999999999999</v>
      </c>
      <c r="F26" s="199">
        <v>0.122</v>
      </c>
      <c r="G26" s="272"/>
      <c r="H26" s="275" t="s">
        <v>548</v>
      </c>
      <c r="I26" s="240">
        <v>2.6</v>
      </c>
      <c r="J26" s="268"/>
      <c r="K26" s="192"/>
      <c r="L26" s="313">
        <v>0.3</v>
      </c>
      <c r="M26" s="314">
        <v>7.9000000000000001E-2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371.52</v>
      </c>
      <c r="G28" s="273">
        <v>11.942458537150131</v>
      </c>
      <c r="H28" s="94"/>
      <c r="I28" s="234">
        <v>2E-3</v>
      </c>
      <c r="J28" s="267"/>
      <c r="K28" s="163"/>
      <c r="L28" s="312">
        <v>0</v>
      </c>
      <c r="M28" s="215">
        <v>273.2</v>
      </c>
    </row>
    <row r="29" spans="2:16" ht="12" customHeight="1">
      <c r="B29" s="174"/>
      <c r="C29" s="262" t="s">
        <v>8</v>
      </c>
      <c r="D29" s="254">
        <v>313.83</v>
      </c>
      <c r="E29" s="188">
        <v>313.83</v>
      </c>
      <c r="F29" s="200">
        <v>319.55</v>
      </c>
      <c r="G29" s="273">
        <v>5.2739015493759069</v>
      </c>
      <c r="H29" s="94"/>
      <c r="I29" s="234">
        <v>1.7999999999999999E-2</v>
      </c>
      <c r="J29" s="267"/>
      <c r="K29" s="163"/>
      <c r="L29" s="312" t="s">
        <v>726</v>
      </c>
      <c r="M29" s="215">
        <v>263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61.94</v>
      </c>
      <c r="F30" s="200">
        <v>62.23</v>
      </c>
      <c r="G30" s="273">
        <v>17.261410788381752</v>
      </c>
      <c r="H30" s="94"/>
      <c r="I30" s="234">
        <v>5.0000000000000001E-3</v>
      </c>
      <c r="J30" s="267"/>
      <c r="K30" s="163"/>
      <c r="L30" s="312">
        <v>0</v>
      </c>
      <c r="M30" s="215">
        <v>18.5</v>
      </c>
    </row>
    <row r="31" spans="2:16" ht="12" customHeight="1">
      <c r="B31" s="174"/>
      <c r="C31" s="262" t="s">
        <v>9</v>
      </c>
      <c r="D31" s="254">
        <v>58.25</v>
      </c>
      <c r="E31" s="188">
        <v>54.37</v>
      </c>
      <c r="F31" s="200">
        <v>45.25</v>
      </c>
      <c r="G31" s="273">
        <v>38.309922972360653</v>
      </c>
      <c r="H31" s="94" t="s">
        <v>548</v>
      </c>
      <c r="I31" s="234">
        <v>0.16800000000000001</v>
      </c>
      <c r="J31" s="267"/>
      <c r="K31" s="163"/>
      <c r="L31" s="312">
        <v>1.2</v>
      </c>
      <c r="M31" s="215">
        <v>20.9</v>
      </c>
    </row>
    <row r="32" spans="2:16" ht="12" customHeight="1">
      <c r="B32" s="190"/>
      <c r="C32" s="263" t="s">
        <v>10</v>
      </c>
      <c r="D32" s="253">
        <v>0.157</v>
      </c>
      <c r="E32" s="191">
        <v>0.14499999999999999</v>
      </c>
      <c r="F32" s="199">
        <v>0.11899999999999999</v>
      </c>
      <c r="G32" s="272"/>
      <c r="H32" s="275" t="s">
        <v>548</v>
      </c>
      <c r="I32" s="240">
        <v>2.6</v>
      </c>
      <c r="J32" s="268"/>
      <c r="K32" s="192"/>
      <c r="L32" s="313">
        <v>0.3</v>
      </c>
      <c r="M32" s="314">
        <v>7.3999999999999996E-2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6.93</v>
      </c>
      <c r="G34" s="271">
        <v>21.931260229132562</v>
      </c>
      <c r="H34" s="277"/>
      <c r="I34" s="234">
        <v>0.224</v>
      </c>
      <c r="J34" s="267"/>
      <c r="K34" s="163"/>
      <c r="L34" s="312">
        <v>0</v>
      </c>
      <c r="M34" s="215">
        <v>6.3</v>
      </c>
    </row>
    <row r="35" spans="2:16" ht="12" customHeight="1">
      <c r="B35" s="174"/>
      <c r="C35" s="259" t="s">
        <v>8</v>
      </c>
      <c r="D35" s="252">
        <v>4.2300000000000004</v>
      </c>
      <c r="E35" s="187">
        <v>4.28</v>
      </c>
      <c r="F35" s="198">
        <v>4.22</v>
      </c>
      <c r="G35" s="271">
        <v>19.546742209631731</v>
      </c>
      <c r="H35" s="277" t="s">
        <v>548</v>
      </c>
      <c r="I35" s="234">
        <v>1.4E-2</v>
      </c>
      <c r="J35" s="267"/>
      <c r="K35" s="163"/>
      <c r="L35" s="312">
        <v>0</v>
      </c>
      <c r="M35" s="215">
        <v>3.8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2.76</v>
      </c>
      <c r="F36" s="198">
        <v>3.14</v>
      </c>
      <c r="G36" s="271">
        <v>4.093567251461991</v>
      </c>
      <c r="H36" s="277"/>
      <c r="I36" s="234">
        <v>0.13800000000000001</v>
      </c>
      <c r="J36" s="267"/>
      <c r="K36" s="163"/>
      <c r="L36" s="312">
        <v>0.1</v>
      </c>
      <c r="M36" s="215">
        <v>3.4</v>
      </c>
    </row>
    <row r="37" spans="2:16" ht="12" customHeight="1">
      <c r="B37" s="174"/>
      <c r="C37" s="259" t="s">
        <v>9</v>
      </c>
      <c r="D37" s="252">
        <v>1.46</v>
      </c>
      <c r="E37" s="187">
        <v>0.93</v>
      </c>
      <c r="F37" s="198">
        <v>1.4</v>
      </c>
      <c r="G37" s="271">
        <v>28.378378378378386</v>
      </c>
      <c r="H37" s="277"/>
      <c r="I37" s="234">
        <v>0.505</v>
      </c>
      <c r="J37" s="267"/>
      <c r="K37" s="163"/>
      <c r="L37" s="312" t="s">
        <v>729</v>
      </c>
      <c r="M37" s="215">
        <v>1.2</v>
      </c>
    </row>
    <row r="38" spans="2:16" ht="12" customHeight="1">
      <c r="B38" s="175"/>
      <c r="C38" s="258" t="s">
        <v>10</v>
      </c>
      <c r="D38" s="255">
        <v>0.185</v>
      </c>
      <c r="E38" s="189">
        <v>0.13200000000000001</v>
      </c>
      <c r="F38" s="201">
        <v>0.19</v>
      </c>
      <c r="G38" s="274"/>
      <c r="H38" s="278"/>
      <c r="I38" s="235">
        <v>5.8</v>
      </c>
      <c r="J38" s="270"/>
      <c r="K38" s="167"/>
      <c r="L38" s="316" t="s">
        <v>726</v>
      </c>
      <c r="M38" s="317">
        <v>0.161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120.04</v>
      </c>
      <c r="F44" s="223">
        <v>125.18</v>
      </c>
      <c r="G44" s="279"/>
      <c r="H44" s="280"/>
      <c r="I44" s="233">
        <v>4.2999999999999997E-2</v>
      </c>
      <c r="J44" s="283"/>
      <c r="K44" s="284"/>
      <c r="L44" s="318">
        <v>0</v>
      </c>
      <c r="M44" s="224">
        <v>82.8</v>
      </c>
    </row>
    <row r="45" spans="2:16" ht="12" customHeight="1">
      <c r="B45" s="174"/>
      <c r="C45" s="173" t="s">
        <v>8</v>
      </c>
      <c r="D45" s="225">
        <v>55.71</v>
      </c>
      <c r="E45" s="226">
        <v>58.97</v>
      </c>
      <c r="F45" s="198">
        <v>60.08</v>
      </c>
      <c r="G45" s="271"/>
      <c r="H45" s="281"/>
      <c r="I45" s="234">
        <v>1.9E-2</v>
      </c>
      <c r="J45" s="286"/>
      <c r="K45" s="163" t="s">
        <v>52</v>
      </c>
      <c r="L45" s="312">
        <v>0</v>
      </c>
      <c r="M45" s="227">
        <v>48.6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57.95</v>
      </c>
      <c r="F46" s="198">
        <v>51.71</v>
      </c>
      <c r="G46" s="271"/>
      <c r="H46" s="281" t="s">
        <v>548</v>
      </c>
      <c r="I46" s="234">
        <v>0.108</v>
      </c>
      <c r="J46" s="286"/>
      <c r="K46" s="163" t="s">
        <v>52</v>
      </c>
      <c r="L46" s="312">
        <v>0</v>
      </c>
      <c r="M46" s="227">
        <v>36.1</v>
      </c>
    </row>
    <row r="47" spans="2:16" ht="12" customHeight="1">
      <c r="B47" s="174"/>
      <c r="C47" s="173" t="s">
        <v>9</v>
      </c>
      <c r="D47" s="225">
        <v>8.2100000000000009</v>
      </c>
      <c r="E47" s="226">
        <v>11.92</v>
      </c>
      <c r="F47" s="198">
        <v>26</v>
      </c>
      <c r="G47" s="271"/>
      <c r="H47" s="281"/>
      <c r="I47" s="234">
        <v>1.181</v>
      </c>
      <c r="J47" s="286"/>
      <c r="K47" s="163" t="s">
        <v>52</v>
      </c>
      <c r="L47" s="312">
        <v>0</v>
      </c>
      <c r="M47" s="227">
        <v>3.8</v>
      </c>
    </row>
    <row r="48" spans="2:16" ht="12" customHeight="1">
      <c r="B48" s="175"/>
      <c r="C48" s="171" t="s">
        <v>10</v>
      </c>
      <c r="D48" s="228">
        <v>7.1999999999999995E-2</v>
      </c>
      <c r="E48" s="229">
        <v>0.10199999999999999</v>
      </c>
      <c r="F48" s="201">
        <v>0.23300000000000001</v>
      </c>
      <c r="G48" s="274"/>
      <c r="H48" s="282"/>
      <c r="I48" s="235">
        <v>13.1</v>
      </c>
      <c r="J48" s="287"/>
      <c r="K48" s="167"/>
      <c r="L48" s="316">
        <v>0</v>
      </c>
      <c r="M48" s="317">
        <v>4.4999999999999998E-2</v>
      </c>
    </row>
    <row r="49" spans="2:15" ht="12" customHeight="1">
      <c r="B49" s="296" t="s">
        <v>735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1"/>
      <c r="C57" s="1" t="s">
        <v>707</v>
      </c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 t="s">
        <v>709</v>
      </c>
      <c r="C58" s="1"/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23.25" customHeight="1">
      <c r="B59" s="415" t="s">
        <v>708</v>
      </c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9">
    <mergeCell ref="B59:N59"/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7"/>
  <sheetViews>
    <sheetView showGridLines="0" defaultGridColor="0" topLeftCell="A44" colorId="22" zoomScaleNormal="100" workbookViewId="0">
      <selection activeCell="H68" sqref="H68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717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437.26</v>
      </c>
      <c r="F10" s="198">
        <v>443.33</v>
      </c>
      <c r="G10" s="271"/>
      <c r="H10" s="94"/>
      <c r="I10" s="234">
        <v>1.4E-2</v>
      </c>
      <c r="J10" s="267"/>
      <c r="K10" s="163"/>
      <c r="L10" s="312" t="s">
        <v>718</v>
      </c>
      <c r="M10" s="215">
        <v>353</v>
      </c>
      <c r="O10" s="149"/>
    </row>
    <row r="11" spans="1:16" ht="12" customHeight="1">
      <c r="B11" s="174"/>
      <c r="C11" s="259" t="s">
        <v>8</v>
      </c>
      <c r="D11" s="252">
        <v>363.62</v>
      </c>
      <c r="E11" s="187">
        <v>357.75</v>
      </c>
      <c r="F11" s="198">
        <v>369.57</v>
      </c>
      <c r="G11" s="271"/>
      <c r="H11" s="94"/>
      <c r="I11" s="234">
        <v>3.3000000000000002E-2</v>
      </c>
      <c r="J11" s="267"/>
      <c r="K11" s="163"/>
      <c r="L11" s="312" t="s">
        <v>719</v>
      </c>
      <c r="M11" s="215">
        <v>317.10000000000002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94.58</v>
      </c>
      <c r="F12" s="198">
        <v>95.86</v>
      </c>
      <c r="G12" s="271"/>
      <c r="H12" s="94"/>
      <c r="I12" s="234">
        <v>1.4E-2</v>
      </c>
      <c r="J12" s="267"/>
      <c r="K12" s="163"/>
      <c r="L12" s="312" t="s">
        <v>720</v>
      </c>
      <c r="M12" s="215">
        <v>51.6</v>
      </c>
    </row>
    <row r="13" spans="1:16" ht="12" customHeight="1">
      <c r="B13" s="174"/>
      <c r="C13" s="259" t="s">
        <v>9</v>
      </c>
      <c r="D13" s="252">
        <v>95.76</v>
      </c>
      <c r="E13" s="187">
        <v>88.76</v>
      </c>
      <c r="F13" s="198">
        <v>74.849999999999994</v>
      </c>
      <c r="G13" s="271"/>
      <c r="H13" s="94" t="s">
        <v>548</v>
      </c>
      <c r="I13" s="234">
        <v>0.157</v>
      </c>
      <c r="J13" s="267"/>
      <c r="K13" s="163"/>
      <c r="L13" s="312" t="s">
        <v>720</v>
      </c>
      <c r="M13" s="215">
        <v>44.2</v>
      </c>
    </row>
    <row r="14" spans="1:16" ht="12" customHeight="1">
      <c r="B14" s="190"/>
      <c r="C14" s="260" t="s">
        <v>10</v>
      </c>
      <c r="D14" s="253">
        <v>0.20799999999999999</v>
      </c>
      <c r="E14" s="191">
        <v>0.19600000000000001</v>
      </c>
      <c r="F14" s="199">
        <v>0.161</v>
      </c>
      <c r="G14" s="272"/>
      <c r="H14" s="275" t="s">
        <v>548</v>
      </c>
      <c r="I14" s="240">
        <v>3.5</v>
      </c>
      <c r="J14" s="268"/>
      <c r="K14" s="192"/>
      <c r="L14" s="313" t="s">
        <v>721</v>
      </c>
      <c r="M14" s="314">
        <v>0.12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47.35</v>
      </c>
      <c r="F16" s="198">
        <v>51.29</v>
      </c>
      <c r="G16" s="271"/>
      <c r="H16" s="94"/>
      <c r="I16" s="234">
        <v>8.3000000000000004E-2</v>
      </c>
      <c r="J16" s="267"/>
      <c r="K16" s="163"/>
      <c r="L16" s="312">
        <v>0</v>
      </c>
      <c r="M16" s="215">
        <v>61.3</v>
      </c>
    </row>
    <row r="17" spans="2:16" ht="12" customHeight="1">
      <c r="B17" s="174"/>
      <c r="C17" s="259" t="s">
        <v>8</v>
      </c>
      <c r="D17" s="252">
        <v>31.86</v>
      </c>
      <c r="E17" s="187">
        <v>29.33</v>
      </c>
      <c r="F17" s="198">
        <v>31.27</v>
      </c>
      <c r="G17" s="271"/>
      <c r="H17" s="94"/>
      <c r="I17" s="234">
        <v>6.6000000000000003E-2</v>
      </c>
      <c r="J17" s="267"/>
      <c r="K17" s="163"/>
      <c r="L17" s="312">
        <v>0.2</v>
      </c>
      <c r="M17" s="215">
        <v>37.799999999999997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27.9</v>
      </c>
      <c r="G18" s="271"/>
      <c r="H18" s="94"/>
      <c r="I18" s="234">
        <v>0.13800000000000001</v>
      </c>
      <c r="J18" s="267"/>
      <c r="K18" s="163"/>
      <c r="L18" s="312">
        <v>0</v>
      </c>
      <c r="M18" s="215">
        <v>27.5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29.91</v>
      </c>
      <c r="F19" s="198">
        <v>25.84</v>
      </c>
      <c r="G19" s="271"/>
      <c r="H19" s="94" t="s">
        <v>548</v>
      </c>
      <c r="I19" s="234">
        <v>0.13600000000000001</v>
      </c>
      <c r="J19" s="267"/>
      <c r="K19" s="163"/>
      <c r="L19" s="312" t="s">
        <v>722</v>
      </c>
      <c r="M19" s="215">
        <v>19.5</v>
      </c>
      <c r="P19" s="150"/>
    </row>
    <row r="20" spans="2:16" ht="12" customHeight="1">
      <c r="B20" s="190"/>
      <c r="C20" s="260" t="s">
        <v>10</v>
      </c>
      <c r="D20" s="253">
        <v>0.53100000000000003</v>
      </c>
      <c r="E20" s="191">
        <v>0.55500000000000005</v>
      </c>
      <c r="F20" s="199">
        <v>0.437</v>
      </c>
      <c r="G20" s="272"/>
      <c r="H20" s="275" t="s">
        <v>548</v>
      </c>
      <c r="I20" s="240">
        <v>11.9</v>
      </c>
      <c r="J20" s="268"/>
      <c r="K20" s="192"/>
      <c r="L20" s="313" t="s">
        <v>723</v>
      </c>
      <c r="M20" s="314">
        <v>0.29899999999999999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385.12</v>
      </c>
      <c r="G22" s="271"/>
      <c r="H22" s="94"/>
      <c r="I22" s="234">
        <v>2E-3</v>
      </c>
      <c r="J22" s="267"/>
      <c r="K22" s="163"/>
      <c r="L22" s="312" t="s">
        <v>718</v>
      </c>
      <c r="M22" s="215">
        <v>285.3</v>
      </c>
      <c r="O22" s="151"/>
    </row>
    <row r="23" spans="2:16" ht="12" customHeight="1">
      <c r="B23" s="174"/>
      <c r="C23" s="259" t="s">
        <v>8</v>
      </c>
      <c r="D23" s="252">
        <v>327.52999999999997</v>
      </c>
      <c r="E23" s="187">
        <v>324.14</v>
      </c>
      <c r="F23" s="198">
        <v>334.08</v>
      </c>
      <c r="G23" s="271"/>
      <c r="H23" s="94"/>
      <c r="I23" s="234">
        <v>3.1E-2</v>
      </c>
      <c r="J23" s="267"/>
      <c r="K23" s="163"/>
      <c r="L23" s="312" t="s">
        <v>723</v>
      </c>
      <c r="M23" s="215">
        <v>275.5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67.3</v>
      </c>
      <c r="F24" s="198">
        <v>64.92</v>
      </c>
      <c r="G24" s="271"/>
      <c r="H24" s="94" t="s">
        <v>548</v>
      </c>
      <c r="I24" s="234">
        <v>3.5000000000000003E-2</v>
      </c>
      <c r="J24" s="267"/>
      <c r="K24" s="163"/>
      <c r="L24" s="312" t="s">
        <v>724</v>
      </c>
      <c r="M24" s="215">
        <v>20.7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57.92</v>
      </c>
      <c r="F25" s="198">
        <v>47.53</v>
      </c>
      <c r="G25" s="271"/>
      <c r="H25" s="94" t="s">
        <v>548</v>
      </c>
      <c r="I25" s="234">
        <v>0.17899999999999999</v>
      </c>
      <c r="J25" s="267"/>
      <c r="K25" s="163"/>
      <c r="L25" s="312" t="s">
        <v>724</v>
      </c>
      <c r="M25" s="215">
        <v>23.5</v>
      </c>
      <c r="O25" s="152"/>
    </row>
    <row r="26" spans="2:16" ht="12" customHeight="1">
      <c r="B26" s="174"/>
      <c r="C26" s="260" t="s">
        <v>10</v>
      </c>
      <c r="D26" s="253">
        <v>0.159</v>
      </c>
      <c r="E26" s="191">
        <v>0.14799999999999999</v>
      </c>
      <c r="F26" s="199">
        <v>0.11899999999999999</v>
      </c>
      <c r="G26" s="272"/>
      <c r="H26" s="275" t="s">
        <v>548</v>
      </c>
      <c r="I26" s="240">
        <v>2.9</v>
      </c>
      <c r="J26" s="268"/>
      <c r="K26" s="192"/>
      <c r="L26" s="313" t="s">
        <v>721</v>
      </c>
      <c r="M26" s="314">
        <v>7.9000000000000001E-2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371.52</v>
      </c>
      <c r="G28" s="273">
        <v>11.942458537150131</v>
      </c>
      <c r="H28" s="94"/>
      <c r="I28" s="234">
        <v>2E-3</v>
      </c>
      <c r="J28" s="267"/>
      <c r="K28" s="163"/>
      <c r="L28" s="312" t="s">
        <v>725</v>
      </c>
      <c r="M28" s="215">
        <v>273.2</v>
      </c>
    </row>
    <row r="29" spans="2:16" ht="12" customHeight="1">
      <c r="B29" s="174"/>
      <c r="C29" s="262" t="s">
        <v>8</v>
      </c>
      <c r="D29" s="254">
        <v>313.83</v>
      </c>
      <c r="E29" s="188">
        <v>313.83</v>
      </c>
      <c r="F29" s="200">
        <v>320.82</v>
      </c>
      <c r="G29" s="273">
        <v>5.2739015493759069</v>
      </c>
      <c r="H29" s="94"/>
      <c r="I29" s="234">
        <v>2.1999999999999999E-2</v>
      </c>
      <c r="J29" s="267"/>
      <c r="K29" s="163"/>
      <c r="L29" s="312" t="s">
        <v>726</v>
      </c>
      <c r="M29" s="215">
        <v>263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61.94</v>
      </c>
      <c r="F30" s="200">
        <v>62.23</v>
      </c>
      <c r="G30" s="273">
        <v>17.261410788381752</v>
      </c>
      <c r="H30" s="94"/>
      <c r="I30" s="234">
        <v>5.0000000000000001E-3</v>
      </c>
      <c r="J30" s="267"/>
      <c r="K30" s="163"/>
      <c r="L30" s="312" t="s">
        <v>727</v>
      </c>
      <c r="M30" s="215">
        <v>18.5</v>
      </c>
    </row>
    <row r="31" spans="2:16" ht="12" customHeight="1">
      <c r="B31" s="174"/>
      <c r="C31" s="262" t="s">
        <v>9</v>
      </c>
      <c r="D31" s="254">
        <v>58.25</v>
      </c>
      <c r="E31" s="188">
        <v>54.37</v>
      </c>
      <c r="F31" s="200">
        <v>44.1</v>
      </c>
      <c r="G31" s="273">
        <v>38.309922972360653</v>
      </c>
      <c r="H31" s="94" t="s">
        <v>548</v>
      </c>
      <c r="I31" s="234">
        <v>0.189</v>
      </c>
      <c r="J31" s="267"/>
      <c r="K31" s="163"/>
      <c r="L31" s="312" t="s">
        <v>720</v>
      </c>
      <c r="M31" s="215">
        <v>20.9</v>
      </c>
    </row>
    <row r="32" spans="2:16" ht="12" customHeight="1">
      <c r="B32" s="190"/>
      <c r="C32" s="263" t="s">
        <v>10</v>
      </c>
      <c r="D32" s="253">
        <v>0.157</v>
      </c>
      <c r="E32" s="191">
        <v>0.14499999999999999</v>
      </c>
      <c r="F32" s="199">
        <v>0.115</v>
      </c>
      <c r="G32" s="272"/>
      <c r="H32" s="275" t="s">
        <v>548</v>
      </c>
      <c r="I32" s="240">
        <v>3</v>
      </c>
      <c r="J32" s="268"/>
      <c r="K32" s="192"/>
      <c r="L32" s="313" t="s">
        <v>723</v>
      </c>
      <c r="M32" s="314">
        <v>7.3999999999999996E-2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6.93</v>
      </c>
      <c r="G34" s="271">
        <v>21.931260229132562</v>
      </c>
      <c r="H34" s="277"/>
      <c r="I34" s="234">
        <v>0.224</v>
      </c>
      <c r="J34" s="267"/>
      <c r="K34" s="163"/>
      <c r="L34" s="312" t="s">
        <v>728</v>
      </c>
      <c r="M34" s="215">
        <v>6.3</v>
      </c>
    </row>
    <row r="35" spans="2:16" ht="12" customHeight="1">
      <c r="B35" s="174"/>
      <c r="C35" s="259" t="s">
        <v>8</v>
      </c>
      <c r="D35" s="252">
        <v>4.2300000000000004</v>
      </c>
      <c r="E35" s="187">
        <v>4.28</v>
      </c>
      <c r="F35" s="198">
        <v>4.22</v>
      </c>
      <c r="G35" s="271">
        <v>19.546742209631731</v>
      </c>
      <c r="H35" s="277" t="s">
        <v>548</v>
      </c>
      <c r="I35" s="234">
        <v>1.4E-2</v>
      </c>
      <c r="J35" s="267"/>
      <c r="K35" s="163"/>
      <c r="L35" s="312">
        <v>0</v>
      </c>
      <c r="M35" s="215">
        <v>3.8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2.76</v>
      </c>
      <c r="F36" s="198">
        <v>3.05</v>
      </c>
      <c r="G36" s="271">
        <v>4.093567251461991</v>
      </c>
      <c r="H36" s="277"/>
      <c r="I36" s="234">
        <v>0.105</v>
      </c>
      <c r="J36" s="267"/>
      <c r="K36" s="163"/>
      <c r="L36" s="312" t="s">
        <v>729</v>
      </c>
      <c r="M36" s="215">
        <v>3.4</v>
      </c>
    </row>
    <row r="37" spans="2:16" ht="12" customHeight="1">
      <c r="B37" s="174"/>
      <c r="C37" s="259" t="s">
        <v>9</v>
      </c>
      <c r="D37" s="252">
        <v>1.46</v>
      </c>
      <c r="E37" s="187">
        <v>0.93</v>
      </c>
      <c r="F37" s="198">
        <v>1.48</v>
      </c>
      <c r="G37" s="271">
        <v>28.378378378378386</v>
      </c>
      <c r="H37" s="277"/>
      <c r="I37" s="234">
        <v>0.59099999999999997</v>
      </c>
      <c r="J37" s="267"/>
      <c r="K37" s="163"/>
      <c r="L37" s="312">
        <v>0.1</v>
      </c>
      <c r="M37" s="215">
        <v>1.2</v>
      </c>
    </row>
    <row r="38" spans="2:16" ht="12" customHeight="1">
      <c r="B38" s="175"/>
      <c r="C38" s="258" t="s">
        <v>10</v>
      </c>
      <c r="D38" s="255">
        <v>0.185</v>
      </c>
      <c r="E38" s="189">
        <v>0.13200000000000001</v>
      </c>
      <c r="F38" s="201">
        <v>0.20399999999999999</v>
      </c>
      <c r="G38" s="274"/>
      <c r="H38" s="278"/>
      <c r="I38" s="235">
        <v>7.1</v>
      </c>
      <c r="J38" s="270"/>
      <c r="K38" s="167"/>
      <c r="L38" s="316">
        <v>1.3</v>
      </c>
      <c r="M38" s="317">
        <v>0.161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120.04</v>
      </c>
      <c r="F44" s="223">
        <v>125.18</v>
      </c>
      <c r="G44" s="279"/>
      <c r="H44" s="280"/>
      <c r="I44" s="233">
        <v>4.2999999999999997E-2</v>
      </c>
      <c r="J44" s="283"/>
      <c r="K44" s="284"/>
      <c r="L44" s="318" t="s">
        <v>730</v>
      </c>
      <c r="M44" s="224">
        <v>82.8</v>
      </c>
    </row>
    <row r="45" spans="2:16" ht="12" customHeight="1">
      <c r="B45" s="174"/>
      <c r="C45" s="173" t="s">
        <v>8</v>
      </c>
      <c r="D45" s="225">
        <v>55.71</v>
      </c>
      <c r="E45" s="226">
        <v>58.97</v>
      </c>
      <c r="F45" s="198">
        <v>60.08</v>
      </c>
      <c r="G45" s="271"/>
      <c r="H45" s="281"/>
      <c r="I45" s="234">
        <v>1.9E-2</v>
      </c>
      <c r="J45" s="286"/>
      <c r="K45" s="163" t="s">
        <v>52</v>
      </c>
      <c r="L45" s="312">
        <v>0</v>
      </c>
      <c r="M45" s="227">
        <v>48.6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57.95</v>
      </c>
      <c r="F46" s="198">
        <v>51.71</v>
      </c>
      <c r="G46" s="271"/>
      <c r="H46" s="281" t="s">
        <v>548</v>
      </c>
      <c r="I46" s="234">
        <v>0.108</v>
      </c>
      <c r="J46" s="286"/>
      <c r="K46" s="163" t="s">
        <v>52</v>
      </c>
      <c r="L46" s="312" t="s">
        <v>731</v>
      </c>
      <c r="M46" s="227">
        <v>36.1</v>
      </c>
    </row>
    <row r="47" spans="2:16" ht="12" customHeight="1">
      <c r="B47" s="174"/>
      <c r="C47" s="173" t="s">
        <v>9</v>
      </c>
      <c r="D47" s="225">
        <v>8.2100000000000009</v>
      </c>
      <c r="E47" s="226">
        <v>11.92</v>
      </c>
      <c r="F47" s="198">
        <v>26</v>
      </c>
      <c r="G47" s="271"/>
      <c r="H47" s="281"/>
      <c r="I47" s="234">
        <v>1.181</v>
      </c>
      <c r="J47" s="286"/>
      <c r="K47" s="163" t="s">
        <v>52</v>
      </c>
      <c r="L47" s="312">
        <v>1.9</v>
      </c>
      <c r="M47" s="227">
        <v>3.8</v>
      </c>
    </row>
    <row r="48" spans="2:16" ht="12" customHeight="1">
      <c r="B48" s="175"/>
      <c r="C48" s="171" t="s">
        <v>10</v>
      </c>
      <c r="D48" s="228">
        <v>7.1999999999999995E-2</v>
      </c>
      <c r="E48" s="229">
        <v>0.10199999999999999</v>
      </c>
      <c r="F48" s="201">
        <v>0.23300000000000001</v>
      </c>
      <c r="G48" s="274"/>
      <c r="H48" s="282"/>
      <c r="I48" s="235">
        <v>13.1</v>
      </c>
      <c r="J48" s="287"/>
      <c r="K48" s="167"/>
      <c r="L48" s="316">
        <v>2.5</v>
      </c>
      <c r="M48" s="317">
        <v>4.4999999999999998E-2</v>
      </c>
    </row>
    <row r="49" spans="2:15" ht="12" customHeight="1">
      <c r="B49" s="296" t="s">
        <v>716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1"/>
      <c r="C57" s="1" t="s">
        <v>707</v>
      </c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 t="s">
        <v>709</v>
      </c>
      <c r="C58" s="1"/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23.25" customHeight="1">
      <c r="B59" s="415"/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  <row r="67" spans="6:6">
      <c r="F67" s="1"/>
    </row>
  </sheetData>
  <mergeCells count="9">
    <mergeCell ref="B59:N59"/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O15" sqref="O15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733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437.26</v>
      </c>
      <c r="F10" s="198">
        <v>447.67</v>
      </c>
      <c r="G10" s="271"/>
      <c r="H10" s="94" t="s">
        <v>52</v>
      </c>
      <c r="I10" s="234">
        <v>2.3807345743950936E-2</v>
      </c>
      <c r="J10" s="267"/>
      <c r="K10" s="163"/>
      <c r="L10" s="312">
        <v>-1.1699999999999591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363.62</v>
      </c>
      <c r="E11" s="187">
        <v>357.75</v>
      </c>
      <c r="F11" s="198">
        <v>369.84</v>
      </c>
      <c r="G11" s="271"/>
      <c r="H11" s="94" t="s">
        <v>52</v>
      </c>
      <c r="I11" s="234">
        <v>3.3794549266247254E-2</v>
      </c>
      <c r="J11" s="267"/>
      <c r="K11" s="163"/>
      <c r="L11" s="312">
        <v>-0.29000000000002046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94.58</v>
      </c>
      <c r="F12" s="198">
        <v>97.83</v>
      </c>
      <c r="G12" s="271"/>
      <c r="H12" s="94" t="s">
        <v>52</v>
      </c>
      <c r="I12" s="234">
        <v>3.4362444491435884E-2</v>
      </c>
      <c r="J12" s="267"/>
      <c r="K12" s="163"/>
      <c r="L12" s="312">
        <v>1.269999999999996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88.76</v>
      </c>
      <c r="F13" s="198">
        <v>76.86</v>
      </c>
      <c r="G13" s="271"/>
      <c r="H13" s="94" t="s">
        <v>548</v>
      </c>
      <c r="I13" s="234">
        <v>0.13406940063091488</v>
      </c>
      <c r="J13" s="267"/>
      <c r="K13" s="163"/>
      <c r="L13" s="312">
        <v>1.0699999999999932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0.20802467794842833</v>
      </c>
      <c r="E14" s="191">
        <v>0.19622841730594923</v>
      </c>
      <c r="F14" s="199">
        <v>0.16434665469241133</v>
      </c>
      <c r="G14" s="272"/>
      <c r="H14" s="275" t="s">
        <v>548</v>
      </c>
      <c r="I14" s="240">
        <v>3.1881762613537896</v>
      </c>
      <c r="J14" s="268"/>
      <c r="K14" s="192"/>
      <c r="L14" s="313">
        <v>0.19476317864137727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47.35</v>
      </c>
      <c r="F16" s="198">
        <v>51.29</v>
      </c>
      <c r="G16" s="271"/>
      <c r="H16" s="94" t="s">
        <v>52</v>
      </c>
      <c r="I16" s="234">
        <v>8.321013727560711E-2</v>
      </c>
      <c r="J16" s="267"/>
      <c r="K16" s="163"/>
      <c r="L16" s="312">
        <v>0.21000000000000085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31.86</v>
      </c>
      <c r="E17" s="187">
        <v>29.33</v>
      </c>
      <c r="F17" s="198">
        <v>31.08</v>
      </c>
      <c r="G17" s="271"/>
      <c r="H17" s="94" t="s">
        <v>52</v>
      </c>
      <c r="I17" s="234">
        <v>5.9665871121718395E-2</v>
      </c>
      <c r="J17" s="267"/>
      <c r="K17" s="163"/>
      <c r="L17" s="312">
        <v>-0.27000000000000313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27.9</v>
      </c>
      <c r="G18" s="271"/>
      <c r="H18" s="94" t="s">
        <v>52</v>
      </c>
      <c r="I18" s="234">
        <v>0.13784665579119082</v>
      </c>
      <c r="J18" s="267"/>
      <c r="K18" s="163"/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29.91</v>
      </c>
      <c r="F19" s="198">
        <v>26.03</v>
      </c>
      <c r="G19" s="271"/>
      <c r="H19" s="94" t="s">
        <v>548</v>
      </c>
      <c r="I19" s="234">
        <v>0.1297225008358408</v>
      </c>
      <c r="J19" s="267"/>
      <c r="K19" s="163"/>
      <c r="L19" s="312">
        <v>0.58000000000000185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0.53142573602381749</v>
      </c>
      <c r="E20" s="191">
        <v>0.55543175487465191</v>
      </c>
      <c r="F20" s="199">
        <v>0.44133604611732796</v>
      </c>
      <c r="G20" s="272"/>
      <c r="H20" s="275" t="s">
        <v>548</v>
      </c>
      <c r="I20" s="240">
        <v>11.409570875732394</v>
      </c>
      <c r="J20" s="268"/>
      <c r="K20" s="192"/>
      <c r="L20" s="313">
        <v>1.1800181138425014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389.44</v>
      </c>
      <c r="G22" s="271"/>
      <c r="H22" s="94" t="s">
        <v>52</v>
      </c>
      <c r="I22" s="234">
        <v>1.3480455941289771E-2</v>
      </c>
      <c r="J22" s="267"/>
      <c r="K22" s="163"/>
      <c r="L22" s="312">
        <v>-1.3500000000000227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327.52999999999997</v>
      </c>
      <c r="E23" s="187">
        <v>324.14</v>
      </c>
      <c r="F23" s="198">
        <v>334.54</v>
      </c>
      <c r="G23" s="271"/>
      <c r="H23" s="94" t="s">
        <v>52</v>
      </c>
      <c r="I23" s="234">
        <v>3.2084901585734737E-2</v>
      </c>
      <c r="J23" s="267"/>
      <c r="K23" s="163"/>
      <c r="L23" s="312">
        <v>-9.9999999999909051E-3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67.3</v>
      </c>
      <c r="F24" s="198">
        <v>66.819999999999993</v>
      </c>
      <c r="G24" s="271"/>
      <c r="H24" s="94" t="s">
        <v>548</v>
      </c>
      <c r="I24" s="234">
        <v>7.1322436849926563E-3</v>
      </c>
      <c r="J24" s="267"/>
      <c r="K24" s="163"/>
      <c r="L24" s="312">
        <v>1.269999999999996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57.92</v>
      </c>
      <c r="F25" s="198">
        <v>49.43</v>
      </c>
      <c r="G25" s="271"/>
      <c r="H25" s="94" t="s">
        <v>548</v>
      </c>
      <c r="I25" s="234">
        <v>0.14658149171270718</v>
      </c>
      <c r="J25" s="267"/>
      <c r="K25" s="163"/>
      <c r="L25" s="312">
        <v>0.50999999999999801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0.15860098471899794</v>
      </c>
      <c r="E26" s="191">
        <v>0.14796648273043123</v>
      </c>
      <c r="F26" s="199">
        <v>0.12315626868646601</v>
      </c>
      <c r="G26" s="272"/>
      <c r="H26" s="275" t="s">
        <v>548</v>
      </c>
      <c r="I26" s="240">
        <v>2.4810214043965217</v>
      </c>
      <c r="J26" s="268"/>
      <c r="K26" s="192"/>
      <c r="L26" s="313">
        <v>8.8683604462647114E-2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375.37</v>
      </c>
      <c r="G28" s="273">
        <v>11.942458537150131</v>
      </c>
      <c r="H28" s="94" t="s">
        <v>52</v>
      </c>
      <c r="I28" s="234">
        <v>1.1888074185896214E-2</v>
      </c>
      <c r="J28" s="267"/>
      <c r="K28" s="163"/>
      <c r="L28" s="312">
        <v>-1.25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313.83</v>
      </c>
      <c r="E29" s="188">
        <v>313.83</v>
      </c>
      <c r="F29" s="200">
        <v>322.08999999999997</v>
      </c>
      <c r="G29" s="273">
        <v>5.2739015493759069</v>
      </c>
      <c r="H29" s="94" t="s">
        <v>52</v>
      </c>
      <c r="I29" s="234">
        <v>2.6319982155944333E-2</v>
      </c>
      <c r="J29" s="267"/>
      <c r="K29" s="163"/>
      <c r="L29" s="312">
        <v>-0.6300000000000523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61.94</v>
      </c>
      <c r="F30" s="200">
        <v>62.87</v>
      </c>
      <c r="G30" s="273">
        <v>17.261410788381752</v>
      </c>
      <c r="H30" s="94" t="s">
        <v>52</v>
      </c>
      <c r="I30" s="234">
        <v>1.5014530190506914E-2</v>
      </c>
      <c r="J30" s="267"/>
      <c r="K30" s="163"/>
      <c r="L30" s="312">
        <v>1.9099999999999966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54.37</v>
      </c>
      <c r="F31" s="200">
        <v>46.06</v>
      </c>
      <c r="G31" s="273">
        <v>38.309922972360653</v>
      </c>
      <c r="H31" s="94" t="s">
        <v>548</v>
      </c>
      <c r="I31" s="234">
        <v>0.15284164061063077</v>
      </c>
      <c r="J31" s="267"/>
      <c r="K31" s="163"/>
      <c r="L31" s="312">
        <v>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0.15654393980112874</v>
      </c>
      <c r="E32" s="191">
        <v>0.14468957074806399</v>
      </c>
      <c r="F32" s="199">
        <v>0.11964879467996677</v>
      </c>
      <c r="G32" s="272"/>
      <c r="H32" s="275" t="s">
        <v>548</v>
      </c>
      <c r="I32" s="240">
        <v>2.5040776068097221</v>
      </c>
      <c r="J32" s="268"/>
      <c r="K32" s="192"/>
      <c r="L32" s="313">
        <v>0.22071766649542496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6.95</v>
      </c>
      <c r="G34" s="271">
        <v>21.931260229132562</v>
      </c>
      <c r="H34" s="277" t="s">
        <v>52</v>
      </c>
      <c r="I34" s="234">
        <v>0.22791519434628982</v>
      </c>
      <c r="J34" s="267"/>
      <c r="K34" s="163"/>
      <c r="L34" s="312">
        <v>-1.9999999999999574E-2</v>
      </c>
      <c r="M34" s="215">
        <v>6.3479999999999999</v>
      </c>
    </row>
    <row r="35" spans="2:16" ht="12" customHeight="1">
      <c r="B35" s="174"/>
      <c r="C35" s="259" t="s">
        <v>8</v>
      </c>
      <c r="D35" s="252">
        <v>4.2300000000000004</v>
      </c>
      <c r="E35" s="187">
        <v>4.28</v>
      </c>
      <c r="F35" s="198">
        <v>4.22</v>
      </c>
      <c r="G35" s="271">
        <v>19.546742209631731</v>
      </c>
      <c r="H35" s="277" t="s">
        <v>548</v>
      </c>
      <c r="I35" s="234">
        <v>1.4018691588785215E-2</v>
      </c>
      <c r="J35" s="267"/>
      <c r="K35" s="163"/>
      <c r="L35" s="312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2.76</v>
      </c>
      <c r="F36" s="198">
        <v>3.11</v>
      </c>
      <c r="G36" s="271">
        <v>4.093567251461991</v>
      </c>
      <c r="H36" s="277" t="s">
        <v>52</v>
      </c>
      <c r="I36" s="234">
        <v>0.12681159420289867</v>
      </c>
      <c r="J36" s="267"/>
      <c r="K36" s="163"/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0.93</v>
      </c>
      <c r="F37" s="198">
        <v>1.4</v>
      </c>
      <c r="G37" s="271">
        <v>28.378378378378386</v>
      </c>
      <c r="H37" s="277" t="s">
        <v>52</v>
      </c>
      <c r="I37" s="234">
        <v>0.50537634408602128</v>
      </c>
      <c r="J37" s="267"/>
      <c r="K37" s="163"/>
      <c r="L37" s="312">
        <v>-3.0000000000000027E-2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0.18527918781725886</v>
      </c>
      <c r="E38" s="189">
        <v>0.13210227272727273</v>
      </c>
      <c r="F38" s="201">
        <v>0.19099590723055934</v>
      </c>
      <c r="G38" s="274"/>
      <c r="H38" s="278" t="s">
        <v>52</v>
      </c>
      <c r="I38" s="235">
        <v>5.8893634503286609</v>
      </c>
      <c r="J38" s="270"/>
      <c r="K38" s="167"/>
      <c r="L38" s="316">
        <v>-0.40927694406548421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120.04</v>
      </c>
      <c r="F44" s="223">
        <v>127.63</v>
      </c>
      <c r="G44" s="279"/>
      <c r="H44" s="280" t="s">
        <v>52</v>
      </c>
      <c r="I44" s="233">
        <v>6.3228923692102645E-2</v>
      </c>
      <c r="J44" s="283"/>
      <c r="K44" s="284"/>
      <c r="L44" s="318">
        <v>-0.10000000000000853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55.71</v>
      </c>
      <c r="E45" s="226">
        <v>58.97</v>
      </c>
      <c r="F45" s="198">
        <v>60.08</v>
      </c>
      <c r="G45" s="271"/>
      <c r="H45" s="281" t="s">
        <v>52</v>
      </c>
      <c r="I45" s="234">
        <v>1.8823130405290822E-2</v>
      </c>
      <c r="J45" s="286"/>
      <c r="K45" s="163" t="s">
        <v>52</v>
      </c>
      <c r="L45" s="312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57.95</v>
      </c>
      <c r="F46" s="198">
        <v>56.06</v>
      </c>
      <c r="G46" s="271"/>
      <c r="H46" s="281" t="s">
        <v>548</v>
      </c>
      <c r="I46" s="234">
        <v>3.2614322691975839E-2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11.92</v>
      </c>
      <c r="F47" s="198">
        <v>24.09</v>
      </c>
      <c r="G47" s="271"/>
      <c r="H47" s="281" t="s">
        <v>52</v>
      </c>
      <c r="I47" s="234">
        <v>1.0209731543624163</v>
      </c>
      <c r="J47" s="286"/>
      <c r="K47" s="163" t="s">
        <v>52</v>
      </c>
      <c r="L47" s="312">
        <v>1.0899999999999999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7.159675590825848E-2</v>
      </c>
      <c r="E48" s="229">
        <v>0.10195005131713993</v>
      </c>
      <c r="F48" s="201">
        <v>0.20742207680385741</v>
      </c>
      <c r="G48" s="274"/>
      <c r="H48" s="282" t="s">
        <v>52</v>
      </c>
      <c r="I48" s="235">
        <v>10.547202548671748</v>
      </c>
      <c r="J48" s="287"/>
      <c r="K48" s="167"/>
      <c r="L48" s="316">
        <v>0.93852247287756208</v>
      </c>
      <c r="M48" s="317">
        <v>4.5170585387168012E-2</v>
      </c>
    </row>
    <row r="49" spans="2:15" ht="12" customHeight="1">
      <c r="B49" s="296" t="s">
        <v>732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1"/>
      <c r="C57" s="1" t="s">
        <v>707</v>
      </c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 t="s">
        <v>709</v>
      </c>
      <c r="C58" s="1"/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23.25" customHeight="1">
      <c r="B59" s="415" t="s">
        <v>708</v>
      </c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9">
    <mergeCell ref="B59:N59"/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I3" sqref="I3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19" t="s">
        <v>714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437.29</v>
      </c>
      <c r="F10" s="198">
        <v>448.84</v>
      </c>
      <c r="G10" s="271"/>
      <c r="H10" s="94" t="s">
        <v>52</v>
      </c>
      <c r="I10" s="234">
        <v>2.6412678085480978E-2</v>
      </c>
      <c r="J10" s="267"/>
      <c r="K10" s="163" t="s">
        <v>52</v>
      </c>
      <c r="L10" s="312">
        <v>6.3999999999999773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363.62</v>
      </c>
      <c r="E11" s="187">
        <v>361.31</v>
      </c>
      <c r="F11" s="198">
        <v>370.13</v>
      </c>
      <c r="G11" s="271"/>
      <c r="H11" s="94" t="s">
        <v>52</v>
      </c>
      <c r="I11" s="234">
        <v>2.4411170463037202E-2</v>
      </c>
      <c r="J11" s="267"/>
      <c r="K11" s="163" t="s">
        <v>52</v>
      </c>
      <c r="L11" s="312">
        <v>1.8600000000000136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94.24</v>
      </c>
      <c r="F12" s="198">
        <v>96.56</v>
      </c>
      <c r="G12" s="271"/>
      <c r="H12" s="94" t="s">
        <v>52</v>
      </c>
      <c r="I12" s="234">
        <v>2.4617996604414438E-2</v>
      </c>
      <c r="J12" s="267"/>
      <c r="K12" s="163" t="s">
        <v>52</v>
      </c>
      <c r="L12" s="312">
        <v>1.269999999999996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85.67</v>
      </c>
      <c r="F13" s="198">
        <v>75.790000000000006</v>
      </c>
      <c r="G13" s="271"/>
      <c r="H13" s="94" t="s">
        <v>548</v>
      </c>
      <c r="I13" s="234">
        <v>0.11532625189681334</v>
      </c>
      <c r="J13" s="267"/>
      <c r="K13" s="163" t="s">
        <v>52</v>
      </c>
      <c r="L13" s="312">
        <v>2.480000000000004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0.20802467794842833</v>
      </c>
      <c r="E14" s="191">
        <v>0.18805839095598725</v>
      </c>
      <c r="F14" s="199">
        <v>0.16239902290599756</v>
      </c>
      <c r="G14" s="272"/>
      <c r="H14" s="275" t="s">
        <v>548</v>
      </c>
      <c r="I14" s="240">
        <v>2.5659368049989695</v>
      </c>
      <c r="J14" s="268"/>
      <c r="K14" s="192"/>
      <c r="L14" s="313">
        <v>0.42533675431534745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47.37</v>
      </c>
      <c r="F16" s="198">
        <v>51.08</v>
      </c>
      <c r="G16" s="271"/>
      <c r="H16" s="94" t="s">
        <v>52</v>
      </c>
      <c r="I16" s="234">
        <v>7.83196115685032E-2</v>
      </c>
      <c r="J16" s="267"/>
      <c r="K16" s="163" t="s">
        <v>52</v>
      </c>
      <c r="L16" s="312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31.86</v>
      </c>
      <c r="E17" s="187">
        <v>29.32</v>
      </c>
      <c r="F17" s="198">
        <v>31.35</v>
      </c>
      <c r="G17" s="271"/>
      <c r="H17" s="94" t="s">
        <v>52</v>
      </c>
      <c r="I17" s="234">
        <v>6.9236016371077902E-2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27.9</v>
      </c>
      <c r="G18" s="271"/>
      <c r="H18" s="94" t="s">
        <v>52</v>
      </c>
      <c r="I18" s="234">
        <v>0.13784665579119082</v>
      </c>
      <c r="J18" s="267"/>
      <c r="K18" s="163" t="s">
        <v>52</v>
      </c>
      <c r="L18" s="312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29.95</v>
      </c>
      <c r="F19" s="198">
        <v>25.45</v>
      </c>
      <c r="G19" s="271"/>
      <c r="H19" s="94" t="s">
        <v>548</v>
      </c>
      <c r="I19" s="234">
        <v>0.15025041736227041</v>
      </c>
      <c r="J19" s="267"/>
      <c r="K19" s="163" t="s">
        <v>52</v>
      </c>
      <c r="L19" s="312">
        <v>0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0.53142573602381749</v>
      </c>
      <c r="E20" s="191">
        <v>0.55627786032689441</v>
      </c>
      <c r="F20" s="199">
        <v>0.42953586497890295</v>
      </c>
      <c r="G20" s="272"/>
      <c r="H20" s="275" t="s">
        <v>548</v>
      </c>
      <c r="I20" s="240">
        <v>12.674199534799147</v>
      </c>
      <c r="J20" s="268"/>
      <c r="K20" s="192"/>
      <c r="L20" s="313">
        <v>0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390.79</v>
      </c>
      <c r="G22" s="271"/>
      <c r="H22" s="94" t="s">
        <v>52</v>
      </c>
      <c r="I22" s="234">
        <v>1.6993702180815085E-2</v>
      </c>
      <c r="J22" s="267"/>
      <c r="K22" s="163" t="s">
        <v>52</v>
      </c>
      <c r="L22" s="312">
        <v>6.1200000000000045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327.52999999999997</v>
      </c>
      <c r="E23" s="187">
        <v>327.71</v>
      </c>
      <c r="F23" s="198">
        <v>334.55</v>
      </c>
      <c r="G23" s="271"/>
      <c r="H23" s="94" t="s">
        <v>52</v>
      </c>
      <c r="I23" s="234">
        <v>2.0872112538524945E-2</v>
      </c>
      <c r="J23" s="267"/>
      <c r="K23" s="163" t="s">
        <v>52</v>
      </c>
      <c r="L23" s="312">
        <v>1.8000000000000114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66.959999999999994</v>
      </c>
      <c r="F24" s="198">
        <v>65.55</v>
      </c>
      <c r="G24" s="271"/>
      <c r="H24" s="94" t="s">
        <v>548</v>
      </c>
      <c r="I24" s="234">
        <v>2.1057347670250803E-2</v>
      </c>
      <c r="J24" s="267"/>
      <c r="K24" s="163" t="s">
        <v>52</v>
      </c>
      <c r="L24" s="312">
        <v>1.269999999999996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54.79</v>
      </c>
      <c r="F25" s="198">
        <v>48.92</v>
      </c>
      <c r="G25" s="271"/>
      <c r="H25" s="94" t="s">
        <v>548</v>
      </c>
      <c r="I25" s="234">
        <v>0.1071363387479467</v>
      </c>
      <c r="J25" s="267"/>
      <c r="K25" s="163" t="s">
        <v>52</v>
      </c>
      <c r="L25" s="312">
        <v>2.4500000000000028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0.15860098471899794</v>
      </c>
      <c r="E26" s="191">
        <v>0.13882484100641043</v>
      </c>
      <c r="F26" s="199">
        <v>0.12226943264183954</v>
      </c>
      <c r="G26" s="272"/>
      <c r="H26" s="275" t="s">
        <v>548</v>
      </c>
      <c r="I26" s="240">
        <v>1.6555408364570896</v>
      </c>
      <c r="J26" s="268"/>
      <c r="K26" s="192"/>
      <c r="L26" s="313">
        <v>0.5225380555095458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376.62</v>
      </c>
      <c r="G28" s="273">
        <v>11.942458537150131</v>
      </c>
      <c r="H28" s="94" t="s">
        <v>52</v>
      </c>
      <c r="I28" s="234">
        <v>1.5257709726116175E-2</v>
      </c>
      <c r="J28" s="267"/>
      <c r="K28" s="163" t="s">
        <v>52</v>
      </c>
      <c r="L28" s="312">
        <v>6.1100000000000136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313.83</v>
      </c>
      <c r="E29" s="188">
        <v>317.77</v>
      </c>
      <c r="F29" s="200">
        <v>322.72000000000003</v>
      </c>
      <c r="G29" s="273">
        <v>5.2739015493759069</v>
      </c>
      <c r="H29" s="94" t="s">
        <v>52</v>
      </c>
      <c r="I29" s="234">
        <v>1.5577304339616793E-2</v>
      </c>
      <c r="J29" s="267"/>
      <c r="K29" s="163" t="s">
        <v>52</v>
      </c>
      <c r="L29" s="312">
        <v>1.9000000000000341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61.6</v>
      </c>
      <c r="F30" s="200">
        <v>60.96</v>
      </c>
      <c r="G30" s="273">
        <v>17.261410788381752</v>
      </c>
      <c r="H30" s="94" t="s">
        <v>548</v>
      </c>
      <c r="I30" s="234">
        <v>1.0389610389610393E-2</v>
      </c>
      <c r="J30" s="267"/>
      <c r="K30" s="163" t="s">
        <v>52</v>
      </c>
      <c r="L30" s="312">
        <v>1.2700000000000031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50.86</v>
      </c>
      <c r="F31" s="200">
        <v>45.06</v>
      </c>
      <c r="G31" s="273">
        <v>38.309922972360653</v>
      </c>
      <c r="H31" s="94" t="s">
        <v>548</v>
      </c>
      <c r="I31" s="234">
        <v>0.11403853716083356</v>
      </c>
      <c r="J31" s="267"/>
      <c r="K31" s="163" t="s">
        <v>52</v>
      </c>
      <c r="L31" s="312">
        <v>2.2899999999999991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0.15654393980112874</v>
      </c>
      <c r="E32" s="191">
        <v>0.13406436987637399</v>
      </c>
      <c r="F32" s="199">
        <v>0.11744161801501252</v>
      </c>
      <c r="G32" s="272"/>
      <c r="H32" s="275" t="s">
        <v>548</v>
      </c>
      <c r="I32" s="240">
        <v>1.6622751861361473</v>
      </c>
      <c r="J32" s="268"/>
      <c r="K32" s="192"/>
      <c r="L32" s="313">
        <v>0.50398414519786794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6.97</v>
      </c>
      <c r="G34" s="271">
        <v>21.931260229132562</v>
      </c>
      <c r="H34" s="277" t="s">
        <v>52</v>
      </c>
      <c r="I34" s="234">
        <v>0.23144876325088326</v>
      </c>
      <c r="J34" s="267"/>
      <c r="K34" s="163" t="s">
        <v>52</v>
      </c>
      <c r="L34" s="312">
        <v>0.26999999999999957</v>
      </c>
      <c r="M34" s="215">
        <v>6.3479999999999999</v>
      </c>
    </row>
    <row r="35" spans="2:16" ht="12" customHeight="1">
      <c r="B35" s="174"/>
      <c r="C35" s="259" t="s">
        <v>8</v>
      </c>
      <c r="D35" s="252">
        <v>4.2300000000000004</v>
      </c>
      <c r="E35" s="187">
        <v>4.28</v>
      </c>
      <c r="F35" s="198">
        <v>4.22</v>
      </c>
      <c r="G35" s="271">
        <v>19.546742209631731</v>
      </c>
      <c r="H35" s="277" t="s">
        <v>548</v>
      </c>
      <c r="I35" s="234">
        <v>1.4018691588785215E-2</v>
      </c>
      <c r="J35" s="267"/>
      <c r="K35" s="163" t="s">
        <v>52</v>
      </c>
      <c r="L35" s="312">
        <v>5.9999999999999609E-2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2.76</v>
      </c>
      <c r="F36" s="198">
        <v>3.11</v>
      </c>
      <c r="G36" s="271">
        <v>4.093567251461991</v>
      </c>
      <c r="H36" s="277" t="s">
        <v>52</v>
      </c>
      <c r="I36" s="234">
        <v>0.12681159420289867</v>
      </c>
      <c r="J36" s="267"/>
      <c r="K36" s="163" t="s">
        <v>52</v>
      </c>
      <c r="L36" s="312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0.93</v>
      </c>
      <c r="F37" s="198">
        <v>1.43</v>
      </c>
      <c r="G37" s="271">
        <v>28.378378378378386</v>
      </c>
      <c r="H37" s="277" t="s">
        <v>52</v>
      </c>
      <c r="I37" s="234">
        <v>0.53763440860215028</v>
      </c>
      <c r="J37" s="267"/>
      <c r="K37" s="163" t="s">
        <v>52</v>
      </c>
      <c r="L37" s="312">
        <v>4.0000000000000036E-2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0.18527918781725886</v>
      </c>
      <c r="E38" s="189">
        <v>0.13210227272727273</v>
      </c>
      <c r="F38" s="201">
        <v>0.19508867667121418</v>
      </c>
      <c r="G38" s="274"/>
      <c r="H38" s="278" t="s">
        <v>52</v>
      </c>
      <c r="I38" s="235">
        <v>6.2986403943941447</v>
      </c>
      <c r="J38" s="270"/>
      <c r="K38" s="167"/>
      <c r="L38" s="316">
        <v>0.38919779091784179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119.52</v>
      </c>
      <c r="F44" s="223">
        <v>127.73</v>
      </c>
      <c r="G44" s="279"/>
      <c r="H44" s="280" t="s">
        <v>52</v>
      </c>
      <c r="I44" s="233">
        <v>6.869143239625175E-2</v>
      </c>
      <c r="J44" s="283"/>
      <c r="K44" s="284" t="s">
        <v>52</v>
      </c>
      <c r="L44" s="318">
        <v>2.9200000000000017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55.71</v>
      </c>
      <c r="E45" s="226">
        <v>59.62</v>
      </c>
      <c r="F45" s="198">
        <v>60.08</v>
      </c>
      <c r="G45" s="271"/>
      <c r="H45" s="281" t="s">
        <v>52</v>
      </c>
      <c r="I45" s="234">
        <v>7.7155317007715496E-3</v>
      </c>
      <c r="J45" s="286"/>
      <c r="K45" s="163" t="s">
        <v>52</v>
      </c>
      <c r="L45" s="312">
        <v>0.32000000000000028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57.97</v>
      </c>
      <c r="F46" s="198">
        <v>56.06</v>
      </c>
      <c r="G46" s="271"/>
      <c r="H46" s="281" t="s">
        <v>548</v>
      </c>
      <c r="I46" s="234">
        <v>3.2948076591340247E-2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10.74</v>
      </c>
      <c r="F47" s="198">
        <v>23</v>
      </c>
      <c r="G47" s="271"/>
      <c r="H47" s="281" t="s">
        <v>52</v>
      </c>
      <c r="I47" s="234">
        <v>1.1415270018621975</v>
      </c>
      <c r="J47" s="286"/>
      <c r="K47" s="163" t="s">
        <v>52</v>
      </c>
      <c r="L47" s="312">
        <v>1.6499999999999986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7.159675590825848E-2</v>
      </c>
      <c r="E48" s="229">
        <v>9.1334297134110037E-2</v>
      </c>
      <c r="F48" s="201">
        <v>0.19803685207508179</v>
      </c>
      <c r="G48" s="274"/>
      <c r="H48" s="282" t="s">
        <v>52</v>
      </c>
      <c r="I48" s="235">
        <v>10.670255494097175</v>
      </c>
      <c r="J48" s="287"/>
      <c r="K48" s="167"/>
      <c r="L48" s="316">
        <v>1.3699086576894919</v>
      </c>
      <c r="M48" s="317">
        <v>4.5170585387168012E-2</v>
      </c>
    </row>
    <row r="49" spans="2:15" ht="12" customHeight="1">
      <c r="B49" s="296" t="s">
        <v>715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1"/>
      <c r="C57" s="1" t="s">
        <v>707</v>
      </c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 t="s">
        <v>709</v>
      </c>
      <c r="C58" s="1"/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23.25" customHeight="1">
      <c r="B59" s="415" t="s">
        <v>708</v>
      </c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9">
    <mergeCell ref="B59:N59"/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topLeftCell="A13" colorId="22" zoomScaleNormal="100" workbookViewId="0">
      <selection activeCell="O39" sqref="O39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911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459.13</v>
      </c>
      <c r="F10" s="198">
        <v>458.87</v>
      </c>
      <c r="G10" s="271"/>
      <c r="H10" s="94" t="s">
        <v>548</v>
      </c>
      <c r="I10" s="234">
        <v>5.6628841504580141E-4</v>
      </c>
      <c r="J10" s="267"/>
      <c r="K10" s="163"/>
      <c r="L10" s="312">
        <v>1.55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364.7</v>
      </c>
      <c r="F11" s="198">
        <v>366.23</v>
      </c>
      <c r="G11" s="271"/>
      <c r="H11" s="94" t="s">
        <v>52</v>
      </c>
      <c r="I11" s="234">
        <v>4.1952289553057742E-3</v>
      </c>
      <c r="J11" s="267"/>
      <c r="K11" s="163"/>
      <c r="L11" s="312">
        <v>-0.03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86.64</v>
      </c>
      <c r="F12" s="198">
        <v>89.81</v>
      </c>
      <c r="G12" s="271"/>
      <c r="H12" s="94" t="s">
        <v>52</v>
      </c>
      <c r="I12" s="234">
        <v>3.6588180978762708E-2</v>
      </c>
      <c r="J12" s="267"/>
      <c r="L12" s="312">
        <v>0.67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69.260000000000005</v>
      </c>
      <c r="F13" s="198">
        <v>78.89</v>
      </c>
      <c r="G13" s="271"/>
      <c r="H13" s="94" t="s">
        <v>52</v>
      </c>
      <c r="I13" s="234">
        <v>0.13904129367600349</v>
      </c>
      <c r="J13" s="267"/>
      <c r="K13" s="163"/>
      <c r="L13" s="312">
        <v>-0.48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0.15345415872734525</v>
      </c>
      <c r="F14" s="199">
        <v>0.17298921147267782</v>
      </c>
      <c r="G14" s="272"/>
      <c r="H14" s="275" t="s">
        <v>52</v>
      </c>
      <c r="I14" s="240">
        <v>1.9535052745332571</v>
      </c>
      <c r="J14" s="268"/>
      <c r="K14" s="163"/>
      <c r="L14" s="313">
        <v>-0.1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49.31</v>
      </c>
      <c r="F16" s="198">
        <v>53.93</v>
      </c>
      <c r="G16" s="271"/>
      <c r="H16" s="94" t="s">
        <v>52</v>
      </c>
      <c r="I16" s="234">
        <v>9.3692962887852227E-2</v>
      </c>
      <c r="J16" s="267"/>
      <c r="K16" s="163"/>
      <c r="L16" s="312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30.23</v>
      </c>
      <c r="F17" s="198">
        <v>30.92</v>
      </c>
      <c r="G17" s="271"/>
      <c r="H17" s="94" t="s">
        <v>52</v>
      </c>
      <c r="I17" s="234">
        <v>2.2825008269930613E-2</v>
      </c>
      <c r="J17" s="267"/>
      <c r="K17" s="163"/>
      <c r="L17" s="312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22.45</v>
      </c>
      <c r="G18" s="271"/>
      <c r="H18" s="94" t="s">
        <v>52</v>
      </c>
      <c r="I18" s="234">
        <v>0.16683991683991684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19.11</v>
      </c>
      <c r="F19" s="198">
        <v>22.53</v>
      </c>
      <c r="G19" s="271"/>
      <c r="H19" s="94" t="s">
        <v>52</v>
      </c>
      <c r="I19" s="234">
        <v>0.1789638932496076</v>
      </c>
      <c r="J19" s="267"/>
      <c r="K19" s="163"/>
      <c r="L19" s="312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0.3862947240751971</v>
      </c>
      <c r="F20" s="199">
        <v>0.42214727374929734</v>
      </c>
      <c r="G20" s="272"/>
      <c r="H20" s="275" t="s">
        <v>52</v>
      </c>
      <c r="I20" s="240">
        <v>3.5852549674100231</v>
      </c>
      <c r="J20" s="268"/>
      <c r="K20" s="163"/>
      <c r="L20" s="313" t="s">
        <v>603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402.89</v>
      </c>
      <c r="F22" s="198">
        <v>397.96</v>
      </c>
      <c r="G22" s="271"/>
      <c r="H22" s="94" t="s">
        <v>548</v>
      </c>
      <c r="I22" s="234">
        <v>1.2236590632678901E-2</v>
      </c>
      <c r="J22" s="267"/>
      <c r="K22" s="163"/>
      <c r="L22" s="312">
        <v>1.58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329.53</v>
      </c>
      <c r="F23" s="198">
        <v>330.26</v>
      </c>
      <c r="G23" s="271"/>
      <c r="H23" s="94" t="s">
        <v>52</v>
      </c>
      <c r="I23" s="234">
        <v>2.2152763026128675E-3</v>
      </c>
      <c r="J23" s="267"/>
      <c r="K23" s="163"/>
      <c r="L23" s="312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64.28</v>
      </c>
      <c r="F24" s="198">
        <v>64.150000000000006</v>
      </c>
      <c r="G24" s="271"/>
      <c r="H24" s="94" t="s">
        <v>548</v>
      </c>
      <c r="I24" s="234">
        <v>2.0224019912880031E-3</v>
      </c>
      <c r="J24" s="267"/>
      <c r="K24" s="163"/>
      <c r="L24" s="312">
        <v>0.67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48.9</v>
      </c>
      <c r="F25" s="198">
        <v>54.92</v>
      </c>
      <c r="G25" s="271"/>
      <c r="H25" s="94" t="s">
        <v>52</v>
      </c>
      <c r="I25" s="234">
        <v>0.12310838445807781</v>
      </c>
      <c r="J25" s="267"/>
      <c r="K25" s="163"/>
      <c r="L25" s="312">
        <v>-0.54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0.12417155481069553</v>
      </c>
      <c r="F26" s="199">
        <v>0.13924596232347053</v>
      </c>
      <c r="G26" s="272"/>
      <c r="H26" s="275" t="s">
        <v>52</v>
      </c>
      <c r="I26" s="240">
        <v>1.5074407512775001</v>
      </c>
      <c r="J26" s="268"/>
      <c r="K26" s="94"/>
      <c r="L26" s="313">
        <v>-0.161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389.69</v>
      </c>
      <c r="F28" s="200">
        <v>385.73</v>
      </c>
      <c r="G28" s="273">
        <v>11.942458537150131</v>
      </c>
      <c r="H28" s="94" t="s">
        <v>548</v>
      </c>
      <c r="I28" s="234">
        <v>1.0161923580281673E-2</v>
      </c>
      <c r="J28" s="267"/>
      <c r="K28" s="163"/>
      <c r="L28" s="312">
        <v>0.99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320.82</v>
      </c>
      <c r="F29" s="200">
        <v>321.70999999999998</v>
      </c>
      <c r="G29" s="273">
        <v>5.2739015493759069</v>
      </c>
      <c r="H29" s="94" t="s">
        <v>52</v>
      </c>
      <c r="I29" s="234">
        <v>2.7741412630135631E-3</v>
      </c>
      <c r="J29" s="267"/>
      <c r="K29" s="163"/>
      <c r="L29" s="312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58.17</v>
      </c>
      <c r="F30" s="200">
        <v>58.42</v>
      </c>
      <c r="G30" s="273">
        <v>17.261410788381752</v>
      </c>
      <c r="H30" s="94" t="s">
        <v>52</v>
      </c>
      <c r="I30" s="234">
        <v>4.2977479800585527E-3</v>
      </c>
      <c r="J30" s="267"/>
      <c r="K30" s="163"/>
      <c r="L30" s="312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46.02</v>
      </c>
      <c r="F31" s="200">
        <v>52.26</v>
      </c>
      <c r="G31" s="273">
        <v>38.309922972360653</v>
      </c>
      <c r="H31" s="94" t="s">
        <v>52</v>
      </c>
      <c r="I31" s="234">
        <v>0.13559322033898291</v>
      </c>
      <c r="J31" s="267"/>
      <c r="K31" s="163"/>
      <c r="L31" s="312">
        <v>-0.41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0.12142800601598987</v>
      </c>
      <c r="F32" s="199">
        <v>0.13747928340304633</v>
      </c>
      <c r="G32" s="272"/>
      <c r="H32" s="275" t="s">
        <v>52</v>
      </c>
      <c r="I32" s="240">
        <v>1.605127738705646</v>
      </c>
      <c r="J32" s="268"/>
      <c r="K32" s="275"/>
      <c r="L32" s="313">
        <v>-0.1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6.98</v>
      </c>
      <c r="G34" s="271">
        <v>21.931260229132562</v>
      </c>
      <c r="H34" s="277" t="s">
        <v>52</v>
      </c>
      <c r="I34" s="234">
        <v>7.2150072150072297E-3</v>
      </c>
      <c r="J34" s="267"/>
      <c r="K34" s="163"/>
      <c r="L34" s="312">
        <v>-0.03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4.9400000000000004</v>
      </c>
      <c r="F35" s="198">
        <v>5.05</v>
      </c>
      <c r="G35" s="271">
        <v>19.546742209631731</v>
      </c>
      <c r="H35" s="277" t="s">
        <v>52</v>
      </c>
      <c r="I35" s="234">
        <v>2.2267206477732726E-2</v>
      </c>
      <c r="J35" s="267"/>
      <c r="K35" s="163"/>
      <c r="L35" s="312">
        <v>-0.03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3.12</v>
      </c>
      <c r="F36" s="198">
        <v>3.21</v>
      </c>
      <c r="G36" s="271">
        <v>4.093567251461991</v>
      </c>
      <c r="H36" s="277" t="s">
        <v>52</v>
      </c>
      <c r="I36" s="234">
        <v>2.8846153846153744E-2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1.25</v>
      </c>
      <c r="F37" s="198">
        <v>1.45</v>
      </c>
      <c r="G37" s="271">
        <v>28.378378378378386</v>
      </c>
      <c r="H37" s="277" t="s">
        <v>52</v>
      </c>
      <c r="I37" s="234">
        <v>0.15999999999999992</v>
      </c>
      <c r="J37" s="267"/>
      <c r="K37" s="163"/>
      <c r="L37" s="312">
        <v>0.06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0.15508684863523572</v>
      </c>
      <c r="F38" s="201">
        <v>0.17554479418886199</v>
      </c>
      <c r="G38" s="274"/>
      <c r="H38" s="278" t="s">
        <v>52</v>
      </c>
      <c r="I38" s="235">
        <v>2.045794555362626</v>
      </c>
      <c r="J38" s="270"/>
      <c r="K38" s="323"/>
      <c r="L38" s="316">
        <v>0.8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113.34</v>
      </c>
      <c r="F44" s="223">
        <v>124.81</v>
      </c>
      <c r="G44" s="279"/>
      <c r="H44" s="280" t="s">
        <v>52</v>
      </c>
      <c r="I44" s="233">
        <v>0.10119992941591671</v>
      </c>
      <c r="J44" s="283"/>
      <c r="K44" s="280"/>
      <c r="L44" s="318">
        <v>-0.09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65.56</v>
      </c>
      <c r="F45" s="198">
        <v>69.16</v>
      </c>
      <c r="G45" s="271"/>
      <c r="H45" s="281" t="s">
        <v>52</v>
      </c>
      <c r="I45" s="234">
        <v>5.4911531421598436E-2</v>
      </c>
      <c r="J45" s="286"/>
      <c r="K45" s="281"/>
      <c r="L45" s="312">
        <v>0.06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46.27</v>
      </c>
      <c r="F46" s="198">
        <v>50.35</v>
      </c>
      <c r="G46" s="271"/>
      <c r="H46" s="281" t="s">
        <v>52</v>
      </c>
      <c r="I46" s="234">
        <v>8.8178085152366581E-2</v>
      </c>
      <c r="J46" s="286"/>
      <c r="K46" s="281"/>
      <c r="L46" s="312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9.26</v>
      </c>
      <c r="F47" s="198">
        <v>14.97</v>
      </c>
      <c r="G47" s="271"/>
      <c r="H47" s="281" t="s">
        <v>52</v>
      </c>
      <c r="I47" s="234">
        <v>0.61663066954643631</v>
      </c>
      <c r="J47" s="286"/>
      <c r="K47" s="281"/>
      <c r="L47" s="312">
        <v>-0.28000000000000003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8.2804256460699263E-2</v>
      </c>
      <c r="F48" s="201">
        <v>0.12526148439461135</v>
      </c>
      <c r="G48" s="274"/>
      <c r="H48" s="282" t="s">
        <v>52</v>
      </c>
      <c r="I48" s="235">
        <v>4.2457227933912085</v>
      </c>
      <c r="J48" s="287"/>
      <c r="K48" s="342"/>
      <c r="L48" s="316">
        <v>-0.2</v>
      </c>
      <c r="M48" s="317">
        <v>4.5170585387168012E-2</v>
      </c>
    </row>
    <row r="49" spans="2:15" ht="12" customHeight="1">
      <c r="B49" s="296" t="s">
        <v>912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74"/>
    </row>
    <row r="56" spans="2:15" ht="12" customHeight="1">
      <c r="B56" s="373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B3" sqref="B3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713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437.29</v>
      </c>
      <c r="F10" s="198">
        <v>442.44</v>
      </c>
      <c r="G10" s="271"/>
      <c r="H10" s="94" t="s">
        <v>52</v>
      </c>
      <c r="I10" s="234">
        <v>1.1777081570582437E-2</v>
      </c>
      <c r="J10" s="267"/>
      <c r="K10" s="163" t="s">
        <v>52</v>
      </c>
      <c r="L10" s="312">
        <v>9.3799999999999955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363.62</v>
      </c>
      <c r="E11" s="187">
        <v>361.15</v>
      </c>
      <c r="F11" s="198">
        <v>368.27</v>
      </c>
      <c r="G11" s="271"/>
      <c r="H11" s="94" t="s">
        <v>52</v>
      </c>
      <c r="I11" s="234">
        <v>1.9714799944621442E-2</v>
      </c>
      <c r="J11" s="267"/>
      <c r="K11" s="163" t="s">
        <v>52</v>
      </c>
      <c r="L11" s="312">
        <v>3.1399999999999864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93.72</v>
      </c>
      <c r="F12" s="198">
        <v>95.29</v>
      </c>
      <c r="G12" s="271"/>
      <c r="H12" s="94" t="s">
        <v>52</v>
      </c>
      <c r="I12" s="234">
        <v>1.6752027315407592E-2</v>
      </c>
      <c r="J12" s="267"/>
      <c r="K12" s="163" t="s">
        <v>52</v>
      </c>
      <c r="L12" s="312">
        <v>4.4100000000000108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86.35</v>
      </c>
      <c r="F13" s="198">
        <v>73.31</v>
      </c>
      <c r="G13" s="271"/>
      <c r="H13" s="94" t="s">
        <v>548</v>
      </c>
      <c r="I13" s="234">
        <v>0.15101331789229866</v>
      </c>
      <c r="J13" s="267"/>
      <c r="K13" s="163" t="s">
        <v>52</v>
      </c>
      <c r="L13" s="312">
        <v>2.1700000000000017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0.20802467794842833</v>
      </c>
      <c r="E14" s="191">
        <v>0.18983445819684744</v>
      </c>
      <c r="F14" s="199">
        <v>0.15814565536284408</v>
      </c>
      <c r="G14" s="272"/>
      <c r="H14" s="275" t="s">
        <v>548</v>
      </c>
      <c r="I14" s="240">
        <v>3.1688802834003353</v>
      </c>
      <c r="J14" s="268"/>
      <c r="K14" s="192"/>
      <c r="L14" s="313">
        <v>0.21403046029923323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47.37</v>
      </c>
      <c r="F16" s="198">
        <v>51.08</v>
      </c>
      <c r="G16" s="271"/>
      <c r="H16" s="94" t="s">
        <v>52</v>
      </c>
      <c r="I16" s="234">
        <v>7.83196115685032E-2</v>
      </c>
      <c r="J16" s="267"/>
      <c r="K16" s="163"/>
      <c r="L16" s="312">
        <v>-0.13000000000000256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31.86</v>
      </c>
      <c r="E17" s="187">
        <v>29.32</v>
      </c>
      <c r="F17" s="198">
        <v>31.35</v>
      </c>
      <c r="G17" s="271"/>
      <c r="H17" s="94" t="s">
        <v>52</v>
      </c>
      <c r="I17" s="234">
        <v>6.9236016371077902E-2</v>
      </c>
      <c r="J17" s="267"/>
      <c r="K17" s="163"/>
      <c r="L17" s="312">
        <v>-0.13999999999999702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27.9</v>
      </c>
      <c r="G18" s="271"/>
      <c r="H18" s="94" t="s">
        <v>52</v>
      </c>
      <c r="I18" s="234">
        <v>0.13784665579119082</v>
      </c>
      <c r="J18" s="267"/>
      <c r="K18" s="163" t="s">
        <v>52</v>
      </c>
      <c r="L18" s="312">
        <v>1.3599999999999994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29.95</v>
      </c>
      <c r="F19" s="198">
        <v>25.45</v>
      </c>
      <c r="G19" s="271"/>
      <c r="H19" s="94" t="s">
        <v>548</v>
      </c>
      <c r="I19" s="234">
        <v>0.15025041736227041</v>
      </c>
      <c r="J19" s="267"/>
      <c r="K19" s="163"/>
      <c r="L19" s="312">
        <v>-1.3500000000000014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0.53142573602381749</v>
      </c>
      <c r="E20" s="191">
        <v>0.55627786032689441</v>
      </c>
      <c r="F20" s="199">
        <v>0.42953586497890295</v>
      </c>
      <c r="G20" s="272"/>
      <c r="H20" s="275" t="s">
        <v>548</v>
      </c>
      <c r="I20" s="240">
        <v>12.674199534799147</v>
      </c>
      <c r="J20" s="268"/>
      <c r="K20" s="192"/>
      <c r="L20" s="313">
        <v>-3.2294222906673498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384.67</v>
      </c>
      <c r="G22" s="271"/>
      <c r="H22" s="94" t="s">
        <v>52</v>
      </c>
      <c r="I22" s="234">
        <v>1.0669858949670097E-3</v>
      </c>
      <c r="J22" s="267"/>
      <c r="K22" s="163" t="s">
        <v>52</v>
      </c>
      <c r="L22" s="312">
        <v>9.5800000000000409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327.52999999999997</v>
      </c>
      <c r="E23" s="187">
        <v>327.71</v>
      </c>
      <c r="F23" s="198">
        <v>332.75</v>
      </c>
      <c r="G23" s="271"/>
      <c r="H23" s="94" t="s">
        <v>52</v>
      </c>
      <c r="I23" s="234">
        <v>1.5379451344176287E-2</v>
      </c>
      <c r="J23" s="267"/>
      <c r="K23" s="163" t="s">
        <v>52</v>
      </c>
      <c r="L23" s="312">
        <v>3.1700000000000159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66.45</v>
      </c>
      <c r="F24" s="198">
        <v>64.28</v>
      </c>
      <c r="G24" s="271"/>
      <c r="H24" s="94" t="s">
        <v>548</v>
      </c>
      <c r="I24" s="234">
        <v>3.2656132430398777E-2</v>
      </c>
      <c r="J24" s="267"/>
      <c r="K24" s="163" t="s">
        <v>52</v>
      </c>
      <c r="L24" s="312">
        <v>3.1700000000000017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55.3</v>
      </c>
      <c r="F25" s="198">
        <v>46.47</v>
      </c>
      <c r="G25" s="271"/>
      <c r="H25" s="94" t="s">
        <v>548</v>
      </c>
      <c r="I25" s="234">
        <v>0.15967450271247741</v>
      </c>
      <c r="J25" s="267"/>
      <c r="K25" s="163" t="s">
        <v>52</v>
      </c>
      <c r="L25" s="312">
        <v>3.4699999999999989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0.15860098471899794</v>
      </c>
      <c r="E26" s="191">
        <v>0.14029835599756443</v>
      </c>
      <c r="F26" s="199">
        <v>0.11704405208674408</v>
      </c>
      <c r="G26" s="272"/>
      <c r="H26" s="275" t="s">
        <v>548</v>
      </c>
      <c r="I26" s="240">
        <v>2.3254303910820355</v>
      </c>
      <c r="J26" s="268"/>
      <c r="K26" s="192"/>
      <c r="L26" s="313">
        <v>0.6982366351250463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370.51</v>
      </c>
      <c r="G28" s="273">
        <v>11.942458537150131</v>
      </c>
      <c r="H28" s="94" t="s">
        <v>548</v>
      </c>
      <c r="I28" s="234">
        <v>1.213068794479133E-3</v>
      </c>
      <c r="J28" s="267"/>
      <c r="K28" s="163" t="s">
        <v>52</v>
      </c>
      <c r="L28" s="312">
        <v>9.0500000000000114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313.83</v>
      </c>
      <c r="E29" s="188">
        <v>317.77</v>
      </c>
      <c r="F29" s="200">
        <v>320.82</v>
      </c>
      <c r="G29" s="273">
        <v>5.2739015493759069</v>
      </c>
      <c r="H29" s="94" t="s">
        <v>52</v>
      </c>
      <c r="I29" s="234">
        <v>9.5981370173396918E-3</v>
      </c>
      <c r="J29" s="267"/>
      <c r="K29" s="163" t="s">
        <v>52</v>
      </c>
      <c r="L29" s="312">
        <v>2.5400000000000205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60.96</v>
      </c>
      <c r="F30" s="200">
        <v>59.69</v>
      </c>
      <c r="G30" s="273">
        <v>17.261410788381752</v>
      </c>
      <c r="H30" s="94" t="s">
        <v>548</v>
      </c>
      <c r="I30" s="234">
        <v>2.083333333333337E-2</v>
      </c>
      <c r="J30" s="267"/>
      <c r="K30" s="163" t="s">
        <v>52</v>
      </c>
      <c r="L30" s="312">
        <v>3.1699999999999946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51.5</v>
      </c>
      <c r="F31" s="200">
        <v>42.77</v>
      </c>
      <c r="G31" s="273">
        <v>38.309922972360653</v>
      </c>
      <c r="H31" s="94" t="s">
        <v>548</v>
      </c>
      <c r="I31" s="234">
        <v>0.16951456310679602</v>
      </c>
      <c r="J31" s="267"/>
      <c r="K31" s="163" t="s">
        <v>52</v>
      </c>
      <c r="L31" s="312">
        <v>3.3400000000000034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0.15654393980112874</v>
      </c>
      <c r="E32" s="191">
        <v>0.13598077786285745</v>
      </c>
      <c r="F32" s="199">
        <v>0.11240177656303384</v>
      </c>
      <c r="G32" s="272"/>
      <c r="H32" s="275" t="s">
        <v>548</v>
      </c>
      <c r="I32" s="240">
        <v>2.3579001299823612</v>
      </c>
      <c r="J32" s="268"/>
      <c r="K32" s="192"/>
      <c r="L32" s="313">
        <v>0.71990017498000936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6.7</v>
      </c>
      <c r="G34" s="271">
        <v>21.931260229132562</v>
      </c>
      <c r="H34" s="277" t="s">
        <v>52</v>
      </c>
      <c r="I34" s="234">
        <v>0.18374558303886923</v>
      </c>
      <c r="J34" s="267"/>
      <c r="K34" s="163"/>
      <c r="L34" s="312">
        <v>-5.9999999999999609E-2</v>
      </c>
      <c r="M34" s="215">
        <v>6.3479999999999999</v>
      </c>
    </row>
    <row r="35" spans="2:16" ht="12" customHeight="1">
      <c r="B35" s="174"/>
      <c r="C35" s="259" t="s">
        <v>8</v>
      </c>
      <c r="D35" s="252">
        <v>4.2300000000000004</v>
      </c>
      <c r="E35" s="187">
        <v>4.13</v>
      </c>
      <c r="F35" s="198">
        <v>4.16</v>
      </c>
      <c r="G35" s="271">
        <v>19.546742209631731</v>
      </c>
      <c r="H35" s="277" t="s">
        <v>52</v>
      </c>
      <c r="I35" s="234">
        <v>7.2639225181598821E-3</v>
      </c>
      <c r="J35" s="267"/>
      <c r="K35" s="163" t="s">
        <v>52</v>
      </c>
      <c r="L35" s="312">
        <v>0.10000000000000053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2.75</v>
      </c>
      <c r="F36" s="198">
        <v>3.11</v>
      </c>
      <c r="G36" s="271">
        <v>4.093567251461991</v>
      </c>
      <c r="H36" s="277" t="s">
        <v>52</v>
      </c>
      <c r="I36" s="234">
        <v>0.13090909090909086</v>
      </c>
      <c r="J36" s="267"/>
      <c r="K36" s="163"/>
      <c r="L36" s="312">
        <v>-0.13000000000000034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1.1000000000000001</v>
      </c>
      <c r="F37" s="198">
        <v>1.39</v>
      </c>
      <c r="G37" s="271">
        <v>28.378378378378386</v>
      </c>
      <c r="H37" s="277" t="s">
        <v>52</v>
      </c>
      <c r="I37" s="234">
        <v>0.26363636363636345</v>
      </c>
      <c r="J37" s="267"/>
      <c r="K37" s="163" t="s">
        <v>52</v>
      </c>
      <c r="L37" s="312">
        <v>4.9999999999999822E-2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0.18527918781725886</v>
      </c>
      <c r="E38" s="189">
        <v>0.15988372093023256</v>
      </c>
      <c r="F38" s="201">
        <v>0.19119669876203577</v>
      </c>
      <c r="G38" s="274"/>
      <c r="H38" s="278" t="s">
        <v>52</v>
      </c>
      <c r="I38" s="235">
        <v>3.1312977831803201</v>
      </c>
      <c r="J38" s="270"/>
      <c r="K38" s="167"/>
      <c r="L38" s="316">
        <v>0.76350549264193046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119.52</v>
      </c>
      <c r="F44" s="223">
        <v>124.81</v>
      </c>
      <c r="G44" s="279"/>
      <c r="H44" s="280" t="s">
        <v>52</v>
      </c>
      <c r="I44" s="233">
        <v>4.4260374832663985E-2</v>
      </c>
      <c r="J44" s="283"/>
      <c r="K44" s="284" t="s">
        <v>52</v>
      </c>
      <c r="L44" s="318">
        <v>7.5100000000000051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55.71</v>
      </c>
      <c r="E45" s="226">
        <v>59.21</v>
      </c>
      <c r="F45" s="198">
        <v>59.76</v>
      </c>
      <c r="G45" s="271"/>
      <c r="H45" s="281" t="s">
        <v>52</v>
      </c>
      <c r="I45" s="234">
        <v>9.2889714575239424E-3</v>
      </c>
      <c r="J45" s="286"/>
      <c r="K45" s="163" t="s">
        <v>52</v>
      </c>
      <c r="L45" s="312">
        <v>0.42999999999999972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57.43</v>
      </c>
      <c r="F46" s="198">
        <v>56.06</v>
      </c>
      <c r="G46" s="271"/>
      <c r="H46" s="281" t="s">
        <v>548</v>
      </c>
      <c r="I46" s="234">
        <v>2.3855127981890933E-2</v>
      </c>
      <c r="J46" s="286"/>
      <c r="K46" s="163" t="s">
        <v>52</v>
      </c>
      <c r="L46" s="312">
        <v>0.53999999999999915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11.69</v>
      </c>
      <c r="F47" s="198">
        <v>21.35</v>
      </c>
      <c r="G47" s="271"/>
      <c r="H47" s="281" t="s">
        <v>52</v>
      </c>
      <c r="I47" s="234">
        <v>0.82634730538922185</v>
      </c>
      <c r="J47" s="286"/>
      <c r="K47" s="163" t="s">
        <v>52</v>
      </c>
      <c r="L47" s="312">
        <v>5.5800000000000018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7.159675590825848E-2</v>
      </c>
      <c r="E48" s="229">
        <v>0.10022290809327845</v>
      </c>
      <c r="F48" s="201">
        <v>0.18433776549818687</v>
      </c>
      <c r="G48" s="274"/>
      <c r="H48" s="282" t="s">
        <v>52</v>
      </c>
      <c r="I48" s="235">
        <v>8.411485740490841</v>
      </c>
      <c r="J48" s="287"/>
      <c r="K48" s="167"/>
      <c r="L48" s="316">
        <v>4.7028231323175991</v>
      </c>
      <c r="M48" s="317">
        <v>4.5170585387168012E-2</v>
      </c>
    </row>
    <row r="49" spans="2:15" ht="12" customHeight="1">
      <c r="B49" s="296" t="s">
        <v>712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1"/>
      <c r="C57" s="1" t="s">
        <v>707</v>
      </c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 t="s">
        <v>709</v>
      </c>
      <c r="C58" s="1"/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23.25" customHeight="1">
      <c r="B59" s="415" t="s">
        <v>708</v>
      </c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9">
    <mergeCell ref="B59:N59"/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16" colorId="22" zoomScaleNormal="100" workbookViewId="0">
      <selection activeCell="M12" sqref="M12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711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437.29</v>
      </c>
      <c r="F10" s="198">
        <v>433.06</v>
      </c>
      <c r="G10" s="271"/>
      <c r="H10" s="94" t="s">
        <v>548</v>
      </c>
      <c r="I10" s="234">
        <v>9.6732145715657802E-3</v>
      </c>
      <c r="J10" s="267"/>
      <c r="K10" s="163" t="s">
        <v>52</v>
      </c>
      <c r="L10" s="312">
        <v>7.0699999999999932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363.62</v>
      </c>
      <c r="E11" s="187">
        <v>360.87</v>
      </c>
      <c r="F11" s="198">
        <v>365.13</v>
      </c>
      <c r="G11" s="271"/>
      <c r="H11" s="94" t="s">
        <v>52</v>
      </c>
      <c r="I11" s="234">
        <v>1.1804805054451695E-2</v>
      </c>
      <c r="J11" s="267"/>
      <c r="K11" s="163" t="s">
        <v>52</v>
      </c>
      <c r="L11" s="312">
        <v>1.8999999999999773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96.71</v>
      </c>
      <c r="E12" s="187">
        <v>94.34</v>
      </c>
      <c r="F12" s="198">
        <v>90.88</v>
      </c>
      <c r="G12" s="271"/>
      <c r="H12" s="94" t="s">
        <v>548</v>
      </c>
      <c r="I12" s="234">
        <v>3.6675853296586847E-2</v>
      </c>
      <c r="J12" s="267"/>
      <c r="K12" s="163" t="s">
        <v>52</v>
      </c>
      <c r="L12" s="312">
        <v>2.8100000000000023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86.01</v>
      </c>
      <c r="F13" s="198">
        <v>71.14</v>
      </c>
      <c r="G13" s="271"/>
      <c r="H13" s="94" t="s">
        <v>548</v>
      </c>
      <c r="I13" s="234">
        <v>0.17288687361934663</v>
      </c>
      <c r="J13" s="267"/>
      <c r="K13" s="163" t="s">
        <v>52</v>
      </c>
      <c r="L13" s="312">
        <v>1.8599999999999994</v>
      </c>
      <c r="M13" s="215">
        <v>44.193999999999996</v>
      </c>
    </row>
    <row r="14" spans="1:16" ht="12" customHeight="1">
      <c r="B14" s="190"/>
      <c r="C14" s="260" t="s">
        <v>10</v>
      </c>
      <c r="D14" s="253">
        <v>0.20802467794842833</v>
      </c>
      <c r="E14" s="191">
        <v>0.18894576129698382</v>
      </c>
      <c r="F14" s="199">
        <v>0.15600535075985175</v>
      </c>
      <c r="G14" s="272"/>
      <c r="H14" s="275" t="s">
        <v>548</v>
      </c>
      <c r="I14" s="240">
        <v>3.2940410537132063</v>
      </c>
      <c r="J14" s="268"/>
      <c r="K14" s="192"/>
      <c r="L14" s="313">
        <v>0.249327453561067</v>
      </c>
      <c r="M14" s="314">
        <v>0.11984521055757283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47.37</v>
      </c>
      <c r="F16" s="198">
        <v>51.21</v>
      </c>
      <c r="G16" s="271"/>
      <c r="H16" s="94" t="s">
        <v>52</v>
      </c>
      <c r="I16" s="234">
        <v>8.1063964534515698E-2</v>
      </c>
      <c r="J16" s="267"/>
      <c r="K16" s="163" t="s">
        <v>52</v>
      </c>
      <c r="L16" s="312">
        <v>1.4699999999999989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31.86</v>
      </c>
      <c r="E17" s="187">
        <v>29.32</v>
      </c>
      <c r="F17" s="198">
        <v>31.49</v>
      </c>
      <c r="G17" s="271"/>
      <c r="H17" s="94" t="s">
        <v>52</v>
      </c>
      <c r="I17" s="234">
        <v>7.4010914051841681E-2</v>
      </c>
      <c r="J17" s="267"/>
      <c r="K17" s="163" t="s">
        <v>52</v>
      </c>
      <c r="L17" s="312">
        <v>0.26999999999999957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28.6</v>
      </c>
      <c r="E18" s="187">
        <v>24.52</v>
      </c>
      <c r="F18" s="198">
        <v>26.54</v>
      </c>
      <c r="G18" s="271"/>
      <c r="H18" s="94" t="s">
        <v>52</v>
      </c>
      <c r="I18" s="234">
        <v>8.2381729200652565E-2</v>
      </c>
      <c r="J18" s="267"/>
      <c r="K18" s="163" t="s">
        <v>52</v>
      </c>
      <c r="L18" s="312">
        <v>0.67999999999999972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29.95</v>
      </c>
      <c r="F19" s="198">
        <v>26.8</v>
      </c>
      <c r="G19" s="271"/>
      <c r="H19" s="94" t="s">
        <v>548</v>
      </c>
      <c r="I19" s="234">
        <v>0.10517529215358923</v>
      </c>
      <c r="J19" s="267"/>
      <c r="K19" s="163" t="s">
        <v>52</v>
      </c>
      <c r="L19" s="312">
        <v>1.0600000000000023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0.53142573602381749</v>
      </c>
      <c r="E20" s="191">
        <v>0.55627786032689441</v>
      </c>
      <c r="F20" s="199">
        <v>0.46183008788557645</v>
      </c>
      <c r="G20" s="272"/>
      <c r="H20" s="275" t="s">
        <v>548</v>
      </c>
      <c r="I20" s="240">
        <v>9.4447772441317959</v>
      </c>
      <c r="J20" s="268"/>
      <c r="K20" s="192"/>
      <c r="L20" s="313">
        <v>1.0884047240867289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375.09</v>
      </c>
      <c r="G22" s="271"/>
      <c r="H22" s="94" t="s">
        <v>548</v>
      </c>
      <c r="I22" s="234">
        <v>2.386405038255357E-2</v>
      </c>
      <c r="J22" s="267"/>
      <c r="K22" s="163" t="s">
        <v>52</v>
      </c>
      <c r="L22" s="312">
        <v>5.2899999999999636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327.52999999999997</v>
      </c>
      <c r="E23" s="187">
        <v>327.45999999999998</v>
      </c>
      <c r="F23" s="198">
        <v>329.58</v>
      </c>
      <c r="G23" s="271"/>
      <c r="H23" s="94" t="s">
        <v>52</v>
      </c>
      <c r="I23" s="234">
        <v>6.4740731692420894E-3</v>
      </c>
      <c r="J23" s="267"/>
      <c r="K23" s="163" t="s">
        <v>52</v>
      </c>
      <c r="L23" s="312">
        <v>1.4699999999999704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64.459999999999994</v>
      </c>
      <c r="E24" s="187">
        <v>66.959999999999994</v>
      </c>
      <c r="F24" s="198">
        <v>61.11</v>
      </c>
      <c r="G24" s="271"/>
      <c r="H24" s="94" t="s">
        <v>548</v>
      </c>
      <c r="I24" s="234">
        <v>8.7365591397849385E-2</v>
      </c>
      <c r="J24" s="267"/>
      <c r="K24" s="163" t="s">
        <v>52</v>
      </c>
      <c r="L24" s="312">
        <v>2.1599999999999966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55.04</v>
      </c>
      <c r="F25" s="198">
        <v>43</v>
      </c>
      <c r="G25" s="271"/>
      <c r="H25" s="94" t="s">
        <v>548</v>
      </c>
      <c r="I25" s="234">
        <v>0.21875</v>
      </c>
      <c r="J25" s="267"/>
      <c r="K25" s="163" t="s">
        <v>52</v>
      </c>
      <c r="L25" s="312">
        <v>0.77000000000000313</v>
      </c>
      <c r="M25" s="215">
        <v>23.5</v>
      </c>
      <c r="O25" s="152"/>
    </row>
    <row r="26" spans="2:16" ht="12" customHeight="1">
      <c r="B26" s="174"/>
      <c r="C26" s="260" t="s">
        <v>10</v>
      </c>
      <c r="D26" s="253">
        <v>0.15860098471899794</v>
      </c>
      <c r="E26" s="191">
        <v>0.139546676132042</v>
      </c>
      <c r="F26" s="199">
        <v>0.11006168573549362</v>
      </c>
      <c r="G26" s="272"/>
      <c r="H26" s="275" t="s">
        <v>548</v>
      </c>
      <c r="I26" s="240">
        <v>2.9484990396548381</v>
      </c>
      <c r="J26" s="268"/>
      <c r="K26" s="192"/>
      <c r="L26" s="313">
        <v>9.5715413832522245E-2</v>
      </c>
      <c r="M26" s="314">
        <v>7.9327304458194511E-2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361.46</v>
      </c>
      <c r="G28" s="273">
        <v>11.942458537150131</v>
      </c>
      <c r="H28" s="94" t="s">
        <v>548</v>
      </c>
      <c r="I28" s="234">
        <v>2.5609230105671732E-2</v>
      </c>
      <c r="J28" s="267"/>
      <c r="K28" s="163" t="s">
        <v>52</v>
      </c>
      <c r="L28" s="312">
        <v>4.8299999999999841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313.83</v>
      </c>
      <c r="E29" s="188">
        <v>317.77</v>
      </c>
      <c r="F29" s="200">
        <v>318.27999999999997</v>
      </c>
      <c r="G29" s="273">
        <v>5.2739015493759069</v>
      </c>
      <c r="H29" s="94" t="s">
        <v>52</v>
      </c>
      <c r="I29" s="234">
        <v>1.6049343865058852E-3</v>
      </c>
      <c r="J29" s="267"/>
      <c r="K29" s="163" t="s">
        <v>52</v>
      </c>
      <c r="L29" s="312">
        <v>0.37999999999999545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58.27</v>
      </c>
      <c r="E30" s="188">
        <v>60.96</v>
      </c>
      <c r="F30" s="200">
        <v>56.52</v>
      </c>
      <c r="G30" s="273">
        <v>17.261410788381752</v>
      </c>
      <c r="H30" s="94" t="s">
        <v>548</v>
      </c>
      <c r="I30" s="234">
        <v>7.283464566929132E-2</v>
      </c>
      <c r="J30" s="267"/>
      <c r="K30" s="163" t="s">
        <v>52</v>
      </c>
      <c r="L30" s="312">
        <v>3.1799999999999997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51.5</v>
      </c>
      <c r="F31" s="200">
        <v>39.43</v>
      </c>
      <c r="G31" s="273">
        <v>38.309922972360653</v>
      </c>
      <c r="H31" s="94" t="s">
        <v>548</v>
      </c>
      <c r="I31" s="234">
        <v>0.23436893203883491</v>
      </c>
      <c r="J31" s="267"/>
      <c r="K31" s="163" t="s">
        <v>52</v>
      </c>
      <c r="L31" s="312">
        <v>-0.64000000000000057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0.15654393980112874</v>
      </c>
      <c r="E32" s="191">
        <v>0.13598077786285745</v>
      </c>
      <c r="F32" s="199">
        <v>0.10520277481323374</v>
      </c>
      <c r="G32" s="272"/>
      <c r="H32" s="275" t="s">
        <v>548</v>
      </c>
      <c r="I32" s="240">
        <v>3.0778003049623708</v>
      </c>
      <c r="J32" s="268"/>
      <c r="K32" s="192"/>
      <c r="L32" s="313">
        <v>-0.27327924747740084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6.76</v>
      </c>
      <c r="G34" s="271">
        <v>21.931260229132562</v>
      </c>
      <c r="H34" s="277" t="s">
        <v>52</v>
      </c>
      <c r="I34" s="234">
        <v>0.19434628975265</v>
      </c>
      <c r="J34" s="267"/>
      <c r="K34" s="163" t="s">
        <v>52</v>
      </c>
      <c r="L34" s="312">
        <v>0.30999999999999961</v>
      </c>
      <c r="M34" s="215">
        <v>6.3479999999999999</v>
      </c>
    </row>
    <row r="35" spans="2:16" ht="12" customHeight="1">
      <c r="B35" s="174"/>
      <c r="C35" s="259" t="s">
        <v>8</v>
      </c>
      <c r="D35" s="252">
        <v>4.2300000000000004</v>
      </c>
      <c r="E35" s="187">
        <v>4.0999999999999996</v>
      </c>
      <c r="F35" s="198">
        <v>4.0599999999999996</v>
      </c>
      <c r="G35" s="271">
        <v>19.546742209631731</v>
      </c>
      <c r="H35" s="277" t="s">
        <v>548</v>
      </c>
      <c r="I35" s="234">
        <v>9.7560975609756184E-3</v>
      </c>
      <c r="J35" s="267"/>
      <c r="K35" s="163" t="s">
        <v>52</v>
      </c>
      <c r="L35" s="312">
        <v>0.14999999999999947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3.65</v>
      </c>
      <c r="E36" s="187">
        <v>2.86</v>
      </c>
      <c r="F36" s="198">
        <v>3.24</v>
      </c>
      <c r="G36" s="271">
        <v>4.093567251461991</v>
      </c>
      <c r="H36" s="277" t="s">
        <v>52</v>
      </c>
      <c r="I36" s="234">
        <v>0.13286713286713292</v>
      </c>
      <c r="J36" s="267"/>
      <c r="K36" s="163" t="s">
        <v>52</v>
      </c>
      <c r="L36" s="312">
        <v>-2.9999999999999805E-2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1.03</v>
      </c>
      <c r="F37" s="198">
        <v>1.34</v>
      </c>
      <c r="G37" s="271">
        <v>28.378378378378386</v>
      </c>
      <c r="H37" s="277" t="s">
        <v>52</v>
      </c>
      <c r="I37" s="234">
        <v>0.30097087378640786</v>
      </c>
      <c r="J37" s="267"/>
      <c r="K37" s="163" t="s">
        <v>52</v>
      </c>
      <c r="L37" s="312">
        <v>2.0000000000000018E-2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0.18527918781725886</v>
      </c>
      <c r="E38" s="189">
        <v>0.14798850574712646</v>
      </c>
      <c r="F38" s="201">
        <v>0.18356164383561646</v>
      </c>
      <c r="G38" s="274"/>
      <c r="H38" s="278" t="s">
        <v>52</v>
      </c>
      <c r="I38" s="235">
        <v>3.5573138088489999</v>
      </c>
      <c r="J38" s="270"/>
      <c r="K38" s="167"/>
      <c r="L38" s="316">
        <v>-2.8236730644483288E-2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119.52</v>
      </c>
      <c r="F44" s="223">
        <v>117.3</v>
      </c>
      <c r="G44" s="279"/>
      <c r="H44" s="280" t="s">
        <v>548</v>
      </c>
      <c r="I44" s="233">
        <v>1.8574297188755029E-2</v>
      </c>
      <c r="J44" s="283"/>
      <c r="K44" s="284" t="s">
        <v>52</v>
      </c>
      <c r="L44" s="318">
        <v>0.81999999999999318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55.71</v>
      </c>
      <c r="E45" s="226">
        <v>58.94</v>
      </c>
      <c r="F45" s="198">
        <v>59.33</v>
      </c>
      <c r="G45" s="271"/>
      <c r="H45" s="281" t="s">
        <v>52</v>
      </c>
      <c r="I45" s="234">
        <v>6.6168985408889824E-3</v>
      </c>
      <c r="J45" s="286"/>
      <c r="K45" s="163" t="s">
        <v>52</v>
      </c>
      <c r="L45" s="312">
        <v>1.2199999999999989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58.96</v>
      </c>
      <c r="E46" s="226">
        <v>56.74</v>
      </c>
      <c r="F46" s="198">
        <v>55.52</v>
      </c>
      <c r="G46" s="271"/>
      <c r="H46" s="281" t="s">
        <v>548</v>
      </c>
      <c r="I46" s="234">
        <v>2.150158618258724E-2</v>
      </c>
      <c r="J46" s="286"/>
      <c r="K46" s="163" t="s">
        <v>52</v>
      </c>
      <c r="L46" s="312">
        <v>-6.7999999999999972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12.64</v>
      </c>
      <c r="F47" s="198">
        <v>15.77</v>
      </c>
      <c r="G47" s="271"/>
      <c r="H47" s="281" t="s">
        <v>52</v>
      </c>
      <c r="I47" s="234">
        <v>0.24762658227848089</v>
      </c>
      <c r="J47" s="286"/>
      <c r="K47" s="163" t="s">
        <v>52</v>
      </c>
      <c r="L47" s="312">
        <v>5.2899999999999991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7.159675590825848E-2</v>
      </c>
      <c r="E48" s="229">
        <v>0.10926694329183956</v>
      </c>
      <c r="F48" s="201">
        <v>0.13730953417501088</v>
      </c>
      <c r="G48" s="274"/>
      <c r="H48" s="282" t="s">
        <v>52</v>
      </c>
      <c r="I48" s="235">
        <v>2.8042590883171319</v>
      </c>
      <c r="J48" s="287"/>
      <c r="K48" s="167"/>
      <c r="L48" s="316">
        <v>5.028802790580885</v>
      </c>
      <c r="M48" s="317">
        <v>4.5170585387168012E-2</v>
      </c>
    </row>
    <row r="49" spans="2:15" ht="12" customHeight="1">
      <c r="B49" s="296" t="s">
        <v>710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1"/>
      <c r="C57" s="1" t="s">
        <v>707</v>
      </c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 t="s">
        <v>709</v>
      </c>
      <c r="C58" s="1"/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23.25" customHeight="1">
      <c r="B59" s="415" t="s">
        <v>708</v>
      </c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9">
    <mergeCell ref="B59:N59"/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31" colorId="22" zoomScaleNormal="100" workbookViewId="0">
      <selection activeCell="O15" sqref="O15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698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559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679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437.29</v>
      </c>
      <c r="F10" s="198">
        <v>425.99</v>
      </c>
      <c r="G10" s="271"/>
      <c r="H10" s="94" t="s">
        <v>548</v>
      </c>
      <c r="I10" s="234">
        <v>2.5840975096617869E-2</v>
      </c>
      <c r="J10" s="267"/>
      <c r="K10" s="163" t="s">
        <v>52</v>
      </c>
      <c r="L10" s="312">
        <v>0.17000000000001592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363.41</v>
      </c>
      <c r="E11" s="187">
        <v>362.86</v>
      </c>
      <c r="F11" s="198">
        <v>363.23</v>
      </c>
      <c r="G11" s="271"/>
      <c r="H11" s="94" t="s">
        <v>52</v>
      </c>
      <c r="I11" s="234">
        <v>1.0196770104171637E-3</v>
      </c>
      <c r="J11" s="267"/>
      <c r="K11" s="163" t="s">
        <v>52</v>
      </c>
      <c r="L11" s="312">
        <v>-0.59999999999996589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96.92</v>
      </c>
      <c r="E12" s="187">
        <v>91.92</v>
      </c>
      <c r="F12" s="198">
        <v>88.07</v>
      </c>
      <c r="G12" s="271"/>
      <c r="H12" s="94" t="s">
        <v>548</v>
      </c>
      <c r="I12" s="234">
        <v>4.1884247171453559E-2</v>
      </c>
      <c r="J12" s="267"/>
      <c r="K12" s="163" t="s">
        <v>52</v>
      </c>
      <c r="L12" s="312">
        <v>2.0099999999999909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86.52</v>
      </c>
      <c r="F13" s="198">
        <v>69.28</v>
      </c>
      <c r="G13" s="271"/>
      <c r="H13" s="94" t="s">
        <v>548</v>
      </c>
      <c r="I13" s="234">
        <v>0.19926028663892736</v>
      </c>
      <c r="J13" s="267"/>
      <c r="K13" s="163" t="s">
        <v>52</v>
      </c>
      <c r="L13" s="312">
        <v>-2.8400000000000034</v>
      </c>
      <c r="M13" s="215">
        <v>44.193999999999996</v>
      </c>
    </row>
    <row r="14" spans="1:16" ht="12" customHeight="1">
      <c r="B14" s="190"/>
      <c r="C14" s="260" t="s">
        <v>10</v>
      </c>
      <c r="D14" s="253">
        <v>0.2080246779484283</v>
      </c>
      <c r="E14" s="191">
        <v>0.19024583315009452</v>
      </c>
      <c r="F14" s="199">
        <v>0.15351207622424107</v>
      </c>
      <c r="G14" s="272"/>
      <c r="H14" s="275" t="s">
        <v>548</v>
      </c>
      <c r="I14" s="240">
        <v>3.6733756925853456</v>
      </c>
      <c r="J14" s="268"/>
      <c r="K14" s="192"/>
      <c r="L14" s="313">
        <v>-0.67937763174913535</v>
      </c>
      <c r="M14" s="314">
        <v>0.11984521055757283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312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47.37</v>
      </c>
      <c r="F16" s="198">
        <v>49.74</v>
      </c>
      <c r="G16" s="271"/>
      <c r="H16" s="94" t="s">
        <v>52</v>
      </c>
      <c r="I16" s="234">
        <v>5.0031665611146359E-2</v>
      </c>
      <c r="J16" s="267"/>
      <c r="K16" s="163" t="s">
        <v>52</v>
      </c>
      <c r="L16" s="312">
        <v>0.17000000000000171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31.75</v>
      </c>
      <c r="E17" s="187">
        <v>29.83</v>
      </c>
      <c r="F17" s="198">
        <v>31.22</v>
      </c>
      <c r="G17" s="271"/>
      <c r="H17" s="94" t="s">
        <v>52</v>
      </c>
      <c r="I17" s="234">
        <v>4.6597385182701956E-2</v>
      </c>
      <c r="J17" s="267"/>
      <c r="K17" s="163" t="s">
        <v>52</v>
      </c>
      <c r="L17" s="312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28.72</v>
      </c>
      <c r="E18" s="187">
        <v>24.49</v>
      </c>
      <c r="F18" s="198">
        <v>25.86</v>
      </c>
      <c r="G18" s="271"/>
      <c r="H18" s="94" t="s">
        <v>52</v>
      </c>
      <c r="I18" s="234">
        <v>5.5941200489995957E-2</v>
      </c>
      <c r="J18" s="267"/>
      <c r="K18" s="163" t="s">
        <v>52</v>
      </c>
      <c r="L18" s="312">
        <v>0.68999999999999773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29.4</v>
      </c>
      <c r="F19" s="198">
        <v>25.74</v>
      </c>
      <c r="G19" s="271"/>
      <c r="H19" s="94" t="s">
        <v>548</v>
      </c>
      <c r="I19" s="234">
        <v>0.1244897959183674</v>
      </c>
      <c r="J19" s="267"/>
      <c r="K19" s="163" t="s">
        <v>52</v>
      </c>
      <c r="L19" s="312">
        <v>-0.24000000000000199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0.53133785348106499</v>
      </c>
      <c r="E20" s="191">
        <v>0.54123711340206193</v>
      </c>
      <c r="F20" s="199">
        <v>0.45094604064470917</v>
      </c>
      <c r="G20" s="272"/>
      <c r="H20" s="275" t="s">
        <v>548</v>
      </c>
      <c r="I20" s="240">
        <v>9.0291072757352762</v>
      </c>
      <c r="J20" s="268"/>
      <c r="K20" s="192"/>
      <c r="L20" s="313">
        <v>-0.97739451683782619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312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369.8</v>
      </c>
      <c r="G22" s="271"/>
      <c r="H22" s="94" t="s">
        <v>548</v>
      </c>
      <c r="I22" s="234">
        <v>3.7630770832248972E-2</v>
      </c>
      <c r="J22" s="267"/>
      <c r="K22" s="163" t="s">
        <v>52</v>
      </c>
      <c r="L22" s="312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327.48</v>
      </c>
      <c r="E23" s="187">
        <v>329.22</v>
      </c>
      <c r="F23" s="198">
        <v>328.11</v>
      </c>
      <c r="G23" s="271"/>
      <c r="H23" s="94" t="s">
        <v>548</v>
      </c>
      <c r="I23" s="234">
        <v>3.3716056132677696E-3</v>
      </c>
      <c r="J23" s="267"/>
      <c r="K23" s="163" t="s">
        <v>52</v>
      </c>
      <c r="L23" s="312">
        <v>-0.62999999999999545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64.5</v>
      </c>
      <c r="E24" s="187">
        <v>64.44</v>
      </c>
      <c r="F24" s="198">
        <v>58.95</v>
      </c>
      <c r="G24" s="271"/>
      <c r="H24" s="94" t="s">
        <v>548</v>
      </c>
      <c r="I24" s="234">
        <v>8.5195530726256852E-2</v>
      </c>
      <c r="J24" s="267"/>
      <c r="K24" s="163" t="s">
        <v>52</v>
      </c>
      <c r="L24" s="312">
        <v>1.2700000000000031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55.94</v>
      </c>
      <c r="F25" s="198">
        <v>42.23</v>
      </c>
      <c r="G25" s="271"/>
      <c r="H25" s="94" t="s">
        <v>548</v>
      </c>
      <c r="I25" s="234">
        <v>0.24508401859134787</v>
      </c>
      <c r="J25" s="267"/>
      <c r="K25" s="163" t="s">
        <v>52</v>
      </c>
      <c r="L25" s="312">
        <v>-2.6200000000000045</v>
      </c>
      <c r="M25" s="215">
        <v>23.5</v>
      </c>
      <c r="O25" s="152"/>
    </row>
    <row r="26" spans="2:16" ht="12" customHeight="1">
      <c r="B26" s="174"/>
      <c r="C26" s="260" t="s">
        <v>10</v>
      </c>
      <c r="D26" s="253">
        <v>0.15860503086892189</v>
      </c>
      <c r="E26" s="191">
        <v>0.14210232180053853</v>
      </c>
      <c r="F26" s="199">
        <v>0.10910453159716839</v>
      </c>
      <c r="G26" s="272"/>
      <c r="H26" s="275" t="s">
        <v>548</v>
      </c>
      <c r="I26" s="240">
        <v>3.2997790203370139</v>
      </c>
      <c r="J26" s="268"/>
      <c r="K26" s="192"/>
      <c r="L26" s="313">
        <v>-0.69608894472909988</v>
      </c>
      <c r="M26" s="314">
        <v>7.9327304458194511E-2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312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356.63</v>
      </c>
      <c r="G28" s="273">
        <v>11.942458537150131</v>
      </c>
      <c r="H28" s="94" t="s">
        <v>548</v>
      </c>
      <c r="I28" s="234">
        <v>3.862950183308167E-2</v>
      </c>
      <c r="J28" s="267"/>
      <c r="K28" s="163" t="s">
        <v>52</v>
      </c>
      <c r="L28" s="312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313.86</v>
      </c>
      <c r="E29" s="188">
        <v>318.52999999999997</v>
      </c>
      <c r="F29" s="200">
        <v>317.89999999999998</v>
      </c>
      <c r="G29" s="273">
        <v>5.2739015493759069</v>
      </c>
      <c r="H29" s="94" t="s">
        <v>548</v>
      </c>
      <c r="I29" s="234">
        <v>1.9778356826671839E-3</v>
      </c>
      <c r="J29" s="267"/>
      <c r="K29" s="163" t="s">
        <v>52</v>
      </c>
      <c r="L29" s="312">
        <v>0.63999999999998636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58.24</v>
      </c>
      <c r="E30" s="188">
        <v>58.42</v>
      </c>
      <c r="F30" s="200">
        <v>53.34</v>
      </c>
      <c r="G30" s="273">
        <v>17.261410788381752</v>
      </c>
      <c r="H30" s="94" t="s">
        <v>548</v>
      </c>
      <c r="I30" s="234">
        <v>8.6956521739130377E-2</v>
      </c>
      <c r="J30" s="267"/>
      <c r="K30" s="163" t="s">
        <v>52</v>
      </c>
      <c r="L30" s="312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53.4</v>
      </c>
      <c r="F31" s="200">
        <v>40.07</v>
      </c>
      <c r="G31" s="273">
        <v>38.309922972360653</v>
      </c>
      <c r="H31" s="94" t="s">
        <v>548</v>
      </c>
      <c r="I31" s="234">
        <v>0.24962546816479403</v>
      </c>
      <c r="J31" s="267"/>
      <c r="K31" s="163" t="s">
        <v>52</v>
      </c>
      <c r="L31" s="312">
        <v>-2.6599999999999966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0.15654393980112871</v>
      </c>
      <c r="E32" s="191">
        <v>0.14166335057699961</v>
      </c>
      <c r="F32" s="199">
        <v>0.10793556728800775</v>
      </c>
      <c r="G32" s="272"/>
      <c r="H32" s="275" t="s">
        <v>548</v>
      </c>
      <c r="I32" s="240">
        <v>3.3727783288991855</v>
      </c>
      <c r="J32" s="268"/>
      <c r="K32" s="192"/>
      <c r="L32" s="313">
        <v>-0.73639470131255358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6.45</v>
      </c>
      <c r="G34" s="271">
        <v>21.931260229132562</v>
      </c>
      <c r="H34" s="277" t="s">
        <v>52</v>
      </c>
      <c r="I34" s="234">
        <v>0.13957597173144887</v>
      </c>
      <c r="J34" s="267"/>
      <c r="K34" s="163" t="s">
        <v>52</v>
      </c>
      <c r="L34" s="312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4.17</v>
      </c>
      <c r="E35" s="187">
        <v>3.81</v>
      </c>
      <c r="F35" s="198">
        <v>3.91</v>
      </c>
      <c r="G35" s="271">
        <v>19.546742209631731</v>
      </c>
      <c r="H35" s="277" t="s">
        <v>52</v>
      </c>
      <c r="I35" s="234">
        <v>2.6246719160105014E-2</v>
      </c>
      <c r="J35" s="267"/>
      <c r="K35" s="163" t="s">
        <v>52</v>
      </c>
      <c r="L35" s="312">
        <v>4.0000000000000036E-2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3.7</v>
      </c>
      <c r="E36" s="187">
        <v>2.99</v>
      </c>
      <c r="F36" s="198">
        <v>3.27</v>
      </c>
      <c r="G36" s="271">
        <v>4.093567251461991</v>
      </c>
      <c r="H36" s="277" t="s">
        <v>52</v>
      </c>
      <c r="I36" s="234">
        <v>9.3645484949832714E-2</v>
      </c>
      <c r="J36" s="267"/>
      <c r="K36" s="163" t="s">
        <v>52</v>
      </c>
      <c r="L36" s="312">
        <v>6.0000000000000053E-2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1.18</v>
      </c>
      <c r="F37" s="198">
        <v>1.32</v>
      </c>
      <c r="G37" s="271">
        <v>28.378378378378386</v>
      </c>
      <c r="H37" s="277" t="s">
        <v>52</v>
      </c>
      <c r="I37" s="234">
        <v>0.1186440677966103</v>
      </c>
      <c r="J37" s="267"/>
      <c r="K37" s="163" t="s">
        <v>52</v>
      </c>
      <c r="L37" s="312">
        <v>3.0000000000000027E-2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0.18551461245235068</v>
      </c>
      <c r="E38" s="189">
        <v>0.17352941176470585</v>
      </c>
      <c r="F38" s="201">
        <v>0.18384401114206131</v>
      </c>
      <c r="G38" s="274"/>
      <c r="H38" s="278" t="s">
        <v>52</v>
      </c>
      <c r="I38" s="235">
        <v>1.031459937735546</v>
      </c>
      <c r="J38" s="270"/>
      <c r="K38" s="167"/>
      <c r="L38" s="316">
        <v>0.16406213115528345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559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679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119.52</v>
      </c>
      <c r="F44" s="223">
        <v>116.48</v>
      </c>
      <c r="G44" s="279"/>
      <c r="H44" s="280" t="s">
        <v>548</v>
      </c>
      <c r="I44" s="233">
        <v>2.5435073627844695E-2</v>
      </c>
      <c r="J44" s="283"/>
      <c r="K44" s="284" t="s">
        <v>52</v>
      </c>
      <c r="L44" s="318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55.51</v>
      </c>
      <c r="E45" s="226">
        <v>58.46</v>
      </c>
      <c r="F45" s="198">
        <v>58.11</v>
      </c>
      <c r="G45" s="271"/>
      <c r="H45" s="281" t="s">
        <v>548</v>
      </c>
      <c r="I45" s="234">
        <v>5.9869996578857387E-3</v>
      </c>
      <c r="J45" s="286"/>
      <c r="K45" s="163" t="s">
        <v>52</v>
      </c>
      <c r="L45" s="312">
        <v>0.13000000000000256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59.16</v>
      </c>
      <c r="E46" s="226">
        <v>56.2</v>
      </c>
      <c r="F46" s="198">
        <v>62.32</v>
      </c>
      <c r="G46" s="271"/>
      <c r="H46" s="281" t="s">
        <v>52</v>
      </c>
      <c r="I46" s="234">
        <v>0.1088967971530248</v>
      </c>
      <c r="J46" s="286"/>
      <c r="K46" s="163" t="s">
        <v>52</v>
      </c>
      <c r="L46" s="312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13.75</v>
      </c>
      <c r="F47" s="198">
        <v>10.48</v>
      </c>
      <c r="G47" s="271"/>
      <c r="H47" s="281" t="s">
        <v>548</v>
      </c>
      <c r="I47" s="234">
        <v>0.23781818181818182</v>
      </c>
      <c r="J47" s="286"/>
      <c r="K47" s="163" t="s">
        <v>52</v>
      </c>
      <c r="L47" s="312">
        <v>-0.80999999999999872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7.1596755908258494E-2</v>
      </c>
      <c r="E48" s="229">
        <v>0.11991976277690564</v>
      </c>
      <c r="F48" s="201">
        <v>8.702150626920202E-2</v>
      </c>
      <c r="G48" s="274"/>
      <c r="H48" s="282" t="s">
        <v>548</v>
      </c>
      <c r="I48" s="235">
        <v>3.2898256507703616</v>
      </c>
      <c r="J48" s="287"/>
      <c r="K48" s="167"/>
      <c r="L48" s="316">
        <v>-0.68272052852451814</v>
      </c>
      <c r="M48" s="317">
        <v>4.5170585387168012E-2</v>
      </c>
    </row>
    <row r="49" spans="2:15" ht="12" customHeight="1">
      <c r="B49" s="296" t="s">
        <v>699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703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10"/>
    </row>
    <row r="56" spans="2:15" ht="12" customHeight="1">
      <c r="B56" s="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7"/>
      <c r="M56" s="307"/>
      <c r="N56" s="131"/>
      <c r="O56" s="87"/>
    </row>
    <row r="57" spans="2:15" ht="12" customHeight="1">
      <c r="B57" s="1"/>
      <c r="C57" s="1" t="s">
        <v>707</v>
      </c>
      <c r="D57" s="1"/>
      <c r="E57" s="1"/>
      <c r="F57" s="1"/>
      <c r="G57" s="3"/>
      <c r="H57" s="4"/>
      <c r="I57" s="3"/>
      <c r="J57" s="5"/>
      <c r="K57" s="5"/>
      <c r="L57" s="309"/>
      <c r="M57" s="309"/>
      <c r="N57" s="131"/>
      <c r="O57" s="9"/>
    </row>
    <row r="58" spans="2:15" ht="12" customHeight="1">
      <c r="B58" s="1" t="s">
        <v>709</v>
      </c>
      <c r="C58" s="1"/>
      <c r="D58" s="1"/>
      <c r="E58" s="1"/>
      <c r="F58" s="1"/>
      <c r="G58" s="1"/>
      <c r="H58" s="1"/>
      <c r="I58" s="1"/>
      <c r="J58" s="1"/>
      <c r="K58" s="1"/>
      <c r="L58" s="310"/>
      <c r="M58" s="310"/>
      <c r="N58" s="311"/>
      <c r="O58" s="9"/>
    </row>
    <row r="59" spans="2:15" ht="23.25" customHeight="1">
      <c r="B59" s="415" t="s">
        <v>708</v>
      </c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9">
    <mergeCell ref="B59:N59"/>
    <mergeCell ref="F6:L6"/>
    <mergeCell ref="G7:I8"/>
    <mergeCell ref="J7:L8"/>
    <mergeCell ref="M7:M8"/>
    <mergeCell ref="F41:L41"/>
    <mergeCell ref="G42:I43"/>
    <mergeCell ref="J42:L43"/>
    <mergeCell ref="M42:M43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7" colorId="22" zoomScale="90" zoomScaleNormal="90" workbookViewId="0">
      <selection activeCell="E39" sqref="E39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695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631</v>
      </c>
      <c r="E6" s="179" t="s">
        <v>654</v>
      </c>
      <c r="F6" s="389" t="s">
        <v>696</v>
      </c>
      <c r="G6" s="390">
        <v>0</v>
      </c>
      <c r="H6" s="391">
        <v>0</v>
      </c>
      <c r="I6" s="391">
        <v>0</v>
      </c>
      <c r="J6" s="391">
        <v>0</v>
      </c>
      <c r="K6" s="391">
        <v>0</v>
      </c>
      <c r="L6" s="392">
        <v>0</v>
      </c>
      <c r="M6" s="213" t="s">
        <v>559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679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472.56</v>
      </c>
      <c r="E10" s="187">
        <v>437.29</v>
      </c>
      <c r="F10" s="198">
        <v>425.82</v>
      </c>
      <c r="G10" s="271"/>
      <c r="H10" s="94" t="s">
        <v>548</v>
      </c>
      <c r="I10" s="234">
        <v>2.6229733129044863E-2</v>
      </c>
      <c r="J10" s="267"/>
      <c r="K10" s="163" t="s">
        <v>52</v>
      </c>
      <c r="L10" s="184" t="s">
        <v>603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363.41</v>
      </c>
      <c r="E11" s="187">
        <v>362.47</v>
      </c>
      <c r="F11" s="198">
        <v>363.83</v>
      </c>
      <c r="G11" s="271"/>
      <c r="H11" s="94" t="s">
        <v>52</v>
      </c>
      <c r="I11" s="234">
        <v>3.7520346511434877E-3</v>
      </c>
      <c r="J11" s="267"/>
      <c r="K11" s="163" t="s">
        <v>52</v>
      </c>
      <c r="L11" s="184" t="s">
        <v>603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96.92</v>
      </c>
      <c r="E12" s="187">
        <v>90.73</v>
      </c>
      <c r="F12" s="198">
        <v>86.06</v>
      </c>
      <c r="G12" s="271"/>
      <c r="H12" s="94" t="s">
        <v>548</v>
      </c>
      <c r="I12" s="234">
        <v>5.1471398655351108E-2</v>
      </c>
      <c r="J12" s="267"/>
      <c r="K12" s="163" t="s">
        <v>52</v>
      </c>
      <c r="L12" s="184" t="s">
        <v>603</v>
      </c>
      <c r="M12" s="215">
        <v>51.633000000000003</v>
      </c>
    </row>
    <row r="13" spans="1:16" ht="12" customHeight="1">
      <c r="B13" s="174"/>
      <c r="C13" s="259" t="s">
        <v>9</v>
      </c>
      <c r="D13" s="252">
        <v>95.76</v>
      </c>
      <c r="E13" s="187">
        <v>88.14</v>
      </c>
      <c r="F13" s="198">
        <v>72.12</v>
      </c>
      <c r="G13" s="271"/>
      <c r="H13" s="94" t="s">
        <v>548</v>
      </c>
      <c r="I13" s="234">
        <v>0.1817562968005445</v>
      </c>
      <c r="J13" s="267"/>
      <c r="K13" s="163" t="s">
        <v>52</v>
      </c>
      <c r="L13" s="184" t="s">
        <v>603</v>
      </c>
      <c r="M13" s="215">
        <v>44.193999999999996</v>
      </c>
    </row>
    <row r="14" spans="1:16" ht="12" customHeight="1">
      <c r="B14" s="190"/>
      <c r="C14" s="260" t="s">
        <v>10</v>
      </c>
      <c r="D14" s="253">
        <v>0.2080246779484283</v>
      </c>
      <c r="E14" s="191">
        <v>0.19448367166813768</v>
      </c>
      <c r="F14" s="199">
        <v>0.16030585254173244</v>
      </c>
      <c r="G14" s="272"/>
      <c r="H14" s="275" t="s">
        <v>548</v>
      </c>
      <c r="I14" s="240">
        <v>3.4177819126405247</v>
      </c>
      <c r="J14" s="268"/>
      <c r="K14" s="192"/>
      <c r="L14" s="193" t="s">
        <v>603</v>
      </c>
      <c r="M14" s="216">
        <v>0.11984521055757283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62.83</v>
      </c>
      <c r="E16" s="187">
        <v>47.37</v>
      </c>
      <c r="F16" s="198">
        <v>49.57</v>
      </c>
      <c r="G16" s="271"/>
      <c r="H16" s="94" t="s">
        <v>52</v>
      </c>
      <c r="I16" s="234">
        <v>4.6442896347899554E-2</v>
      </c>
      <c r="J16" s="267"/>
      <c r="K16" s="163" t="s">
        <v>52</v>
      </c>
      <c r="L16" s="184" t="s">
        <v>603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31.75</v>
      </c>
      <c r="E17" s="187">
        <v>29.83</v>
      </c>
      <c r="F17" s="198">
        <v>31.22</v>
      </c>
      <c r="G17" s="271"/>
      <c r="H17" s="94" t="s">
        <v>52</v>
      </c>
      <c r="I17" s="234">
        <v>4.6597385182701956E-2</v>
      </c>
      <c r="J17" s="267"/>
      <c r="K17" s="163" t="s">
        <v>52</v>
      </c>
      <c r="L17" s="184" t="s">
        <v>603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28.72</v>
      </c>
      <c r="E18" s="187">
        <v>24.77</v>
      </c>
      <c r="F18" s="198">
        <v>25.17</v>
      </c>
      <c r="G18" s="271"/>
      <c r="H18" s="94" t="s">
        <v>52</v>
      </c>
      <c r="I18" s="234">
        <v>1.6148566814695231E-2</v>
      </c>
      <c r="J18" s="267"/>
      <c r="K18" s="163" t="s">
        <v>52</v>
      </c>
      <c r="L18" s="184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32.130000000000003</v>
      </c>
      <c r="E19" s="187">
        <v>29.13</v>
      </c>
      <c r="F19" s="198">
        <v>25.98</v>
      </c>
      <c r="G19" s="271"/>
      <c r="H19" s="94" t="s">
        <v>548</v>
      </c>
      <c r="I19" s="234">
        <v>0.10813594232749735</v>
      </c>
      <c r="J19" s="267"/>
      <c r="K19" s="163" t="s">
        <v>52</v>
      </c>
      <c r="L19" s="184" t="s">
        <v>603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0.53133785348106499</v>
      </c>
      <c r="E20" s="191">
        <v>0.53351648351648351</v>
      </c>
      <c r="F20" s="199">
        <v>0.46071998581308743</v>
      </c>
      <c r="G20" s="272"/>
      <c r="H20" s="275" t="s">
        <v>548</v>
      </c>
      <c r="I20" s="240">
        <v>7.2796497703396081</v>
      </c>
      <c r="J20" s="268"/>
      <c r="K20" s="192"/>
      <c r="L20" s="193" t="s">
        <v>603</v>
      </c>
      <c r="M20" s="216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402.61</v>
      </c>
      <c r="E22" s="187">
        <v>384.26</v>
      </c>
      <c r="F22" s="198">
        <v>369.8</v>
      </c>
      <c r="G22" s="271"/>
      <c r="H22" s="94" t="s">
        <v>548</v>
      </c>
      <c r="I22" s="234">
        <v>3.7630770832248972E-2</v>
      </c>
      <c r="J22" s="267"/>
      <c r="K22" s="163" t="s">
        <v>52</v>
      </c>
      <c r="L22" s="184" t="s">
        <v>603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327.48</v>
      </c>
      <c r="E23" s="187">
        <v>328.83</v>
      </c>
      <c r="F23" s="198">
        <v>328.74</v>
      </c>
      <c r="G23" s="271"/>
      <c r="H23" s="94" t="s">
        <v>548</v>
      </c>
      <c r="I23" s="234">
        <v>2.7369765532336832E-4</v>
      </c>
      <c r="J23" s="267"/>
      <c r="K23" s="163" t="s">
        <v>52</v>
      </c>
      <c r="L23" s="184" t="s">
        <v>603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64.5</v>
      </c>
      <c r="E24" s="187">
        <v>62.91</v>
      </c>
      <c r="F24" s="198">
        <v>57.68</v>
      </c>
      <c r="G24" s="271"/>
      <c r="H24" s="94" t="s">
        <v>548</v>
      </c>
      <c r="I24" s="234">
        <v>8.3134636782705384E-2</v>
      </c>
      <c r="J24" s="267"/>
      <c r="K24" s="163" t="s">
        <v>52</v>
      </c>
      <c r="L24" s="184" t="s">
        <v>603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62.17</v>
      </c>
      <c r="E25" s="187">
        <v>57.92</v>
      </c>
      <c r="F25" s="198">
        <v>44.85</v>
      </c>
      <c r="G25" s="271"/>
      <c r="H25" s="94" t="s">
        <v>548</v>
      </c>
      <c r="I25" s="234">
        <v>0.22565607734806625</v>
      </c>
      <c r="J25" s="267"/>
      <c r="K25" s="163" t="s">
        <v>52</v>
      </c>
      <c r="L25" s="184" t="s">
        <v>603</v>
      </c>
      <c r="M25" s="215">
        <v>23.5</v>
      </c>
      <c r="O25" s="152"/>
    </row>
    <row r="26" spans="2:16" ht="12" customHeight="1">
      <c r="B26" s="174"/>
      <c r="C26" s="260" t="s">
        <v>10</v>
      </c>
      <c r="D26" s="253">
        <v>0.15860503086892189</v>
      </c>
      <c r="E26" s="191">
        <v>0.14785316791749631</v>
      </c>
      <c r="F26" s="199">
        <v>0.1160654210444594</v>
      </c>
      <c r="G26" s="272"/>
      <c r="H26" s="275" t="s">
        <v>548</v>
      </c>
      <c r="I26" s="240">
        <v>3.1787746873036911</v>
      </c>
      <c r="J26" s="268"/>
      <c r="K26" s="192"/>
      <c r="L26" s="193" t="s">
        <v>603</v>
      </c>
      <c r="M26" s="216">
        <v>7.9327304458194511E-2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384.78</v>
      </c>
      <c r="E28" s="188">
        <v>370.96</v>
      </c>
      <c r="F28" s="200">
        <v>356.63</v>
      </c>
      <c r="G28" s="273">
        <v>11.942458537150131</v>
      </c>
      <c r="H28" s="94" t="s">
        <v>548</v>
      </c>
      <c r="I28" s="234">
        <v>3.862950183308167E-2</v>
      </c>
      <c r="J28" s="267"/>
      <c r="K28" s="163" t="s">
        <v>52</v>
      </c>
      <c r="L28" s="184" t="s">
        <v>603</v>
      </c>
      <c r="M28" s="215">
        <v>273.19200000000001</v>
      </c>
    </row>
    <row r="29" spans="2:16" ht="12" customHeight="1">
      <c r="B29" s="174"/>
      <c r="C29" s="262" t="s">
        <v>8</v>
      </c>
      <c r="D29" s="254">
        <v>313.86</v>
      </c>
      <c r="E29" s="188">
        <v>318.52999999999997</v>
      </c>
      <c r="F29" s="200">
        <v>317.26</v>
      </c>
      <c r="G29" s="273">
        <v>5.2739015493759069</v>
      </c>
      <c r="H29" s="94" t="s">
        <v>548</v>
      </c>
      <c r="I29" s="234">
        <v>3.9870655825196E-3</v>
      </c>
      <c r="J29" s="267"/>
      <c r="K29" s="163" t="s">
        <v>52</v>
      </c>
      <c r="L29" s="184" t="s">
        <v>603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58.24</v>
      </c>
      <c r="E30" s="188">
        <v>56.52</v>
      </c>
      <c r="F30" s="200">
        <v>53.34</v>
      </c>
      <c r="G30" s="273">
        <v>17.261410788381752</v>
      </c>
      <c r="H30" s="94" t="s">
        <v>548</v>
      </c>
      <c r="I30" s="234">
        <v>5.6263269639065805E-2</v>
      </c>
      <c r="J30" s="267"/>
      <c r="K30" s="163" t="s">
        <v>52</v>
      </c>
      <c r="L30" s="184" t="s">
        <v>603</v>
      </c>
      <c r="M30" s="215">
        <v>18.545000000000002</v>
      </c>
    </row>
    <row r="31" spans="2:16" ht="12" customHeight="1">
      <c r="B31" s="174"/>
      <c r="C31" s="262" t="s">
        <v>9</v>
      </c>
      <c r="D31" s="254">
        <v>58.25</v>
      </c>
      <c r="E31" s="188">
        <v>55.44</v>
      </c>
      <c r="F31" s="200">
        <v>42.73</v>
      </c>
      <c r="G31" s="273">
        <v>38.309922972360653</v>
      </c>
      <c r="H31" s="94" t="s">
        <v>548</v>
      </c>
      <c r="I31" s="234">
        <v>0.22925685425685427</v>
      </c>
      <c r="J31" s="267"/>
      <c r="K31" s="163" t="s">
        <v>52</v>
      </c>
      <c r="L31" s="184" t="s">
        <v>603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0.15654393980112871</v>
      </c>
      <c r="E32" s="191">
        <v>0.1478202906279163</v>
      </c>
      <c r="F32" s="199">
        <v>0.11529951430113328</v>
      </c>
      <c r="G32" s="272"/>
      <c r="H32" s="275" t="s">
        <v>548</v>
      </c>
      <c r="I32" s="240">
        <v>3.2520776326783016</v>
      </c>
      <c r="J32" s="268"/>
      <c r="K32" s="192"/>
      <c r="L32" s="193" t="s">
        <v>603</v>
      </c>
      <c r="M32" s="216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7.12</v>
      </c>
      <c r="E34" s="187">
        <v>5.66</v>
      </c>
      <c r="F34" s="198">
        <v>6.45</v>
      </c>
      <c r="G34" s="271">
        <v>21.931260229132562</v>
      </c>
      <c r="H34" s="277" t="s">
        <v>52</v>
      </c>
      <c r="I34" s="234">
        <v>0.13957597173144887</v>
      </c>
      <c r="J34" s="267"/>
      <c r="K34" s="163" t="s">
        <v>52</v>
      </c>
      <c r="L34" s="184" t="s">
        <v>603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4.17</v>
      </c>
      <c r="E35" s="187">
        <v>3.81</v>
      </c>
      <c r="F35" s="198">
        <v>3.87</v>
      </c>
      <c r="G35" s="271">
        <v>19.546742209631731</v>
      </c>
      <c r="H35" s="277" t="s">
        <v>52</v>
      </c>
      <c r="I35" s="234">
        <v>1.5748031496062964E-2</v>
      </c>
      <c r="J35" s="267"/>
      <c r="K35" s="163" t="s">
        <v>52</v>
      </c>
      <c r="L35" s="184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3.7</v>
      </c>
      <c r="E36" s="187">
        <v>3.05</v>
      </c>
      <c r="F36" s="198">
        <v>3.21</v>
      </c>
      <c r="G36" s="271">
        <v>4.093567251461991</v>
      </c>
      <c r="H36" s="277" t="s">
        <v>52</v>
      </c>
      <c r="I36" s="234">
        <v>5.2459016393442637E-2</v>
      </c>
      <c r="J36" s="267"/>
      <c r="K36" s="163" t="s">
        <v>52</v>
      </c>
      <c r="L36" s="184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1.46</v>
      </c>
      <c r="E37" s="187">
        <v>1.0900000000000001</v>
      </c>
      <c r="F37" s="198">
        <v>1.29</v>
      </c>
      <c r="G37" s="271">
        <v>28.378378378378386</v>
      </c>
      <c r="H37" s="277" t="s">
        <v>52</v>
      </c>
      <c r="I37" s="234">
        <v>0.1834862385321101</v>
      </c>
      <c r="J37" s="267"/>
      <c r="K37" s="163" t="s">
        <v>52</v>
      </c>
      <c r="L37" s="184" t="s">
        <v>603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0.18551461245235068</v>
      </c>
      <c r="E38" s="189">
        <v>0.15889212827988342</v>
      </c>
      <c r="F38" s="201">
        <v>0.18220338983050849</v>
      </c>
      <c r="G38" s="274"/>
      <c r="H38" s="278" t="s">
        <v>52</v>
      </c>
      <c r="I38" s="235">
        <v>2.3311261550625071</v>
      </c>
      <c r="J38" s="270"/>
      <c r="K38" s="167"/>
      <c r="L38" s="185" t="s">
        <v>603</v>
      </c>
      <c r="M38" s="219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631</v>
      </c>
      <c r="E41" s="203" t="s">
        <v>654</v>
      </c>
      <c r="F41" s="389" t="s">
        <v>696</v>
      </c>
      <c r="G41" s="390">
        <v>0</v>
      </c>
      <c r="H41" s="391">
        <v>0</v>
      </c>
      <c r="I41" s="391">
        <v>0</v>
      </c>
      <c r="J41" s="391">
        <v>0</v>
      </c>
      <c r="K41" s="391">
        <v>0</v>
      </c>
      <c r="L41" s="392">
        <v>0</v>
      </c>
      <c r="M41" s="220" t="s">
        <v>559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679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116.92</v>
      </c>
      <c r="E44" s="222">
        <v>119.52</v>
      </c>
      <c r="F44" s="223">
        <v>116.48</v>
      </c>
      <c r="G44" s="279"/>
      <c r="H44" s="280" t="s">
        <v>548</v>
      </c>
      <c r="I44" s="233">
        <v>2.5435073627844695E-2</v>
      </c>
      <c r="J44" s="283"/>
      <c r="K44" s="284" t="s">
        <v>52</v>
      </c>
      <c r="L44" s="285" t="s">
        <v>603</v>
      </c>
      <c r="M44" s="224">
        <v>82.790999999999997</v>
      </c>
    </row>
    <row r="45" spans="2:16" ht="12" customHeight="1">
      <c r="B45" s="174"/>
      <c r="C45" s="173" t="s">
        <v>8</v>
      </c>
      <c r="D45" s="225">
        <v>55.51</v>
      </c>
      <c r="E45" s="226">
        <v>57.78</v>
      </c>
      <c r="F45" s="198">
        <v>57.98</v>
      </c>
      <c r="G45" s="271"/>
      <c r="H45" s="281" t="s">
        <v>52</v>
      </c>
      <c r="I45" s="234">
        <v>3.4614053305641601E-3</v>
      </c>
      <c r="J45" s="286"/>
      <c r="K45" s="163" t="s">
        <v>52</v>
      </c>
      <c r="L45" s="184" t="s">
        <v>603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59.16</v>
      </c>
      <c r="E46" s="226">
        <v>56.2</v>
      </c>
      <c r="F46" s="198">
        <v>62.32</v>
      </c>
      <c r="G46" s="271"/>
      <c r="H46" s="281" t="s">
        <v>52</v>
      </c>
      <c r="I46" s="234">
        <v>0.1088967971530248</v>
      </c>
      <c r="J46" s="286"/>
      <c r="K46" s="163" t="s">
        <v>52</v>
      </c>
      <c r="L46" s="184" t="s">
        <v>603</v>
      </c>
      <c r="M46" s="227">
        <v>36.128999999999998</v>
      </c>
    </row>
    <row r="47" spans="2:16" ht="12" customHeight="1">
      <c r="B47" s="174"/>
      <c r="C47" s="173" t="s">
        <v>9</v>
      </c>
      <c r="D47" s="225">
        <v>8.2100000000000009</v>
      </c>
      <c r="E47" s="226">
        <v>14.43</v>
      </c>
      <c r="F47" s="198">
        <v>11.29</v>
      </c>
      <c r="G47" s="271"/>
      <c r="H47" s="281" t="s">
        <v>548</v>
      </c>
      <c r="I47" s="234">
        <v>0.21760221760221765</v>
      </c>
      <c r="J47" s="286"/>
      <c r="K47" s="163" t="s">
        <v>52</v>
      </c>
      <c r="L47" s="184" t="s">
        <v>603</v>
      </c>
      <c r="M47" s="227">
        <v>3.8250000000000002</v>
      </c>
    </row>
    <row r="48" spans="2:16" ht="12" customHeight="1">
      <c r="B48" s="175"/>
      <c r="C48" s="171" t="s">
        <v>10</v>
      </c>
      <c r="D48" s="228">
        <v>7.1596755908258494E-2</v>
      </c>
      <c r="E48" s="229">
        <v>0.12660115809791192</v>
      </c>
      <c r="F48" s="201">
        <v>9.3848711554447212E-2</v>
      </c>
      <c r="G48" s="274"/>
      <c r="H48" s="282" t="s">
        <v>548</v>
      </c>
      <c r="I48" s="235">
        <v>3.2752446543464711</v>
      </c>
      <c r="J48" s="287"/>
      <c r="K48" s="167"/>
      <c r="L48" s="185" t="s">
        <v>603</v>
      </c>
      <c r="M48" s="219">
        <v>4.5170585387168012E-2</v>
      </c>
    </row>
    <row r="49" spans="2:15" ht="12" customHeight="1">
      <c r="B49" s="296" t="s">
        <v>697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681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="90" zoomScaleNormal="90" workbookViewId="0">
      <selection activeCell="A2" sqref="A2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693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672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679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472.56</v>
      </c>
      <c r="F10" s="198">
        <v>437.29</v>
      </c>
      <c r="G10" s="271"/>
      <c r="H10" s="94" t="s">
        <v>548</v>
      </c>
      <c r="I10" s="234">
        <v>7.4999999999999997E-2</v>
      </c>
      <c r="J10" s="267"/>
      <c r="K10" s="163" t="s">
        <v>52</v>
      </c>
      <c r="L10" s="184">
        <v>0</v>
      </c>
      <c r="M10" s="215">
        <v>353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363.41</v>
      </c>
      <c r="F11" s="198">
        <v>362.22</v>
      </c>
      <c r="G11" s="271"/>
      <c r="H11" s="94" t="s">
        <v>548</v>
      </c>
      <c r="I11" s="234">
        <v>3.0000000000000001E-3</v>
      </c>
      <c r="J11" s="267"/>
      <c r="K11" s="163" t="s">
        <v>548</v>
      </c>
      <c r="L11" s="184">
        <v>2.6</v>
      </c>
      <c r="M11" s="215">
        <v>317.10000000000002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96.92</v>
      </c>
      <c r="F12" s="198">
        <v>91.13</v>
      </c>
      <c r="G12" s="271"/>
      <c r="H12" s="94" t="s">
        <v>548</v>
      </c>
      <c r="I12" s="234">
        <v>0.06</v>
      </c>
      <c r="J12" s="267"/>
      <c r="K12" s="163" t="s">
        <v>548</v>
      </c>
      <c r="L12" s="184">
        <v>0.1</v>
      </c>
      <c r="M12" s="215">
        <v>51.6</v>
      </c>
    </row>
    <row r="13" spans="1:16" ht="12" customHeight="1">
      <c r="B13" s="174"/>
      <c r="C13" s="259" t="s">
        <v>9</v>
      </c>
      <c r="D13" s="252">
        <v>76.14</v>
      </c>
      <c r="E13" s="187">
        <v>95.76</v>
      </c>
      <c r="F13" s="198">
        <v>87.95</v>
      </c>
      <c r="G13" s="271"/>
      <c r="H13" s="94" t="s">
        <v>548</v>
      </c>
      <c r="I13" s="234">
        <v>8.2000000000000003E-2</v>
      </c>
      <c r="J13" s="267"/>
      <c r="K13" s="163"/>
      <c r="L13" s="184">
        <v>2.6</v>
      </c>
      <c r="M13" s="215">
        <v>44.2</v>
      </c>
    </row>
    <row r="14" spans="1:16" ht="12" customHeight="1">
      <c r="B14" s="190"/>
      <c r="C14" s="260" t="s">
        <v>10</v>
      </c>
      <c r="D14" s="253">
        <v>0.17699999999999999</v>
      </c>
      <c r="E14" s="191">
        <v>0.20799999999999999</v>
      </c>
      <c r="F14" s="199">
        <v>0.19400000000000001</v>
      </c>
      <c r="G14" s="272"/>
      <c r="H14" s="275" t="s">
        <v>548</v>
      </c>
      <c r="I14" s="240">
        <v>1.4</v>
      </c>
      <c r="J14" s="268"/>
      <c r="K14" s="192"/>
      <c r="L14" s="193">
        <v>0.7</v>
      </c>
      <c r="M14" s="216">
        <v>0.12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62.83</v>
      </c>
      <c r="F16" s="198">
        <v>47.37</v>
      </c>
      <c r="G16" s="271"/>
      <c r="H16" s="94" t="s">
        <v>548</v>
      </c>
      <c r="I16" s="234">
        <v>0.246</v>
      </c>
      <c r="J16" s="267"/>
      <c r="K16" s="163" t="s">
        <v>52</v>
      </c>
      <c r="L16" s="184">
        <v>0</v>
      </c>
      <c r="M16" s="215">
        <v>61.3</v>
      </c>
    </row>
    <row r="17" spans="2:16" ht="12" customHeight="1">
      <c r="B17" s="174"/>
      <c r="C17" s="259" t="s">
        <v>8</v>
      </c>
      <c r="D17" s="252">
        <v>31.94</v>
      </c>
      <c r="E17" s="187">
        <v>31.75</v>
      </c>
      <c r="F17" s="198">
        <v>29.58</v>
      </c>
      <c r="G17" s="271"/>
      <c r="H17" s="94" t="s">
        <v>548</v>
      </c>
      <c r="I17" s="234">
        <v>6.8000000000000005E-2</v>
      </c>
      <c r="J17" s="267"/>
      <c r="K17" s="163" t="s">
        <v>548</v>
      </c>
      <c r="L17" s="184">
        <v>0.8</v>
      </c>
      <c r="M17" s="215">
        <v>37.799999999999997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25.17</v>
      </c>
      <c r="G18" s="271"/>
      <c r="H18" s="94" t="s">
        <v>548</v>
      </c>
      <c r="I18" s="234">
        <v>0.124</v>
      </c>
      <c r="J18" s="267"/>
      <c r="K18" s="163"/>
      <c r="L18" s="184">
        <v>0</v>
      </c>
      <c r="M18" s="215">
        <v>27.5</v>
      </c>
    </row>
    <row r="19" spans="2:16" ht="12" customHeight="1">
      <c r="B19" s="174"/>
      <c r="C19" s="259" t="s">
        <v>9</v>
      </c>
      <c r="D19" s="252">
        <v>26.55</v>
      </c>
      <c r="E19" s="187">
        <v>32.130000000000003</v>
      </c>
      <c r="F19" s="198">
        <v>28.96</v>
      </c>
      <c r="G19" s="271"/>
      <c r="H19" s="94" t="s">
        <v>548</v>
      </c>
      <c r="I19" s="234">
        <v>9.9000000000000005E-2</v>
      </c>
      <c r="J19" s="267"/>
      <c r="K19" s="163" t="s">
        <v>52</v>
      </c>
      <c r="L19" s="184">
        <v>0.8</v>
      </c>
      <c r="M19" s="215">
        <v>19.5</v>
      </c>
      <c r="P19" s="150"/>
    </row>
    <row r="20" spans="2:16" ht="12" customHeight="1">
      <c r="B20" s="190"/>
      <c r="C20" s="260" t="s">
        <v>10</v>
      </c>
      <c r="D20" s="253">
        <v>0.5</v>
      </c>
      <c r="E20" s="191">
        <v>0.53100000000000003</v>
      </c>
      <c r="F20" s="199">
        <v>0.52900000000000003</v>
      </c>
      <c r="G20" s="272"/>
      <c r="H20" s="275" t="s">
        <v>548</v>
      </c>
      <c r="I20" s="240">
        <v>0.2</v>
      </c>
      <c r="J20" s="268"/>
      <c r="K20" s="192" t="s">
        <v>52</v>
      </c>
      <c r="L20" s="193">
        <v>2.2000000000000002</v>
      </c>
      <c r="M20" s="216">
        <v>0.29899999999999999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402.61</v>
      </c>
      <c r="F22" s="198">
        <v>384.26</v>
      </c>
      <c r="G22" s="271"/>
      <c r="H22" s="94" t="s">
        <v>548</v>
      </c>
      <c r="I22" s="234">
        <v>4.5999999999999999E-2</v>
      </c>
      <c r="J22" s="267"/>
      <c r="K22" s="163" t="s">
        <v>52</v>
      </c>
      <c r="L22" s="184">
        <v>0</v>
      </c>
      <c r="M22" s="215">
        <v>285.3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327.48</v>
      </c>
      <c r="F23" s="198">
        <v>328.83</v>
      </c>
      <c r="G23" s="271"/>
      <c r="H23" s="94" t="s">
        <v>52</v>
      </c>
      <c r="I23" s="234">
        <v>4.0000000000000001E-3</v>
      </c>
      <c r="J23" s="267"/>
      <c r="K23" s="163" t="s">
        <v>548</v>
      </c>
      <c r="L23" s="184">
        <v>1.8</v>
      </c>
      <c r="M23" s="215">
        <v>275.5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64.5</v>
      </c>
      <c r="F24" s="198">
        <v>62.91</v>
      </c>
      <c r="G24" s="271"/>
      <c r="H24" s="94" t="s">
        <v>548</v>
      </c>
      <c r="I24" s="234">
        <v>2.5000000000000001E-2</v>
      </c>
      <c r="J24" s="267"/>
      <c r="K24" s="163" t="s">
        <v>52</v>
      </c>
      <c r="L24" s="184">
        <v>0</v>
      </c>
      <c r="M24" s="215">
        <v>20.7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62.17</v>
      </c>
      <c r="F25" s="198">
        <v>57.93</v>
      </c>
      <c r="G25" s="271"/>
      <c r="H25" s="94" t="s">
        <v>548</v>
      </c>
      <c r="I25" s="234">
        <v>6.8000000000000005E-2</v>
      </c>
      <c r="J25" s="267"/>
      <c r="K25" s="163"/>
      <c r="L25" s="184">
        <v>1.7</v>
      </c>
      <c r="M25" s="215">
        <v>23.5</v>
      </c>
      <c r="O25" s="152"/>
    </row>
    <row r="26" spans="2:16" ht="12" customHeight="1">
      <c r="B26" s="174"/>
      <c r="C26" s="260" t="s">
        <v>10</v>
      </c>
      <c r="D26" s="253">
        <v>0.13</v>
      </c>
      <c r="E26" s="191">
        <v>0.159</v>
      </c>
      <c r="F26" s="199">
        <v>0.14799999999999999</v>
      </c>
      <c r="G26" s="272"/>
      <c r="H26" s="275" t="s">
        <v>548</v>
      </c>
      <c r="I26" s="240">
        <v>1.1000000000000001</v>
      </c>
      <c r="J26" s="268"/>
      <c r="K26" s="192"/>
      <c r="L26" s="193">
        <v>0.5</v>
      </c>
      <c r="M26" s="216">
        <v>7.9000000000000001E-2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370.96</v>
      </c>
      <c r="G28" s="273">
        <v>11.942458537150131</v>
      </c>
      <c r="H28" s="94" t="s">
        <v>548</v>
      </c>
      <c r="I28" s="234">
        <v>3.5999999999999997E-2</v>
      </c>
      <c r="J28" s="267"/>
      <c r="K28" s="163" t="s">
        <v>52</v>
      </c>
      <c r="L28" s="184">
        <v>0</v>
      </c>
      <c r="M28" s="215">
        <v>273.2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313.86</v>
      </c>
      <c r="F29" s="200">
        <v>318.52999999999997</v>
      </c>
      <c r="G29" s="273">
        <v>5.2739015493759069</v>
      </c>
      <c r="H29" s="94" t="s">
        <v>52</v>
      </c>
      <c r="I29" s="234">
        <v>1.4999999999999999E-2</v>
      </c>
      <c r="J29" s="267"/>
      <c r="K29" s="163" t="s">
        <v>548</v>
      </c>
      <c r="L29" s="184">
        <v>1.4</v>
      </c>
      <c r="M29" s="215">
        <v>263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58.24</v>
      </c>
      <c r="F30" s="200">
        <v>56.52</v>
      </c>
      <c r="G30" s="273">
        <v>17.261410788381752</v>
      </c>
      <c r="H30" s="94" t="s">
        <v>548</v>
      </c>
      <c r="I30" s="234">
        <v>0.03</v>
      </c>
      <c r="J30" s="267"/>
      <c r="K30" s="163" t="s">
        <v>52</v>
      </c>
      <c r="L30" s="184">
        <v>0</v>
      </c>
      <c r="M30" s="215">
        <v>18.5</v>
      </c>
    </row>
    <row r="31" spans="2:16" ht="12" customHeight="1">
      <c r="B31" s="174"/>
      <c r="C31" s="262" t="s">
        <v>9</v>
      </c>
      <c r="D31" s="254">
        <v>44.12</v>
      </c>
      <c r="E31" s="188">
        <v>58.25</v>
      </c>
      <c r="F31" s="200">
        <v>55.44</v>
      </c>
      <c r="G31" s="273">
        <v>38.309922972360653</v>
      </c>
      <c r="H31" s="94" t="s">
        <v>548</v>
      </c>
      <c r="I31" s="234">
        <v>4.8000000000000001E-2</v>
      </c>
      <c r="J31" s="267"/>
      <c r="K31" s="163"/>
      <c r="L31" s="184">
        <v>1.4</v>
      </c>
      <c r="M31" s="215">
        <v>20.9</v>
      </c>
    </row>
    <row r="32" spans="2:16" ht="12" customHeight="1">
      <c r="B32" s="190"/>
      <c r="C32" s="263" t="s">
        <v>10</v>
      </c>
      <c r="D32" s="253">
        <v>0.127</v>
      </c>
      <c r="E32" s="191">
        <v>0.157</v>
      </c>
      <c r="F32" s="199">
        <v>0.14799999999999999</v>
      </c>
      <c r="G32" s="272"/>
      <c r="H32" s="275" t="s">
        <v>548</v>
      </c>
      <c r="I32" s="240">
        <v>0.9</v>
      </c>
      <c r="J32" s="268"/>
      <c r="K32" s="192"/>
      <c r="L32" s="193">
        <v>0.4</v>
      </c>
      <c r="M32" s="216">
        <v>7.3999999999999996E-2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5.66</v>
      </c>
      <c r="G34" s="271">
        <v>21.931260229132562</v>
      </c>
      <c r="H34" s="277" t="s">
        <v>548</v>
      </c>
      <c r="I34" s="234">
        <v>0.20499999999999999</v>
      </c>
      <c r="J34" s="267"/>
      <c r="K34" s="163" t="s">
        <v>52</v>
      </c>
      <c r="L34" s="184">
        <v>0</v>
      </c>
      <c r="M34" s="215">
        <v>6.3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3.81</v>
      </c>
      <c r="G35" s="271">
        <v>19.546742209631731</v>
      </c>
      <c r="H35" s="277" t="s">
        <v>548</v>
      </c>
      <c r="I35" s="234">
        <v>8.5999999999999993E-2</v>
      </c>
      <c r="J35" s="267"/>
      <c r="K35" s="163"/>
      <c r="L35" s="184">
        <v>0</v>
      </c>
      <c r="M35" s="215">
        <v>3.8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3.05</v>
      </c>
      <c r="G36" s="271">
        <v>4.093567251461991</v>
      </c>
      <c r="H36" s="277" t="s">
        <v>548</v>
      </c>
      <c r="I36" s="234">
        <v>0.17599999999999999</v>
      </c>
      <c r="J36" s="267"/>
      <c r="K36" s="163" t="s">
        <v>548</v>
      </c>
      <c r="L36" s="184">
        <v>0.1</v>
      </c>
      <c r="M36" s="215">
        <v>3.4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1.06</v>
      </c>
      <c r="G37" s="271">
        <v>28.378378378378386</v>
      </c>
      <c r="H37" s="277" t="s">
        <v>548</v>
      </c>
      <c r="I37" s="234">
        <v>0.27400000000000002</v>
      </c>
      <c r="J37" s="267"/>
      <c r="K37" s="163" t="s">
        <v>52</v>
      </c>
      <c r="L37" s="184">
        <v>0.1</v>
      </c>
      <c r="M37" s="215">
        <v>1.2</v>
      </c>
    </row>
    <row r="38" spans="2:16" ht="12" customHeight="1">
      <c r="B38" s="175"/>
      <c r="C38" s="258" t="s">
        <v>10</v>
      </c>
      <c r="D38" s="255">
        <v>0.21199999999999999</v>
      </c>
      <c r="E38" s="189">
        <v>0.186</v>
      </c>
      <c r="F38" s="201">
        <v>0.155</v>
      </c>
      <c r="G38" s="274"/>
      <c r="H38" s="278" t="s">
        <v>548</v>
      </c>
      <c r="I38" s="235">
        <v>3.1</v>
      </c>
      <c r="J38" s="270"/>
      <c r="K38" s="167" t="s">
        <v>52</v>
      </c>
      <c r="L38" s="185">
        <v>2.1</v>
      </c>
      <c r="M38" s="219">
        <v>0.161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672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679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116.92</v>
      </c>
      <c r="F44" s="223">
        <v>119.52</v>
      </c>
      <c r="G44" s="279"/>
      <c r="H44" s="280" t="s">
        <v>52</v>
      </c>
      <c r="I44" s="233">
        <v>2.1999999999999999E-2</v>
      </c>
      <c r="J44" s="283"/>
      <c r="K44" s="284" t="s">
        <v>52</v>
      </c>
      <c r="L44" s="285">
        <v>0</v>
      </c>
      <c r="M44" s="224">
        <v>82.8</v>
      </c>
    </row>
    <row r="45" spans="2:16" ht="12" customHeight="1">
      <c r="B45" s="174"/>
      <c r="C45" s="173" t="s">
        <v>8</v>
      </c>
      <c r="D45" s="225">
        <v>54.47</v>
      </c>
      <c r="E45" s="226">
        <v>55.51</v>
      </c>
      <c r="F45" s="198">
        <v>57.23</v>
      </c>
      <c r="G45" s="271"/>
      <c r="H45" s="281" t="s">
        <v>52</v>
      </c>
      <c r="I45" s="234">
        <v>3.1E-2</v>
      </c>
      <c r="J45" s="286"/>
      <c r="K45" s="163" t="s">
        <v>52</v>
      </c>
      <c r="L45" s="184">
        <v>0.1</v>
      </c>
      <c r="M45" s="227">
        <v>48.6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59.16</v>
      </c>
      <c r="F46" s="198">
        <v>56.2</v>
      </c>
      <c r="G46" s="271"/>
      <c r="H46" s="281" t="s">
        <v>548</v>
      </c>
      <c r="I46" s="234">
        <v>0.05</v>
      </c>
      <c r="J46" s="286"/>
      <c r="K46" s="163"/>
      <c r="L46" s="184">
        <v>0</v>
      </c>
      <c r="M46" s="227">
        <v>36.1</v>
      </c>
    </row>
    <row r="47" spans="2:16" ht="12" customHeight="1">
      <c r="B47" s="174"/>
      <c r="C47" s="173" t="s">
        <v>9</v>
      </c>
      <c r="D47" s="225">
        <v>5.35</v>
      </c>
      <c r="E47" s="226">
        <v>8.2100000000000009</v>
      </c>
      <c r="F47" s="198">
        <v>14.97</v>
      </c>
      <c r="G47" s="271"/>
      <c r="H47" s="281" t="s">
        <v>52</v>
      </c>
      <c r="I47" s="234">
        <v>0.82299999999999995</v>
      </c>
      <c r="J47" s="286"/>
      <c r="K47" s="163" t="s">
        <v>548</v>
      </c>
      <c r="L47" s="184">
        <v>0.1</v>
      </c>
      <c r="M47" s="227">
        <v>3.8</v>
      </c>
    </row>
    <row r="48" spans="2:16" ht="12" customHeight="1">
      <c r="B48" s="175"/>
      <c r="C48" s="171" t="s">
        <v>10</v>
      </c>
      <c r="D48" s="228">
        <v>0.05</v>
      </c>
      <c r="E48" s="229">
        <v>7.1999999999999995E-2</v>
      </c>
      <c r="F48" s="201">
        <v>0.13200000000000001</v>
      </c>
      <c r="G48" s="274"/>
      <c r="H48" s="282" t="s">
        <v>52</v>
      </c>
      <c r="I48" s="235">
        <v>6</v>
      </c>
      <c r="J48" s="287"/>
      <c r="K48" s="167" t="s">
        <v>548</v>
      </c>
      <c r="L48" s="185">
        <v>0.1</v>
      </c>
      <c r="M48" s="219">
        <v>4.4999999999999998E-2</v>
      </c>
    </row>
    <row r="49" spans="2:15" ht="12" customHeight="1">
      <c r="B49" s="296" t="s">
        <v>694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681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N28" sqref="N28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691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672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679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472.56</v>
      </c>
      <c r="F10" s="198">
        <v>437.29</v>
      </c>
      <c r="G10" s="271"/>
      <c r="H10" s="94" t="s">
        <v>548</v>
      </c>
      <c r="I10" s="234">
        <v>7.4636025055019428E-2</v>
      </c>
      <c r="J10" s="267"/>
      <c r="K10" s="163" t="s">
        <v>52</v>
      </c>
      <c r="L10" s="184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363.41</v>
      </c>
      <c r="F11" s="198">
        <v>364.86</v>
      </c>
      <c r="G11" s="271"/>
      <c r="H11" s="94" t="s">
        <v>52</v>
      </c>
      <c r="I11" s="234">
        <v>3.9899837648935677E-3</v>
      </c>
      <c r="J11" s="267"/>
      <c r="K11" s="163" t="s">
        <v>52</v>
      </c>
      <c r="L11" s="184">
        <v>1.62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96.92</v>
      </c>
      <c r="F12" s="198">
        <v>91.26</v>
      </c>
      <c r="G12" s="271"/>
      <c r="H12" s="94" t="s">
        <v>548</v>
      </c>
      <c r="I12" s="234">
        <v>5.8398679323153124E-2</v>
      </c>
      <c r="J12" s="267"/>
      <c r="K12" s="163" t="s">
        <v>52</v>
      </c>
      <c r="L12" s="184">
        <v>3.41</v>
      </c>
      <c r="M12" s="215">
        <v>51.633000000000003</v>
      </c>
    </row>
    <row r="13" spans="1:16" ht="12" customHeight="1">
      <c r="B13" s="174"/>
      <c r="C13" s="259" t="s">
        <v>9</v>
      </c>
      <c r="D13" s="252">
        <v>76.14</v>
      </c>
      <c r="E13" s="187">
        <v>95.76</v>
      </c>
      <c r="F13" s="198">
        <v>85.34</v>
      </c>
      <c r="G13" s="271"/>
      <c r="H13" s="94" t="s">
        <v>548</v>
      </c>
      <c r="I13" s="234">
        <v>0.10881370091896414</v>
      </c>
      <c r="J13" s="267"/>
      <c r="K13" s="163" t="s">
        <v>548</v>
      </c>
      <c r="L13" s="184">
        <v>5.2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0.2080246779484283</v>
      </c>
      <c r="F14" s="199">
        <v>0.18709988599491362</v>
      </c>
      <c r="G14" s="272"/>
      <c r="H14" s="275" t="s">
        <v>548</v>
      </c>
      <c r="I14" s="240">
        <v>2.0924791953514683</v>
      </c>
      <c r="J14" s="268"/>
      <c r="K14" s="192" t="s">
        <v>548</v>
      </c>
      <c r="L14" s="193">
        <v>1.3613940514208722</v>
      </c>
      <c r="M14" s="216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62.83</v>
      </c>
      <c r="F16" s="198">
        <v>47.37</v>
      </c>
      <c r="G16" s="271"/>
      <c r="H16" s="94" t="s">
        <v>548</v>
      </c>
      <c r="I16" s="234">
        <v>0.24606079898137834</v>
      </c>
      <c r="J16" s="267"/>
      <c r="K16" s="163" t="s">
        <v>52</v>
      </c>
      <c r="L16" s="184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31.94</v>
      </c>
      <c r="E17" s="187">
        <v>31.75</v>
      </c>
      <c r="F17" s="198">
        <v>30.4</v>
      </c>
      <c r="G17" s="271"/>
      <c r="H17" s="94" t="s">
        <v>548</v>
      </c>
      <c r="I17" s="234">
        <v>4.2519685039370092E-2</v>
      </c>
      <c r="J17" s="267"/>
      <c r="K17" s="163" t="s">
        <v>52</v>
      </c>
      <c r="L17" s="184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25.17</v>
      </c>
      <c r="G18" s="271"/>
      <c r="H18" s="94" t="s">
        <v>548</v>
      </c>
      <c r="I18" s="234">
        <v>0.12360724233983278</v>
      </c>
      <c r="J18" s="267"/>
      <c r="K18" s="163" t="s">
        <v>548</v>
      </c>
      <c r="L18" s="184">
        <v>0.69</v>
      </c>
      <c r="M18" s="215">
        <v>27.544</v>
      </c>
    </row>
    <row r="19" spans="2:16" ht="12" customHeight="1">
      <c r="B19" s="174"/>
      <c r="C19" s="259" t="s">
        <v>9</v>
      </c>
      <c r="D19" s="252">
        <v>26.55</v>
      </c>
      <c r="E19" s="187">
        <v>32.130000000000003</v>
      </c>
      <c r="F19" s="198">
        <v>28.15</v>
      </c>
      <c r="G19" s="271"/>
      <c r="H19" s="94" t="s">
        <v>548</v>
      </c>
      <c r="I19" s="234">
        <v>0.12387177093059454</v>
      </c>
      <c r="J19" s="267"/>
      <c r="K19" s="163" t="s">
        <v>52</v>
      </c>
      <c r="L19" s="184">
        <v>0.68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0.53133785348106499</v>
      </c>
      <c r="F20" s="199">
        <v>0.50656829224401656</v>
      </c>
      <c r="G20" s="272"/>
      <c r="H20" s="275" t="s">
        <v>548</v>
      </c>
      <c r="I20" s="240">
        <v>2.4769561237048432</v>
      </c>
      <c r="J20" s="268"/>
      <c r="K20" s="192" t="s">
        <v>52</v>
      </c>
      <c r="L20" s="193">
        <v>1.8299540022189309</v>
      </c>
      <c r="M20" s="216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402.61</v>
      </c>
      <c r="F22" s="198">
        <v>384.26</v>
      </c>
      <c r="G22" s="271"/>
      <c r="H22" s="94" t="s">
        <v>548</v>
      </c>
      <c r="I22" s="234">
        <v>4.5577606120066672E-2</v>
      </c>
      <c r="J22" s="267"/>
      <c r="K22" s="163" t="s">
        <v>52</v>
      </c>
      <c r="L22" s="184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327.48</v>
      </c>
      <c r="F23" s="198">
        <v>330.65</v>
      </c>
      <c r="G23" s="271"/>
      <c r="H23" s="94" t="s">
        <v>52</v>
      </c>
      <c r="I23" s="234">
        <v>9.679980456821724E-3</v>
      </c>
      <c r="J23" s="267"/>
      <c r="K23" s="163" t="s">
        <v>52</v>
      </c>
      <c r="L23" s="184">
        <v>1.62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64.5</v>
      </c>
      <c r="F24" s="198">
        <v>62.91</v>
      </c>
      <c r="G24" s="271"/>
      <c r="H24" s="94" t="s">
        <v>548</v>
      </c>
      <c r="I24" s="234">
        <v>2.4651162790697678E-2</v>
      </c>
      <c r="J24" s="267"/>
      <c r="K24" s="163" t="s">
        <v>52</v>
      </c>
      <c r="L24" s="184">
        <v>4.09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62.17</v>
      </c>
      <c r="F25" s="198">
        <v>56.27</v>
      </c>
      <c r="G25" s="271"/>
      <c r="H25" s="94" t="s">
        <v>548</v>
      </c>
      <c r="I25" s="234">
        <v>9.4901077690204283E-2</v>
      </c>
      <c r="J25" s="267"/>
      <c r="K25" s="163" t="s">
        <v>548</v>
      </c>
      <c r="L25" s="184">
        <v>5.88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0.15860503086892189</v>
      </c>
      <c r="F26" s="199">
        <v>0.14297692854964938</v>
      </c>
      <c r="G26" s="272"/>
      <c r="H26" s="275" t="s">
        <v>548</v>
      </c>
      <c r="I26" s="240">
        <v>1.5628102319272501</v>
      </c>
      <c r="J26" s="268"/>
      <c r="K26" s="192" t="s">
        <v>548</v>
      </c>
      <c r="L26" s="193">
        <v>1.7265433188135866</v>
      </c>
      <c r="M26" s="216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370.96</v>
      </c>
      <c r="G28" s="273">
        <v>11.942458537150131</v>
      </c>
      <c r="H28" s="94" t="s">
        <v>548</v>
      </c>
      <c r="I28" s="234">
        <v>3.5916627683351465E-2</v>
      </c>
      <c r="J28" s="267"/>
      <c r="K28" s="163" t="s">
        <v>52</v>
      </c>
      <c r="L28" s="184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313.86</v>
      </c>
      <c r="F29" s="200">
        <v>319.93</v>
      </c>
      <c r="G29" s="273">
        <v>5.2739015493759069</v>
      </c>
      <c r="H29" s="94" t="s">
        <v>52</v>
      </c>
      <c r="I29" s="234">
        <v>1.9339833046581267E-2</v>
      </c>
      <c r="J29" s="267"/>
      <c r="K29" s="163" t="s">
        <v>52</v>
      </c>
      <c r="L29" s="184">
        <v>1.27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58.24</v>
      </c>
      <c r="F30" s="200">
        <v>56.52</v>
      </c>
      <c r="G30" s="273">
        <v>17.261410788381752</v>
      </c>
      <c r="H30" s="94" t="s">
        <v>548</v>
      </c>
      <c r="I30" s="234">
        <v>2.9532967032967039E-2</v>
      </c>
      <c r="J30" s="267"/>
      <c r="K30" s="163" t="s">
        <v>52</v>
      </c>
      <c r="L30" s="184">
        <v>4.45</v>
      </c>
      <c r="M30" s="215">
        <v>18.545000000000002</v>
      </c>
    </row>
    <row r="31" spans="2:16" ht="12" customHeight="1">
      <c r="B31" s="174"/>
      <c r="C31" s="262" t="s">
        <v>9</v>
      </c>
      <c r="D31" s="254">
        <v>44.12</v>
      </c>
      <c r="E31" s="188">
        <v>58.25</v>
      </c>
      <c r="F31" s="200">
        <v>54.04</v>
      </c>
      <c r="G31" s="273">
        <v>38.309922972360653</v>
      </c>
      <c r="H31" s="94" t="s">
        <v>548</v>
      </c>
      <c r="I31" s="234">
        <v>7.2274678111587942E-2</v>
      </c>
      <c r="J31" s="267"/>
      <c r="K31" s="163" t="s">
        <v>548</v>
      </c>
      <c r="L31" s="184">
        <v>5.71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0.15654393980112871</v>
      </c>
      <c r="F32" s="199">
        <v>0.14355160047815116</v>
      </c>
      <c r="G32" s="272"/>
      <c r="H32" s="275" t="s">
        <v>548</v>
      </c>
      <c r="I32" s="240">
        <v>1.2992339322977553</v>
      </c>
      <c r="J32" s="268"/>
      <c r="K32" s="192" t="s">
        <v>548</v>
      </c>
      <c r="L32" s="193">
        <v>1.761690490312362</v>
      </c>
      <c r="M32" s="216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5.66</v>
      </c>
      <c r="G34" s="271">
        <v>21.931260229132562</v>
      </c>
      <c r="H34" s="277" t="s">
        <v>548</v>
      </c>
      <c r="I34" s="234">
        <v>0.2050561797752809</v>
      </c>
      <c r="J34" s="267"/>
      <c r="K34" s="163" t="s">
        <v>52</v>
      </c>
      <c r="L34" s="184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3.81</v>
      </c>
      <c r="G35" s="271">
        <v>19.546742209631731</v>
      </c>
      <c r="H35" s="277" t="s">
        <v>548</v>
      </c>
      <c r="I35" s="234">
        <v>8.633093525179858E-2</v>
      </c>
      <c r="J35" s="267"/>
      <c r="K35" s="163" t="s">
        <v>52</v>
      </c>
      <c r="L35" s="184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3.18</v>
      </c>
      <c r="G36" s="271">
        <v>4.093567251461991</v>
      </c>
      <c r="H36" s="277" t="s">
        <v>548</v>
      </c>
      <c r="I36" s="234">
        <v>0.14054054054054055</v>
      </c>
      <c r="J36" s="267"/>
      <c r="K36" s="163" t="s">
        <v>52</v>
      </c>
      <c r="L36" s="184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0.93</v>
      </c>
      <c r="G37" s="271">
        <v>28.378378378378386</v>
      </c>
      <c r="H37" s="277" t="s">
        <v>548</v>
      </c>
      <c r="I37" s="234">
        <v>0.36301369863013688</v>
      </c>
      <c r="J37" s="267"/>
      <c r="K37" s="163" t="s">
        <v>52</v>
      </c>
      <c r="L37" s="184">
        <v>0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0.13304721030042918</v>
      </c>
      <c r="G38" s="274"/>
      <c r="H38" s="278" t="s">
        <v>548</v>
      </c>
      <c r="I38" s="235">
        <v>5.2467402151921503</v>
      </c>
      <c r="J38" s="270"/>
      <c r="K38" s="167" t="s">
        <v>52</v>
      </c>
      <c r="L38" s="185">
        <v>0</v>
      </c>
      <c r="M38" s="219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672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679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116.92</v>
      </c>
      <c r="F44" s="223">
        <v>119.52</v>
      </c>
      <c r="G44" s="279"/>
      <c r="H44" s="280" t="s">
        <v>52</v>
      </c>
      <c r="I44" s="233">
        <v>2.2237427300718426E-2</v>
      </c>
      <c r="J44" s="283"/>
      <c r="K44" s="284" t="s">
        <v>52</v>
      </c>
      <c r="L44" s="285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54.47</v>
      </c>
      <c r="E45" s="226">
        <v>55.51</v>
      </c>
      <c r="F45" s="198">
        <v>57.11</v>
      </c>
      <c r="G45" s="271"/>
      <c r="H45" s="281" t="s">
        <v>52</v>
      </c>
      <c r="I45" s="234">
        <v>2.8823635381012513E-2</v>
      </c>
      <c r="J45" s="286"/>
      <c r="K45" s="163" t="s">
        <v>52</v>
      </c>
      <c r="L45" s="184">
        <v>0.28000000000000003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59.16</v>
      </c>
      <c r="F46" s="198">
        <v>56.2</v>
      </c>
      <c r="G46" s="271"/>
      <c r="H46" s="281" t="s">
        <v>548</v>
      </c>
      <c r="I46" s="234">
        <v>5.0033806626098576E-2</v>
      </c>
      <c r="J46" s="286"/>
      <c r="K46" s="163" t="s">
        <v>548</v>
      </c>
      <c r="L46" s="184">
        <v>0.95</v>
      </c>
      <c r="M46" s="227">
        <v>36.128999999999998</v>
      </c>
    </row>
    <row r="47" spans="2:16" ht="12" customHeight="1">
      <c r="B47" s="174"/>
      <c r="C47" s="173" t="s">
        <v>9</v>
      </c>
      <c r="D47" s="225">
        <v>5.35</v>
      </c>
      <c r="E47" s="226">
        <v>8.2100000000000009</v>
      </c>
      <c r="F47" s="198">
        <v>15.1</v>
      </c>
      <c r="G47" s="271"/>
      <c r="H47" s="281" t="s">
        <v>52</v>
      </c>
      <c r="I47" s="234">
        <v>0.83922046285018248</v>
      </c>
      <c r="J47" s="286"/>
      <c r="K47" s="163" t="s">
        <v>52</v>
      </c>
      <c r="L47" s="184">
        <v>0.68</v>
      </c>
      <c r="M47" s="227">
        <v>3.8250000000000002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7.1596755908258494E-2</v>
      </c>
      <c r="F48" s="201">
        <v>0.13326273056217455</v>
      </c>
      <c r="G48" s="274"/>
      <c r="H48" s="282" t="s">
        <v>52</v>
      </c>
      <c r="I48" s="235">
        <v>6.1665974653916056</v>
      </c>
      <c r="J48" s="287"/>
      <c r="K48" s="167" t="s">
        <v>52</v>
      </c>
      <c r="L48" s="185">
        <v>0.6749307154559181</v>
      </c>
      <c r="M48" s="219">
        <v>4.5170585387168012E-2</v>
      </c>
    </row>
    <row r="49" spans="2:15" ht="12" customHeight="1">
      <c r="B49" s="296" t="s">
        <v>692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516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681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675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689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672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679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472.56</v>
      </c>
      <c r="F10" s="198">
        <v>437.29</v>
      </c>
      <c r="G10" s="271"/>
      <c r="H10" s="94" t="s">
        <v>548</v>
      </c>
      <c r="I10" s="234">
        <v>7.4636025055019428E-2</v>
      </c>
      <c r="J10" s="267"/>
      <c r="K10" s="163" t="s">
        <v>52</v>
      </c>
      <c r="L10" s="184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363.41</v>
      </c>
      <c r="F11" s="198">
        <v>363.24</v>
      </c>
      <c r="G11" s="271"/>
      <c r="H11" s="94" t="s">
        <v>548</v>
      </c>
      <c r="I11" s="234">
        <v>4.6779120002204966E-4</v>
      </c>
      <c r="J11" s="267"/>
      <c r="K11" s="163" t="s">
        <v>52</v>
      </c>
      <c r="L11" s="184">
        <v>0.14000000000000001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96.92</v>
      </c>
      <c r="F12" s="198">
        <v>87.85</v>
      </c>
      <c r="G12" s="271"/>
      <c r="H12" s="94" t="s">
        <v>548</v>
      </c>
      <c r="I12" s="234">
        <v>9.3582335947173023E-2</v>
      </c>
      <c r="J12" s="267"/>
      <c r="K12" s="163" t="s">
        <v>52</v>
      </c>
      <c r="L12" s="184">
        <v>2.4900000000000002</v>
      </c>
      <c r="M12" s="215">
        <v>51.633000000000003</v>
      </c>
    </row>
    <row r="13" spans="1:16" ht="12" customHeight="1">
      <c r="B13" s="174"/>
      <c r="C13" s="259" t="s">
        <v>9</v>
      </c>
      <c r="D13" s="252">
        <v>76.14</v>
      </c>
      <c r="E13" s="187">
        <v>95.76</v>
      </c>
      <c r="F13" s="198">
        <v>90.54</v>
      </c>
      <c r="G13" s="271"/>
      <c r="H13" s="94" t="s">
        <v>548</v>
      </c>
      <c r="I13" s="234">
        <v>5.4511278195488733E-2</v>
      </c>
      <c r="J13" s="267"/>
      <c r="K13" s="163" t="s">
        <v>548</v>
      </c>
      <c r="L13" s="184">
        <v>2.63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0.2080246779484283</v>
      </c>
      <c r="F14" s="199">
        <v>0.20071382650912234</v>
      </c>
      <c r="G14" s="272"/>
      <c r="H14" s="275" t="s">
        <v>548</v>
      </c>
      <c r="I14" s="240">
        <v>0.73108514393059598</v>
      </c>
      <c r="J14" s="268"/>
      <c r="K14" s="192" t="s">
        <v>548</v>
      </c>
      <c r="L14" s="193">
        <v>0.70416031836038617</v>
      </c>
      <c r="M14" s="216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62.83</v>
      </c>
      <c r="F16" s="198">
        <v>47.37</v>
      </c>
      <c r="G16" s="271"/>
      <c r="H16" s="94" t="s">
        <v>548</v>
      </c>
      <c r="I16" s="234">
        <v>0.24606079898137834</v>
      </c>
      <c r="J16" s="267"/>
      <c r="K16" s="163" t="s">
        <v>52</v>
      </c>
      <c r="L16" s="184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31.94</v>
      </c>
      <c r="E17" s="187">
        <v>31.75</v>
      </c>
      <c r="F17" s="198">
        <v>30.4</v>
      </c>
      <c r="G17" s="271"/>
      <c r="H17" s="94" t="s">
        <v>548</v>
      </c>
      <c r="I17" s="234">
        <v>4.2519685039370092E-2</v>
      </c>
      <c r="J17" s="267"/>
      <c r="K17" s="163" t="s">
        <v>52</v>
      </c>
      <c r="L17" s="184">
        <v>0.14000000000000001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25.86</v>
      </c>
      <c r="G18" s="271"/>
      <c r="H18" s="94" t="s">
        <v>548</v>
      </c>
      <c r="I18" s="234">
        <v>9.95821727019498E-2</v>
      </c>
      <c r="J18" s="267"/>
      <c r="K18" s="163" t="s">
        <v>548</v>
      </c>
      <c r="L18" s="184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26.55</v>
      </c>
      <c r="E19" s="187">
        <v>32.130000000000003</v>
      </c>
      <c r="F19" s="198">
        <v>27.47</v>
      </c>
      <c r="G19" s="271"/>
      <c r="H19" s="94" t="s">
        <v>548</v>
      </c>
      <c r="I19" s="234">
        <v>0.1450357920946157</v>
      </c>
      <c r="J19" s="267"/>
      <c r="K19" s="163" t="s">
        <v>52</v>
      </c>
      <c r="L19" s="184">
        <v>0.55000000000000004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0.53133785348106499</v>
      </c>
      <c r="F20" s="199">
        <v>0.48826875222182725</v>
      </c>
      <c r="G20" s="272"/>
      <c r="H20" s="275" t="s">
        <v>548</v>
      </c>
      <c r="I20" s="240">
        <v>4.3069101259237739</v>
      </c>
      <c r="J20" s="268"/>
      <c r="K20" s="192" t="s">
        <v>52</v>
      </c>
      <c r="L20" s="193">
        <v>1.4325090249996231</v>
      </c>
      <c r="M20" s="216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402.61</v>
      </c>
      <c r="F22" s="198">
        <v>384.26</v>
      </c>
      <c r="G22" s="271"/>
      <c r="H22" s="94" t="s">
        <v>548</v>
      </c>
      <c r="I22" s="234">
        <v>4.5577606120066672E-2</v>
      </c>
      <c r="J22" s="267"/>
      <c r="K22" s="163" t="s">
        <v>52</v>
      </c>
      <c r="L22" s="184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327.48</v>
      </c>
      <c r="F23" s="198">
        <v>329.03</v>
      </c>
      <c r="G23" s="271"/>
      <c r="H23" s="94" t="s">
        <v>52</v>
      </c>
      <c r="I23" s="234">
        <v>4.7331134725783208E-3</v>
      </c>
      <c r="J23" s="267"/>
      <c r="K23" s="163" t="s">
        <v>52</v>
      </c>
      <c r="L23" s="184">
        <v>0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64.5</v>
      </c>
      <c r="F24" s="198">
        <v>58.82</v>
      </c>
      <c r="G24" s="271"/>
      <c r="H24" s="94" t="s">
        <v>548</v>
      </c>
      <c r="I24" s="234">
        <v>8.8062015503875934E-2</v>
      </c>
      <c r="J24" s="267"/>
      <c r="K24" s="163" t="s">
        <v>52</v>
      </c>
      <c r="L24" s="184">
        <v>3.17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62.17</v>
      </c>
      <c r="F25" s="198">
        <v>62.15</v>
      </c>
      <c r="G25" s="271"/>
      <c r="H25" s="94" t="s">
        <v>548</v>
      </c>
      <c r="I25" s="234">
        <v>3.2169856844144196E-4</v>
      </c>
      <c r="J25" s="267"/>
      <c r="K25" s="163" t="s">
        <v>548</v>
      </c>
      <c r="L25" s="184">
        <v>3.18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0.15860503086892189</v>
      </c>
      <c r="F26" s="199">
        <v>0.16024236173778525</v>
      </c>
      <c r="G26" s="272"/>
      <c r="H26" s="275" t="s">
        <v>52</v>
      </c>
      <c r="I26" s="240">
        <v>0.16373308688633625</v>
      </c>
      <c r="J26" s="268"/>
      <c r="K26" s="192" t="s">
        <v>548</v>
      </c>
      <c r="L26" s="193">
        <v>0.95871069114816798</v>
      </c>
      <c r="M26" s="216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370.96</v>
      </c>
      <c r="G28" s="273">
        <v>11.942458537150131</v>
      </c>
      <c r="H28" s="94" t="s">
        <v>548</v>
      </c>
      <c r="I28" s="234">
        <v>3.5916627683351465E-2</v>
      </c>
      <c r="J28" s="267"/>
      <c r="K28" s="163" t="s">
        <v>52</v>
      </c>
      <c r="L28" s="184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313.86</v>
      </c>
      <c r="F29" s="200">
        <v>318.66000000000003</v>
      </c>
      <c r="G29" s="273">
        <v>5.2739015493759069</v>
      </c>
      <c r="H29" s="94" t="s">
        <v>52</v>
      </c>
      <c r="I29" s="234">
        <v>1.5293442936341162E-2</v>
      </c>
      <c r="J29" s="267"/>
      <c r="K29" s="163" t="s">
        <v>52</v>
      </c>
      <c r="L29" s="184">
        <v>0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58.24</v>
      </c>
      <c r="F30" s="200">
        <v>52.07</v>
      </c>
      <c r="G30" s="273">
        <v>17.261410788381752</v>
      </c>
      <c r="H30" s="94" t="s">
        <v>548</v>
      </c>
      <c r="I30" s="234">
        <v>0.10594093406593408</v>
      </c>
      <c r="J30" s="267"/>
      <c r="K30" s="163" t="s">
        <v>52</v>
      </c>
      <c r="L30" s="184">
        <v>3.17</v>
      </c>
      <c r="M30" s="215">
        <v>18.545000000000002</v>
      </c>
    </row>
    <row r="31" spans="2:16" ht="12" customHeight="1">
      <c r="B31" s="174"/>
      <c r="C31" s="262" t="s">
        <v>9</v>
      </c>
      <c r="D31" s="254">
        <v>44.12</v>
      </c>
      <c r="E31" s="188">
        <v>58.25</v>
      </c>
      <c r="F31" s="200">
        <v>59.75</v>
      </c>
      <c r="G31" s="273">
        <v>38.309922972360653</v>
      </c>
      <c r="H31" s="94" t="s">
        <v>52</v>
      </c>
      <c r="I31" s="234">
        <v>2.5751072961373467E-2</v>
      </c>
      <c r="J31" s="267"/>
      <c r="K31" s="163" t="s">
        <v>548</v>
      </c>
      <c r="L31" s="184">
        <v>3.18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0.15654393980112871</v>
      </c>
      <c r="F32" s="199">
        <v>0.16116850538127478</v>
      </c>
      <c r="G32" s="272"/>
      <c r="H32" s="275" t="s">
        <v>52</v>
      </c>
      <c r="I32" s="240">
        <v>0.46245655801460672</v>
      </c>
      <c r="J32" s="268"/>
      <c r="K32" s="192" t="s">
        <v>548</v>
      </c>
      <c r="L32" s="193">
        <v>1.0041637180483842</v>
      </c>
      <c r="M32" s="216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5.66</v>
      </c>
      <c r="G34" s="271">
        <v>21.931260229132562</v>
      </c>
      <c r="H34" s="277" t="s">
        <v>548</v>
      </c>
      <c r="I34" s="234">
        <v>0.2050561797752809</v>
      </c>
      <c r="J34" s="267"/>
      <c r="K34" s="163" t="s">
        <v>52</v>
      </c>
      <c r="L34" s="184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3.81</v>
      </c>
      <c r="G35" s="271">
        <v>19.546742209631731</v>
      </c>
      <c r="H35" s="277" t="s">
        <v>548</v>
      </c>
      <c r="I35" s="234">
        <v>8.633093525179858E-2</v>
      </c>
      <c r="J35" s="267"/>
      <c r="K35" s="163" t="s">
        <v>52</v>
      </c>
      <c r="L35" s="184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3.18</v>
      </c>
      <c r="G36" s="271">
        <v>4.093567251461991</v>
      </c>
      <c r="H36" s="277" t="s">
        <v>548</v>
      </c>
      <c r="I36" s="234">
        <v>0.14054054054054055</v>
      </c>
      <c r="J36" s="267"/>
      <c r="K36" s="163" t="s">
        <v>52</v>
      </c>
      <c r="L36" s="184">
        <v>0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0.93</v>
      </c>
      <c r="G37" s="271">
        <v>28.378378378378386</v>
      </c>
      <c r="H37" s="277" t="s">
        <v>548</v>
      </c>
      <c r="I37" s="234">
        <v>0.36301369863013688</v>
      </c>
      <c r="J37" s="267"/>
      <c r="K37" s="163" t="s">
        <v>52</v>
      </c>
      <c r="L37" s="184">
        <v>0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0.13304721030042918</v>
      </c>
      <c r="G38" s="274"/>
      <c r="H38" s="278" t="s">
        <v>548</v>
      </c>
      <c r="I38" s="235">
        <v>5.2467402151921503</v>
      </c>
      <c r="J38" s="270"/>
      <c r="K38" s="167" t="s">
        <v>52</v>
      </c>
      <c r="L38" s="185">
        <v>0</v>
      </c>
      <c r="M38" s="219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672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679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116.92</v>
      </c>
      <c r="F44" s="223">
        <v>119.52</v>
      </c>
      <c r="G44" s="279"/>
      <c r="H44" s="280" t="s">
        <v>52</v>
      </c>
      <c r="I44" s="233">
        <v>2.2237427300718426E-2</v>
      </c>
      <c r="J44" s="283"/>
      <c r="K44" s="284" t="s">
        <v>52</v>
      </c>
      <c r="L44" s="285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54.47</v>
      </c>
      <c r="E45" s="226">
        <v>55.51</v>
      </c>
      <c r="F45" s="198">
        <v>56.83</v>
      </c>
      <c r="G45" s="271"/>
      <c r="H45" s="281" t="s">
        <v>52</v>
      </c>
      <c r="I45" s="234">
        <v>2.3779499189335196E-2</v>
      </c>
      <c r="J45" s="286"/>
      <c r="K45" s="163" t="s">
        <v>52</v>
      </c>
      <c r="L45" s="184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59.16</v>
      </c>
      <c r="F46" s="198">
        <v>57.15</v>
      </c>
      <c r="G46" s="271"/>
      <c r="H46" s="281" t="s">
        <v>548</v>
      </c>
      <c r="I46" s="234">
        <v>3.3975659229208865E-2</v>
      </c>
      <c r="J46" s="286"/>
      <c r="K46" s="163" t="s">
        <v>548</v>
      </c>
      <c r="L46" s="184">
        <v>1.64</v>
      </c>
      <c r="M46" s="227">
        <v>36.128999999999998</v>
      </c>
    </row>
    <row r="47" spans="2:16" ht="12" customHeight="1">
      <c r="B47" s="174"/>
      <c r="C47" s="173" t="s">
        <v>9</v>
      </c>
      <c r="D47" s="225">
        <v>5.35</v>
      </c>
      <c r="E47" s="226">
        <v>8.2100000000000009</v>
      </c>
      <c r="F47" s="198">
        <v>14.42</v>
      </c>
      <c r="G47" s="271"/>
      <c r="H47" s="281" t="s">
        <v>52</v>
      </c>
      <c r="I47" s="234">
        <v>0.75639464068209472</v>
      </c>
      <c r="J47" s="286"/>
      <c r="K47" s="163" t="s">
        <v>52</v>
      </c>
      <c r="L47" s="184">
        <v>1.63</v>
      </c>
      <c r="M47" s="227">
        <v>3.8250000000000002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7.1596755908258494E-2</v>
      </c>
      <c r="F48" s="201">
        <v>0.12651342340761537</v>
      </c>
      <c r="G48" s="274"/>
      <c r="H48" s="282" t="s">
        <v>52</v>
      </c>
      <c r="I48" s="235">
        <v>5.4916667499356882</v>
      </c>
      <c r="J48" s="287"/>
      <c r="K48" s="167" t="s">
        <v>52</v>
      </c>
      <c r="L48" s="185">
        <v>1.5892423580595838</v>
      </c>
      <c r="M48" s="219">
        <v>4.5170585387168012E-2</v>
      </c>
    </row>
    <row r="49" spans="2:15" ht="12" customHeight="1">
      <c r="B49" s="296" t="s">
        <v>690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516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681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684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7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472.56</v>
      </c>
      <c r="F10" s="198">
        <v>437.29</v>
      </c>
      <c r="G10" s="271"/>
      <c r="H10" s="94" t="s">
        <v>548</v>
      </c>
      <c r="I10" s="234">
        <v>7.4636025055019428E-2</v>
      </c>
      <c r="J10" s="267"/>
      <c r="K10" s="163" t="s">
        <v>52</v>
      </c>
      <c r="L10" s="184">
        <v>0.88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363.41</v>
      </c>
      <c r="F11" s="198">
        <v>363.1</v>
      </c>
      <c r="G11" s="271"/>
      <c r="H11" s="94" t="s">
        <v>548</v>
      </c>
      <c r="I11" s="234">
        <v>8.5303101180489449E-4</v>
      </c>
      <c r="J11" s="267"/>
      <c r="K11" s="163" t="s">
        <v>548</v>
      </c>
      <c r="L11" s="184">
        <v>0.75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96.92</v>
      </c>
      <c r="F12" s="198">
        <v>85.36</v>
      </c>
      <c r="G12" s="271"/>
      <c r="H12" s="94" t="s">
        <v>548</v>
      </c>
      <c r="I12" s="234">
        <v>0.11927362773421379</v>
      </c>
      <c r="J12" s="267"/>
      <c r="K12" s="163" t="s">
        <v>548</v>
      </c>
      <c r="L12" s="184">
        <v>0.09</v>
      </c>
      <c r="M12" s="215">
        <v>51.633000000000003</v>
      </c>
    </row>
    <row r="13" spans="1:16" ht="12" customHeight="1">
      <c r="B13" s="174"/>
      <c r="C13" s="259" t="s">
        <v>9</v>
      </c>
      <c r="D13" s="252">
        <v>76.14</v>
      </c>
      <c r="E13" s="187">
        <v>95.76</v>
      </c>
      <c r="F13" s="198">
        <v>93.17</v>
      </c>
      <c r="G13" s="271"/>
      <c r="H13" s="94" t="s">
        <v>548</v>
      </c>
      <c r="I13" s="234">
        <v>2.7046783625730986E-2</v>
      </c>
      <c r="J13" s="267"/>
      <c r="K13" s="163" t="s">
        <v>52</v>
      </c>
      <c r="L13" s="184">
        <v>1.82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0.2080246779484283</v>
      </c>
      <c r="F14" s="199">
        <v>0.2077554296927262</v>
      </c>
      <c r="G14" s="272"/>
      <c r="H14" s="275" t="s">
        <v>548</v>
      </c>
      <c r="I14" s="240">
        <v>2.6924825570209809E-2</v>
      </c>
      <c r="J14" s="268"/>
      <c r="K14" s="192" t="s">
        <v>52</v>
      </c>
      <c r="L14" s="193">
        <v>0.44391599397771986</v>
      </c>
      <c r="M14" s="216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62.83</v>
      </c>
      <c r="F16" s="198">
        <v>47.37</v>
      </c>
      <c r="G16" s="271"/>
      <c r="H16" s="94" t="s">
        <v>548</v>
      </c>
      <c r="I16" s="234">
        <v>0.24606079898137834</v>
      </c>
      <c r="J16" s="267"/>
      <c r="K16" s="163" t="s">
        <v>52</v>
      </c>
      <c r="L16" s="184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31.94</v>
      </c>
      <c r="E17" s="187">
        <v>31.75</v>
      </c>
      <c r="F17" s="198">
        <v>30.26</v>
      </c>
      <c r="G17" s="271"/>
      <c r="H17" s="94" t="s">
        <v>548</v>
      </c>
      <c r="I17" s="234">
        <v>4.6929133858267691E-2</v>
      </c>
      <c r="J17" s="267"/>
      <c r="K17" s="163" t="s">
        <v>548</v>
      </c>
      <c r="L17" s="184">
        <v>0.66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26.54</v>
      </c>
      <c r="G18" s="271"/>
      <c r="H18" s="94" t="s">
        <v>548</v>
      </c>
      <c r="I18" s="234">
        <v>7.5905292479108599E-2</v>
      </c>
      <c r="J18" s="267"/>
      <c r="K18" s="163" t="s">
        <v>52</v>
      </c>
      <c r="L18" s="184">
        <v>0</v>
      </c>
      <c r="M18" s="215">
        <v>27.544</v>
      </c>
    </row>
    <row r="19" spans="2:16" ht="12" customHeight="1">
      <c r="B19" s="174"/>
      <c r="C19" s="259" t="s">
        <v>9</v>
      </c>
      <c r="D19" s="252">
        <v>26.55</v>
      </c>
      <c r="E19" s="187">
        <v>32.130000000000003</v>
      </c>
      <c r="F19" s="198">
        <v>26.92</v>
      </c>
      <c r="G19" s="271"/>
      <c r="H19" s="94" t="s">
        <v>548</v>
      </c>
      <c r="I19" s="234">
        <v>0.16215375038904456</v>
      </c>
      <c r="J19" s="267"/>
      <c r="K19" s="163" t="s">
        <v>52</v>
      </c>
      <c r="L19" s="184">
        <v>0.79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0.53133785348106499</v>
      </c>
      <c r="F20" s="199">
        <v>0.47394366197183102</v>
      </c>
      <c r="G20" s="272"/>
      <c r="H20" s="275" t="s">
        <v>548</v>
      </c>
      <c r="I20" s="240">
        <v>5.7394191509233972</v>
      </c>
      <c r="J20" s="268"/>
      <c r="K20" s="192" t="s">
        <v>52</v>
      </c>
      <c r="L20" s="193">
        <v>1.9192530750111569</v>
      </c>
      <c r="M20" s="216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402.61</v>
      </c>
      <c r="F22" s="198">
        <v>384.26</v>
      </c>
      <c r="G22" s="271"/>
      <c r="H22" s="94" t="s">
        <v>548</v>
      </c>
      <c r="I22" s="234">
        <v>4.5577606120066672E-2</v>
      </c>
      <c r="J22" s="267"/>
      <c r="K22" s="163" t="s">
        <v>52</v>
      </c>
      <c r="L22" s="184">
        <v>0.89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327.48</v>
      </c>
      <c r="F23" s="198">
        <v>329.03</v>
      </c>
      <c r="G23" s="271"/>
      <c r="H23" s="94" t="s">
        <v>52</v>
      </c>
      <c r="I23" s="234">
        <v>4.7331134725783208E-3</v>
      </c>
      <c r="J23" s="267"/>
      <c r="K23" s="163" t="s">
        <v>548</v>
      </c>
      <c r="L23" s="184">
        <v>0.25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64.5</v>
      </c>
      <c r="F24" s="198">
        <v>55.65</v>
      </c>
      <c r="G24" s="271"/>
      <c r="H24" s="94" t="s">
        <v>548</v>
      </c>
      <c r="I24" s="234">
        <v>0.13720930232558137</v>
      </c>
      <c r="J24" s="267"/>
      <c r="K24" s="163" t="s">
        <v>52</v>
      </c>
      <c r="L24" s="184">
        <v>0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62.17</v>
      </c>
      <c r="F25" s="198">
        <v>65.33</v>
      </c>
      <c r="G25" s="271"/>
      <c r="H25" s="94" t="s">
        <v>52</v>
      </c>
      <c r="I25" s="234">
        <v>5.0828373813736505E-2</v>
      </c>
      <c r="J25" s="267"/>
      <c r="K25" s="163" t="s">
        <v>52</v>
      </c>
      <c r="L25" s="184">
        <v>1.1000000000000001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0.15860503086892189</v>
      </c>
      <c r="F26" s="199">
        <v>0.16982946864926693</v>
      </c>
      <c r="G26" s="272"/>
      <c r="H26" s="275" t="s">
        <v>52</v>
      </c>
      <c r="I26" s="240">
        <v>1.1224437780345042</v>
      </c>
      <c r="J26" s="268"/>
      <c r="K26" s="192" t="s">
        <v>52</v>
      </c>
      <c r="L26" s="193">
        <v>0.29679613622276835</v>
      </c>
      <c r="M26" s="216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370.96</v>
      </c>
      <c r="G28" s="273">
        <v>11.942458537150131</v>
      </c>
      <c r="H28" s="94" t="s">
        <v>548</v>
      </c>
      <c r="I28" s="234">
        <v>3.5916627683351465E-2</v>
      </c>
      <c r="J28" s="267"/>
      <c r="K28" s="163" t="s">
        <v>52</v>
      </c>
      <c r="L28" s="184">
        <v>0.67</v>
      </c>
      <c r="M28" s="215">
        <v>273.19200000000001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313.86</v>
      </c>
      <c r="F29" s="200">
        <v>318.66000000000003</v>
      </c>
      <c r="G29" s="273">
        <v>5.2739015493759069</v>
      </c>
      <c r="H29" s="94" t="s">
        <v>52</v>
      </c>
      <c r="I29" s="234">
        <v>1.5293442936341162E-2</v>
      </c>
      <c r="J29" s="267"/>
      <c r="K29" s="163" t="s">
        <v>548</v>
      </c>
      <c r="L29" s="184">
        <v>0.38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58.24</v>
      </c>
      <c r="F30" s="200">
        <v>48.9</v>
      </c>
      <c r="G30" s="273">
        <v>17.261410788381752</v>
      </c>
      <c r="H30" s="94" t="s">
        <v>548</v>
      </c>
      <c r="I30" s="234">
        <v>0.16037087912087922</v>
      </c>
      <c r="J30" s="267"/>
      <c r="K30" s="163" t="s">
        <v>52</v>
      </c>
      <c r="L30" s="184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44.12</v>
      </c>
      <c r="E31" s="188">
        <v>58.25</v>
      </c>
      <c r="F31" s="200">
        <v>62.93</v>
      </c>
      <c r="G31" s="273">
        <v>38.309922972360653</v>
      </c>
      <c r="H31" s="94" t="s">
        <v>52</v>
      </c>
      <c r="I31" s="234">
        <v>8.034334763948503E-2</v>
      </c>
      <c r="J31" s="267"/>
      <c r="K31" s="163" t="s">
        <v>52</v>
      </c>
      <c r="L31" s="184">
        <v>1.01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0.15654393980112871</v>
      </c>
      <c r="F32" s="199">
        <v>0.17121014256175862</v>
      </c>
      <c r="G32" s="272"/>
      <c r="H32" s="275" t="s">
        <v>52</v>
      </c>
      <c r="I32" s="240">
        <v>1.4666202760629909</v>
      </c>
      <c r="J32" s="268"/>
      <c r="K32" s="192" t="s">
        <v>52</v>
      </c>
      <c r="L32" s="193">
        <v>0.29218346854744393</v>
      </c>
      <c r="M32" s="216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5.66</v>
      </c>
      <c r="G34" s="271">
        <v>21.931260229132562</v>
      </c>
      <c r="H34" s="277" t="s">
        <v>548</v>
      </c>
      <c r="I34" s="234">
        <v>0.2050561797752809</v>
      </c>
      <c r="J34" s="267"/>
      <c r="K34" s="163" t="s">
        <v>52</v>
      </c>
      <c r="L34" s="184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3.81</v>
      </c>
      <c r="G35" s="271">
        <v>19.546742209631731</v>
      </c>
      <c r="H35" s="277" t="s">
        <v>548</v>
      </c>
      <c r="I35" s="234">
        <v>8.633093525179858E-2</v>
      </c>
      <c r="J35" s="267"/>
      <c r="K35" s="163" t="s">
        <v>52</v>
      </c>
      <c r="L35" s="184">
        <v>0.16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3.18</v>
      </c>
      <c r="G36" s="271">
        <v>4.093567251461991</v>
      </c>
      <c r="H36" s="277" t="s">
        <v>548</v>
      </c>
      <c r="I36" s="234">
        <v>0.14054054054054055</v>
      </c>
      <c r="J36" s="267"/>
      <c r="K36" s="163" t="s">
        <v>548</v>
      </c>
      <c r="L36" s="184">
        <v>0.09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0.93</v>
      </c>
      <c r="G37" s="271">
        <v>28.378378378378386</v>
      </c>
      <c r="H37" s="277" t="s">
        <v>548</v>
      </c>
      <c r="I37" s="234">
        <v>0.36301369863013688</v>
      </c>
      <c r="J37" s="267"/>
      <c r="K37" s="163" t="s">
        <v>548</v>
      </c>
      <c r="L37" s="184">
        <v>0.05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0.13304721030042918</v>
      </c>
      <c r="G38" s="274"/>
      <c r="H38" s="278" t="s">
        <v>548</v>
      </c>
      <c r="I38" s="235">
        <v>5.2467402151921503</v>
      </c>
      <c r="J38" s="270"/>
      <c r="K38" s="167" t="s">
        <v>548</v>
      </c>
      <c r="L38" s="185">
        <v>0.85712868093974215</v>
      </c>
      <c r="M38" s="219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116.92</v>
      </c>
      <c r="F44" s="223">
        <v>119.52</v>
      </c>
      <c r="G44" s="279"/>
      <c r="H44" s="280" t="s">
        <v>52</v>
      </c>
      <c r="I44" s="233">
        <v>2.2237427300718426E-2</v>
      </c>
      <c r="J44" s="283"/>
      <c r="K44" s="284" t="s">
        <v>548</v>
      </c>
      <c r="L44" s="285">
        <v>0.92</v>
      </c>
      <c r="M44" s="224">
        <v>82.790999999999997</v>
      </c>
    </row>
    <row r="45" spans="2:16" ht="12" customHeight="1">
      <c r="B45" s="174"/>
      <c r="C45" s="173" t="s">
        <v>8</v>
      </c>
      <c r="D45" s="225">
        <v>54.47</v>
      </c>
      <c r="E45" s="226">
        <v>55.51</v>
      </c>
      <c r="F45" s="198">
        <v>56.83</v>
      </c>
      <c r="G45" s="271"/>
      <c r="H45" s="281" t="s">
        <v>52</v>
      </c>
      <c r="I45" s="234">
        <v>2.3779499189335196E-2</v>
      </c>
      <c r="J45" s="286"/>
      <c r="K45" s="163" t="s">
        <v>52</v>
      </c>
      <c r="L45" s="184">
        <v>0.19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59.16</v>
      </c>
      <c r="F46" s="198">
        <v>58.79</v>
      </c>
      <c r="G46" s="271"/>
      <c r="H46" s="281" t="s">
        <v>548</v>
      </c>
      <c r="I46" s="234">
        <v>6.2542258282622942E-3</v>
      </c>
      <c r="J46" s="286"/>
      <c r="K46" s="163" t="s">
        <v>548</v>
      </c>
      <c r="L46" s="184">
        <v>1.77</v>
      </c>
      <c r="M46" s="227">
        <v>36.128999999999998</v>
      </c>
    </row>
    <row r="47" spans="2:16" ht="12" customHeight="1">
      <c r="B47" s="174"/>
      <c r="C47" s="173" t="s">
        <v>9</v>
      </c>
      <c r="D47" s="225">
        <v>5.35</v>
      </c>
      <c r="E47" s="226">
        <v>8.2100000000000009</v>
      </c>
      <c r="F47" s="198">
        <v>12.79</v>
      </c>
      <c r="G47" s="271"/>
      <c r="H47" s="281" t="s">
        <v>52</v>
      </c>
      <c r="I47" s="234">
        <v>0.5578562728380021</v>
      </c>
      <c r="J47" s="286"/>
      <c r="K47" s="163" t="s">
        <v>52</v>
      </c>
      <c r="L47" s="184">
        <v>0.67</v>
      </c>
      <c r="M47" s="227">
        <v>3.8250000000000002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7.1596755908258494E-2</v>
      </c>
      <c r="F48" s="201">
        <v>0.11062099982701953</v>
      </c>
      <c r="G48" s="274"/>
      <c r="H48" s="282" t="s">
        <v>52</v>
      </c>
      <c r="I48" s="235">
        <v>3.9024243918761039</v>
      </c>
      <c r="J48" s="287"/>
      <c r="K48" s="167" t="s">
        <v>52</v>
      </c>
      <c r="L48" s="185">
        <v>0.72080305437430958</v>
      </c>
      <c r="M48" s="219">
        <v>4.5170585387168012E-2</v>
      </c>
    </row>
    <row r="49" spans="2:15" ht="12" customHeight="1">
      <c r="B49" s="296" t="s">
        <v>685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681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topLeftCell="A3" colorId="22" zoomScaleNormal="100" workbookViewId="0">
      <selection activeCell="A3" sqref="A3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1406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675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682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672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679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472.56</v>
      </c>
      <c r="F10" s="198">
        <v>436.41</v>
      </c>
      <c r="G10" s="271"/>
      <c r="H10" s="94" t="s">
        <v>548</v>
      </c>
      <c r="I10" s="234">
        <v>7.6498222447943021E-2</v>
      </c>
      <c r="J10" s="267"/>
      <c r="K10" s="163" t="s">
        <v>52</v>
      </c>
      <c r="L10" s="184">
        <v>0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363.36</v>
      </c>
      <c r="F11" s="198">
        <v>363.85</v>
      </c>
      <c r="G11" s="271"/>
      <c r="H11" s="94" t="s">
        <v>52</v>
      </c>
      <c r="I11" s="234">
        <v>1.3485248789080195E-3</v>
      </c>
      <c r="J11" s="267"/>
      <c r="K11" s="163" t="s">
        <v>52</v>
      </c>
      <c r="L11" s="184">
        <v>0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96.92</v>
      </c>
      <c r="F12" s="198">
        <v>85.45</v>
      </c>
      <c r="G12" s="271"/>
      <c r="H12" s="94" t="s">
        <v>548</v>
      </c>
      <c r="I12" s="234">
        <v>0.11834502682624848</v>
      </c>
      <c r="J12" s="267"/>
      <c r="K12" s="163" t="s">
        <v>52</v>
      </c>
      <c r="L12" s="184">
        <v>0.56000000000000005</v>
      </c>
      <c r="M12" s="215">
        <v>51.633000000000003</v>
      </c>
    </row>
    <row r="13" spans="1:16" ht="12" customHeight="1">
      <c r="B13" s="174"/>
      <c r="C13" s="259" t="s">
        <v>9</v>
      </c>
      <c r="D13" s="252">
        <v>76.14</v>
      </c>
      <c r="E13" s="187">
        <v>95.81</v>
      </c>
      <c r="F13" s="198">
        <v>91.35</v>
      </c>
      <c r="G13" s="271"/>
      <c r="H13" s="94" t="s">
        <v>548</v>
      </c>
      <c r="I13" s="234">
        <v>4.6550464460912266E-2</v>
      </c>
      <c r="J13" s="267"/>
      <c r="K13" s="163" t="s">
        <v>548</v>
      </c>
      <c r="L13" s="184">
        <v>0.51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0.20815590510124271</v>
      </c>
      <c r="F14" s="199">
        <v>0.203316269752949</v>
      </c>
      <c r="G14" s="272"/>
      <c r="H14" s="275" t="s">
        <v>548</v>
      </c>
      <c r="I14" s="240">
        <v>0.48396353482937082</v>
      </c>
      <c r="J14" s="268"/>
      <c r="K14" s="192" t="s">
        <v>548</v>
      </c>
      <c r="L14" s="193">
        <v>0.13902418127683391</v>
      </c>
      <c r="M14" s="216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62.83</v>
      </c>
      <c r="F16" s="198">
        <v>47.37</v>
      </c>
      <c r="G16" s="271"/>
      <c r="H16" s="94" t="s">
        <v>548</v>
      </c>
      <c r="I16" s="234">
        <v>0.24606079898137834</v>
      </c>
      <c r="J16" s="267"/>
      <c r="K16" s="163" t="s">
        <v>52</v>
      </c>
      <c r="L16" s="184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31.94</v>
      </c>
      <c r="E17" s="187">
        <v>31.75</v>
      </c>
      <c r="F17" s="198">
        <v>30.92</v>
      </c>
      <c r="G17" s="271"/>
      <c r="H17" s="94" t="s">
        <v>548</v>
      </c>
      <c r="I17" s="234">
        <v>2.6141732283464503E-2</v>
      </c>
      <c r="J17" s="267"/>
      <c r="K17" s="163" t="s">
        <v>52</v>
      </c>
      <c r="L17" s="184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26.54</v>
      </c>
      <c r="G18" s="271"/>
      <c r="H18" s="94" t="s">
        <v>548</v>
      </c>
      <c r="I18" s="234">
        <v>7.5905292479108599E-2</v>
      </c>
      <c r="J18" s="267"/>
      <c r="K18" s="163" t="s">
        <v>548</v>
      </c>
      <c r="L18" s="184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26.55</v>
      </c>
      <c r="E19" s="187">
        <v>32.130000000000003</v>
      </c>
      <c r="F19" s="198">
        <v>26.13</v>
      </c>
      <c r="G19" s="271"/>
      <c r="H19" s="94" t="s">
        <v>548</v>
      </c>
      <c r="I19" s="234">
        <v>0.18674136321195156</v>
      </c>
      <c r="J19" s="267"/>
      <c r="K19" s="163" t="s">
        <v>52</v>
      </c>
      <c r="L19" s="184">
        <v>0.68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0.53133785348106499</v>
      </c>
      <c r="F20" s="199">
        <v>0.45475113122171945</v>
      </c>
      <c r="G20" s="272"/>
      <c r="H20" s="275" t="s">
        <v>548</v>
      </c>
      <c r="I20" s="240">
        <v>7.6586722259345539</v>
      </c>
      <c r="J20" s="268"/>
      <c r="K20" s="192" t="s">
        <v>52</v>
      </c>
      <c r="L20" s="193">
        <v>1.7014633113704325</v>
      </c>
      <c r="M20" s="216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402.61</v>
      </c>
      <c r="F22" s="198">
        <v>383.37</v>
      </c>
      <c r="G22" s="271"/>
      <c r="H22" s="94" t="s">
        <v>548</v>
      </c>
      <c r="I22" s="234">
        <v>4.7788182111721089E-2</v>
      </c>
      <c r="J22" s="267"/>
      <c r="K22" s="163" t="s">
        <v>52</v>
      </c>
      <c r="L22" s="184">
        <v>0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327.44</v>
      </c>
      <c r="F23" s="198">
        <v>329.28</v>
      </c>
      <c r="G23" s="271"/>
      <c r="H23" s="94" t="s">
        <v>52</v>
      </c>
      <c r="I23" s="234">
        <v>5.6193501099437437E-3</v>
      </c>
      <c r="J23" s="267"/>
      <c r="K23" s="163" t="s">
        <v>52</v>
      </c>
      <c r="L23" s="184">
        <v>0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64.5</v>
      </c>
      <c r="F24" s="198">
        <v>55.65</v>
      </c>
      <c r="G24" s="271"/>
      <c r="H24" s="94" t="s">
        <v>548</v>
      </c>
      <c r="I24" s="234">
        <v>0.13720930232558137</v>
      </c>
      <c r="J24" s="267"/>
      <c r="K24" s="163" t="s">
        <v>52</v>
      </c>
      <c r="L24" s="184">
        <v>1.27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62.21</v>
      </c>
      <c r="F25" s="198">
        <v>64.23</v>
      </c>
      <c r="G25" s="271"/>
      <c r="H25" s="94" t="s">
        <v>52</v>
      </c>
      <c r="I25" s="234">
        <v>3.2470663880405093E-2</v>
      </c>
      <c r="J25" s="267"/>
      <c r="K25" s="163" t="s">
        <v>548</v>
      </c>
      <c r="L25" s="184">
        <v>1.22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0.1587232739705057</v>
      </c>
      <c r="F26" s="199">
        <v>0.16686150728703925</v>
      </c>
      <c r="G26" s="272"/>
      <c r="H26" s="275" t="s">
        <v>52</v>
      </c>
      <c r="I26" s="240">
        <v>0.81382333165335441</v>
      </c>
      <c r="J26" s="268"/>
      <c r="K26" s="192" t="s">
        <v>548</v>
      </c>
      <c r="L26" s="193">
        <v>0.37322476001004357</v>
      </c>
      <c r="M26" s="216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370.29</v>
      </c>
      <c r="G28" s="273">
        <v>11.942458537150131</v>
      </c>
      <c r="H28" s="94" t="s">
        <v>548</v>
      </c>
      <c r="I28" s="234">
        <v>3.7657882426321398E-2</v>
      </c>
      <c r="J28" s="267"/>
      <c r="K28" s="163" t="s">
        <v>52</v>
      </c>
      <c r="L28" s="184">
        <v>0</v>
      </c>
      <c r="M28" s="215">
        <v>273.19200000000001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313.81</v>
      </c>
      <c r="F29" s="200">
        <v>319.04000000000002</v>
      </c>
      <c r="G29" s="273">
        <v>5.2739015493759069</v>
      </c>
      <c r="H29" s="94" t="s">
        <v>52</v>
      </c>
      <c r="I29" s="234">
        <v>1.666613555973373E-2</v>
      </c>
      <c r="J29" s="267"/>
      <c r="K29" s="163" t="s">
        <v>52</v>
      </c>
      <c r="L29" s="184">
        <v>1.27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58.24</v>
      </c>
      <c r="F30" s="200">
        <v>48.9</v>
      </c>
      <c r="G30" s="273">
        <v>17.261410788381752</v>
      </c>
      <c r="H30" s="94" t="s">
        <v>548</v>
      </c>
      <c r="I30" s="234">
        <v>0.16037087912087922</v>
      </c>
      <c r="J30" s="267"/>
      <c r="K30" s="163" t="s">
        <v>52</v>
      </c>
      <c r="L30" s="184">
        <v>0</v>
      </c>
      <c r="M30" s="215">
        <v>18.545000000000002</v>
      </c>
    </row>
    <row r="31" spans="2:16" ht="12" customHeight="1">
      <c r="B31" s="174"/>
      <c r="C31" s="262" t="s">
        <v>9</v>
      </c>
      <c r="D31" s="254">
        <v>44.12</v>
      </c>
      <c r="E31" s="188">
        <v>58.3</v>
      </c>
      <c r="F31" s="200">
        <v>61.92</v>
      </c>
      <c r="G31" s="273">
        <v>38.309922972360653</v>
      </c>
      <c r="H31" s="94" t="s">
        <v>52</v>
      </c>
      <c r="I31" s="234">
        <v>6.2092624356775428E-2</v>
      </c>
      <c r="J31" s="267"/>
      <c r="K31" s="163" t="s">
        <v>548</v>
      </c>
      <c r="L31" s="184">
        <v>1.27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0.15669936836446713</v>
      </c>
      <c r="F32" s="199">
        <v>0.16828830787628418</v>
      </c>
      <c r="G32" s="272"/>
      <c r="H32" s="275" t="s">
        <v>52</v>
      </c>
      <c r="I32" s="240">
        <v>1.1588939511817054</v>
      </c>
      <c r="J32" s="268"/>
      <c r="K32" s="192" t="s">
        <v>548</v>
      </c>
      <c r="L32" s="193">
        <v>0.40464890801071296</v>
      </c>
      <c r="M32" s="216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5.66</v>
      </c>
      <c r="G34" s="271">
        <v>21.931260229132562</v>
      </c>
      <c r="H34" s="277" t="s">
        <v>548</v>
      </c>
      <c r="I34" s="234">
        <v>0.2050561797752809</v>
      </c>
      <c r="J34" s="267"/>
      <c r="K34" s="163" t="s">
        <v>52</v>
      </c>
      <c r="L34" s="184">
        <v>0</v>
      </c>
      <c r="M34" s="215">
        <v>6.3479999999999999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3.65</v>
      </c>
      <c r="G35" s="271">
        <v>19.546742209631731</v>
      </c>
      <c r="H35" s="277" t="s">
        <v>548</v>
      </c>
      <c r="I35" s="234">
        <v>0.12470023980815348</v>
      </c>
      <c r="J35" s="267"/>
      <c r="K35" s="163" t="s">
        <v>52</v>
      </c>
      <c r="L35" s="184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3.27</v>
      </c>
      <c r="G36" s="271">
        <v>4.093567251461991</v>
      </c>
      <c r="H36" s="277" t="s">
        <v>548</v>
      </c>
      <c r="I36" s="234">
        <v>0.11621621621621625</v>
      </c>
      <c r="J36" s="267"/>
      <c r="K36" s="163" t="s">
        <v>548</v>
      </c>
      <c r="L36" s="184">
        <v>0.03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0.98</v>
      </c>
      <c r="G37" s="271">
        <v>28.378378378378386</v>
      </c>
      <c r="H37" s="277" t="s">
        <v>548</v>
      </c>
      <c r="I37" s="234">
        <v>0.32876712328767121</v>
      </c>
      <c r="J37" s="267"/>
      <c r="K37" s="163" t="s">
        <v>52</v>
      </c>
      <c r="L37" s="184">
        <v>0.03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0.1416184971098266</v>
      </c>
      <c r="G38" s="274"/>
      <c r="H38" s="278" t="s">
        <v>548</v>
      </c>
      <c r="I38" s="235">
        <v>4.389611534252408</v>
      </c>
      <c r="J38" s="270"/>
      <c r="K38" s="167" t="s">
        <v>52</v>
      </c>
      <c r="L38" s="185">
        <v>0.4927849627812203</v>
      </c>
      <c r="M38" s="219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672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679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116.92</v>
      </c>
      <c r="F44" s="223">
        <v>120.44</v>
      </c>
      <c r="G44" s="279"/>
      <c r="H44" s="280" t="s">
        <v>52</v>
      </c>
      <c r="I44" s="233">
        <v>3.0106055422510991E-2</v>
      </c>
      <c r="J44" s="283"/>
      <c r="K44" s="284" t="s">
        <v>52</v>
      </c>
      <c r="L44" s="285">
        <v>0</v>
      </c>
      <c r="M44" s="224">
        <v>82.790999999999997</v>
      </c>
    </row>
    <row r="45" spans="2:16" ht="12" customHeight="1">
      <c r="B45" s="174"/>
      <c r="C45" s="173" t="s">
        <v>8</v>
      </c>
      <c r="D45" s="225">
        <v>54.47</v>
      </c>
      <c r="E45" s="226">
        <v>55.52</v>
      </c>
      <c r="F45" s="198">
        <v>56.64</v>
      </c>
      <c r="G45" s="271"/>
      <c r="H45" s="281" t="s">
        <v>52</v>
      </c>
      <c r="I45" s="234">
        <v>2.0172910662824117E-2</v>
      </c>
      <c r="J45" s="286"/>
      <c r="K45" s="163" t="s">
        <v>52</v>
      </c>
      <c r="L45" s="184">
        <v>0.13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59.16</v>
      </c>
      <c r="F46" s="198">
        <v>60.56</v>
      </c>
      <c r="G46" s="271"/>
      <c r="H46" s="281" t="s">
        <v>52</v>
      </c>
      <c r="I46" s="234">
        <v>2.3664638269100813E-2</v>
      </c>
      <c r="J46" s="286"/>
      <c r="K46" s="163" t="s">
        <v>548</v>
      </c>
      <c r="L46" s="184">
        <v>0.68</v>
      </c>
      <c r="M46" s="227">
        <v>36.128999999999998</v>
      </c>
    </row>
    <row r="47" spans="2:16" ht="12" customHeight="1">
      <c r="B47" s="174"/>
      <c r="C47" s="173" t="s">
        <v>9</v>
      </c>
      <c r="D47" s="225">
        <v>5.35</v>
      </c>
      <c r="E47" s="226">
        <v>8.1999999999999993</v>
      </c>
      <c r="F47" s="198">
        <v>12.12</v>
      </c>
      <c r="G47" s="271"/>
      <c r="H47" s="281" t="s">
        <v>52</v>
      </c>
      <c r="I47" s="234">
        <v>0.47804878048780486</v>
      </c>
      <c r="J47" s="286"/>
      <c r="K47" s="163" t="s">
        <v>52</v>
      </c>
      <c r="L47" s="184">
        <v>0.55000000000000004</v>
      </c>
      <c r="M47" s="227">
        <v>3.8250000000000002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7.150331356818973E-2</v>
      </c>
      <c r="F48" s="201">
        <v>0.10341296928327644</v>
      </c>
      <c r="G48" s="274"/>
      <c r="H48" s="282" t="s">
        <v>52</v>
      </c>
      <c r="I48" s="235">
        <v>3.1909655715086709</v>
      </c>
      <c r="J48" s="287"/>
      <c r="K48" s="167" t="s">
        <v>52</v>
      </c>
      <c r="L48" s="185">
        <v>0.5153945928711684</v>
      </c>
      <c r="M48" s="219">
        <v>4.5170585387168012E-2</v>
      </c>
    </row>
    <row r="49" spans="2:15" ht="12" customHeight="1">
      <c r="B49" s="296" t="s">
        <v>683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516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681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663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675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678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672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679</v>
      </c>
      <c r="N7" s="131"/>
    </row>
    <row r="8" spans="1:16" ht="25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472.56</v>
      </c>
      <c r="F10" s="198">
        <v>436.41</v>
      </c>
      <c r="G10" s="271"/>
      <c r="H10" s="94" t="s">
        <v>548</v>
      </c>
      <c r="I10" s="234">
        <v>7.6498222447943021E-2</v>
      </c>
      <c r="J10" s="267"/>
      <c r="K10" s="163" t="s">
        <v>52</v>
      </c>
      <c r="L10" s="184">
        <v>7.33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363.36</v>
      </c>
      <c r="F11" s="198">
        <v>363.85</v>
      </c>
      <c r="G11" s="271"/>
      <c r="H11" s="94" t="s">
        <v>52</v>
      </c>
      <c r="I11" s="234">
        <v>1.3485248789080195E-3</v>
      </c>
      <c r="J11" s="267"/>
      <c r="K11" s="163" t="s">
        <v>52</v>
      </c>
      <c r="L11" s="184">
        <v>2.1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96.92</v>
      </c>
      <c r="F12" s="198">
        <v>84.89</v>
      </c>
      <c r="G12" s="271"/>
      <c r="H12" s="94" t="s">
        <v>548</v>
      </c>
      <c r="I12" s="234">
        <v>0.12412298803136612</v>
      </c>
      <c r="J12" s="267"/>
      <c r="K12" s="163" t="s">
        <v>52</v>
      </c>
      <c r="L12" s="184">
        <v>2.52</v>
      </c>
      <c r="M12" s="215">
        <v>51.633000000000003</v>
      </c>
    </row>
    <row r="13" spans="1:16" ht="12" customHeight="1">
      <c r="B13" s="174"/>
      <c r="C13" s="259" t="s">
        <v>9</v>
      </c>
      <c r="D13" s="252">
        <v>76.14</v>
      </c>
      <c r="E13" s="187">
        <v>95.81</v>
      </c>
      <c r="F13" s="198">
        <v>91.86</v>
      </c>
      <c r="G13" s="271"/>
      <c r="H13" s="94" t="s">
        <v>548</v>
      </c>
      <c r="I13" s="234">
        <v>4.1227429287130857E-2</v>
      </c>
      <c r="J13" s="267"/>
      <c r="K13" s="163" t="s">
        <v>52</v>
      </c>
      <c r="L13" s="184">
        <v>2.71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0.20815590510124271</v>
      </c>
      <c r="F14" s="199">
        <v>0.20470651156571734</v>
      </c>
      <c r="G14" s="272"/>
      <c r="H14" s="275" t="s">
        <v>548</v>
      </c>
      <c r="I14" s="240">
        <v>0.34493935355253691</v>
      </c>
      <c r="J14" s="268"/>
      <c r="K14" s="192" t="s">
        <v>52</v>
      </c>
      <c r="L14" s="193">
        <v>0.39724757195496174</v>
      </c>
      <c r="M14" s="216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62.83</v>
      </c>
      <c r="F16" s="198">
        <v>47.37</v>
      </c>
      <c r="G16" s="271"/>
      <c r="H16" s="94" t="s">
        <v>548</v>
      </c>
      <c r="I16" s="234">
        <v>0.24606079898137834</v>
      </c>
      <c r="J16" s="267"/>
      <c r="K16" s="163" t="s">
        <v>52</v>
      </c>
      <c r="L16" s="184">
        <v>0</v>
      </c>
      <c r="M16" s="215">
        <v>61.298000000000002</v>
      </c>
    </row>
    <row r="17" spans="2:16" ht="12" customHeight="1">
      <c r="B17" s="174"/>
      <c r="C17" s="259" t="s">
        <v>8</v>
      </c>
      <c r="D17" s="252">
        <v>31.94</v>
      </c>
      <c r="E17" s="187">
        <v>31.75</v>
      </c>
      <c r="F17" s="198">
        <v>30.92</v>
      </c>
      <c r="G17" s="271"/>
      <c r="H17" s="94" t="s">
        <v>548</v>
      </c>
      <c r="I17" s="234">
        <v>2.6141732283464503E-2</v>
      </c>
      <c r="J17" s="267"/>
      <c r="K17" s="163" t="s">
        <v>52</v>
      </c>
      <c r="L17" s="184">
        <v>0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27.22</v>
      </c>
      <c r="G18" s="271"/>
      <c r="H18" s="94" t="s">
        <v>548</v>
      </c>
      <c r="I18" s="234">
        <v>5.2228412256267398E-2</v>
      </c>
      <c r="J18" s="267"/>
      <c r="K18" s="163" t="s">
        <v>52</v>
      </c>
      <c r="L18" s="184">
        <v>0.68</v>
      </c>
      <c r="M18" s="215">
        <v>27.544</v>
      </c>
    </row>
    <row r="19" spans="2:16" ht="12" customHeight="1">
      <c r="B19" s="174"/>
      <c r="C19" s="259" t="s">
        <v>9</v>
      </c>
      <c r="D19" s="252">
        <v>26.55</v>
      </c>
      <c r="E19" s="187">
        <v>32.130000000000003</v>
      </c>
      <c r="F19" s="198">
        <v>25.45</v>
      </c>
      <c r="G19" s="271"/>
      <c r="H19" s="94" t="s">
        <v>548</v>
      </c>
      <c r="I19" s="234">
        <v>0.20790538437597272</v>
      </c>
      <c r="J19" s="267"/>
      <c r="K19" s="163" t="s">
        <v>548</v>
      </c>
      <c r="L19" s="184">
        <v>0.68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0.53133785348106499</v>
      </c>
      <c r="F20" s="199">
        <v>0.43773649810801513</v>
      </c>
      <c r="G20" s="272"/>
      <c r="H20" s="275" t="s">
        <v>548</v>
      </c>
      <c r="I20" s="240">
        <v>9.3601355373049859</v>
      </c>
      <c r="J20" s="268"/>
      <c r="K20" s="192" t="s">
        <v>548</v>
      </c>
      <c r="L20" s="193">
        <v>1.7014633113704325</v>
      </c>
      <c r="M20" s="216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402.61</v>
      </c>
      <c r="F22" s="198">
        <v>383.37</v>
      </c>
      <c r="G22" s="271"/>
      <c r="H22" s="94" t="s">
        <v>548</v>
      </c>
      <c r="I22" s="234">
        <v>4.7788182111721089E-2</v>
      </c>
      <c r="J22" s="267"/>
      <c r="K22" s="163" t="s">
        <v>52</v>
      </c>
      <c r="L22" s="184">
        <v>7.33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327.44</v>
      </c>
      <c r="F23" s="198">
        <v>329.28</v>
      </c>
      <c r="G23" s="271"/>
      <c r="H23" s="94" t="s">
        <v>52</v>
      </c>
      <c r="I23" s="234">
        <v>5.6193501099437437E-3</v>
      </c>
      <c r="J23" s="267"/>
      <c r="K23" s="163" t="s">
        <v>52</v>
      </c>
      <c r="L23" s="184">
        <v>2.1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64.5</v>
      </c>
      <c r="F24" s="198">
        <v>54.38</v>
      </c>
      <c r="G24" s="271"/>
      <c r="H24" s="94" t="s">
        <v>548</v>
      </c>
      <c r="I24" s="234">
        <v>0.15689922480620155</v>
      </c>
      <c r="J24" s="267"/>
      <c r="K24" s="163" t="s">
        <v>52</v>
      </c>
      <c r="L24" s="184">
        <v>1.91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62.21</v>
      </c>
      <c r="F25" s="198">
        <v>65.45</v>
      </c>
      <c r="G25" s="271"/>
      <c r="H25" s="94" t="s">
        <v>52</v>
      </c>
      <c r="I25" s="234">
        <v>5.2081658897283445E-2</v>
      </c>
      <c r="J25" s="267"/>
      <c r="K25" s="163" t="s">
        <v>52</v>
      </c>
      <c r="L25" s="184">
        <v>3.32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0.1587232739705057</v>
      </c>
      <c r="F26" s="199">
        <v>0.17059375488713968</v>
      </c>
      <c r="G26" s="272"/>
      <c r="H26" s="275" t="s">
        <v>52</v>
      </c>
      <c r="I26" s="240">
        <v>1.1870480916633981</v>
      </c>
      <c r="J26" s="268"/>
      <c r="K26" s="192" t="s">
        <v>52</v>
      </c>
      <c r="L26" s="193">
        <v>0.69430239507508873</v>
      </c>
      <c r="M26" s="216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370.29</v>
      </c>
      <c r="G28" s="273">
        <v>11.942458537150131</v>
      </c>
      <c r="H28" s="94" t="s">
        <v>548</v>
      </c>
      <c r="I28" s="234">
        <v>3.7657882426321398E-2</v>
      </c>
      <c r="J28" s="267"/>
      <c r="K28" s="163" t="s">
        <v>52</v>
      </c>
      <c r="L28" s="184">
        <v>7.56</v>
      </c>
      <c r="M28" s="215">
        <v>273.19200000000001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313.81</v>
      </c>
      <c r="F29" s="200">
        <v>317.77</v>
      </c>
      <c r="G29" s="273">
        <v>5.2739015493759069</v>
      </c>
      <c r="H29" s="94" t="s">
        <v>52</v>
      </c>
      <c r="I29" s="234">
        <v>1.2619100729740929E-2</v>
      </c>
      <c r="J29" s="267"/>
      <c r="K29" s="163" t="s">
        <v>52</v>
      </c>
      <c r="L29" s="184">
        <v>1.91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58.24</v>
      </c>
      <c r="F30" s="200">
        <v>48.9</v>
      </c>
      <c r="G30" s="273">
        <v>17.261410788381752</v>
      </c>
      <c r="H30" s="94" t="s">
        <v>548</v>
      </c>
      <c r="I30" s="234">
        <v>0.16037087912087922</v>
      </c>
      <c r="J30" s="267"/>
      <c r="K30" s="163" t="s">
        <v>52</v>
      </c>
      <c r="L30" s="184">
        <v>1.91</v>
      </c>
      <c r="M30" s="215">
        <v>18.545000000000002</v>
      </c>
    </row>
    <row r="31" spans="2:16" ht="12" customHeight="1">
      <c r="B31" s="174"/>
      <c r="C31" s="262" t="s">
        <v>9</v>
      </c>
      <c r="D31" s="254">
        <v>44.12</v>
      </c>
      <c r="E31" s="188">
        <v>58.3</v>
      </c>
      <c r="F31" s="200">
        <v>63.19</v>
      </c>
      <c r="G31" s="273">
        <v>38.309922972360653</v>
      </c>
      <c r="H31" s="94" t="s">
        <v>52</v>
      </c>
      <c r="I31" s="234">
        <v>8.3876500857632985E-2</v>
      </c>
      <c r="J31" s="267"/>
      <c r="K31" s="163" t="s">
        <v>52</v>
      </c>
      <c r="L31" s="184">
        <v>3.75</v>
      </c>
      <c r="M31" s="215">
        <v>20.859000000000002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0.15669936836446713</v>
      </c>
      <c r="F32" s="199">
        <v>0.17233479695639131</v>
      </c>
      <c r="G32" s="272"/>
      <c r="H32" s="275" t="s">
        <v>52</v>
      </c>
      <c r="I32" s="240">
        <v>1.5635428591924183</v>
      </c>
      <c r="J32" s="268"/>
      <c r="K32" s="192" t="s">
        <v>52</v>
      </c>
      <c r="L32" s="193">
        <v>0.85205486444166756</v>
      </c>
      <c r="M32" s="216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5.66</v>
      </c>
      <c r="G34" s="271">
        <v>21.931260229132562</v>
      </c>
      <c r="H34" s="277" t="s">
        <v>548</v>
      </c>
      <c r="I34" s="234">
        <v>0.2050561797752809</v>
      </c>
      <c r="J34" s="267"/>
      <c r="K34" s="163" t="s">
        <v>548</v>
      </c>
      <c r="L34" s="184">
        <v>0.01</v>
      </c>
      <c r="M34" s="215">
        <v>6.3479999999999999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3.65</v>
      </c>
      <c r="G35" s="271">
        <v>19.546742209631731</v>
      </c>
      <c r="H35" s="277" t="s">
        <v>548</v>
      </c>
      <c r="I35" s="234">
        <v>0.12470023980815348</v>
      </c>
      <c r="J35" s="267"/>
      <c r="K35" s="163" t="s">
        <v>52</v>
      </c>
      <c r="L35" s="184">
        <v>0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3.3</v>
      </c>
      <c r="G36" s="271">
        <v>4.093567251461991</v>
      </c>
      <c r="H36" s="277" t="s">
        <v>548</v>
      </c>
      <c r="I36" s="234">
        <v>0.10810810810810823</v>
      </c>
      <c r="J36" s="267"/>
      <c r="K36" s="163" t="s">
        <v>548</v>
      </c>
      <c r="L36" s="184">
        <v>7.0000000000000007E-2</v>
      </c>
      <c r="M36" s="215">
        <v>3.3849999999999998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0.95</v>
      </c>
      <c r="G37" s="271">
        <v>28.378378378378386</v>
      </c>
      <c r="H37" s="277" t="s">
        <v>548</v>
      </c>
      <c r="I37" s="234">
        <v>0.34931506849315075</v>
      </c>
      <c r="J37" s="267"/>
      <c r="K37" s="163" t="s">
        <v>52</v>
      </c>
      <c r="L37" s="184">
        <v>7.0000000000000007E-2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0.1366906474820144</v>
      </c>
      <c r="G38" s="274"/>
      <c r="H38" s="278" t="s">
        <v>548</v>
      </c>
      <c r="I38" s="235">
        <v>4.8823964970336284</v>
      </c>
      <c r="J38" s="270"/>
      <c r="K38" s="167" t="s">
        <v>52</v>
      </c>
      <c r="L38" s="185">
        <v>1.1334522125889035</v>
      </c>
      <c r="M38" s="219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672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679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116.92</v>
      </c>
      <c r="F44" s="223">
        <v>120.44</v>
      </c>
      <c r="G44" s="279"/>
      <c r="H44" s="280" t="s">
        <v>52</v>
      </c>
      <c r="I44" s="233">
        <v>3.0106055422510991E-2</v>
      </c>
      <c r="J44" s="283"/>
      <c r="K44" s="284" t="s">
        <v>548</v>
      </c>
      <c r="L44" s="285">
        <v>0.14000000000000001</v>
      </c>
      <c r="M44" s="224">
        <v>82.790999999999997</v>
      </c>
    </row>
    <row r="45" spans="2:16" ht="12" customHeight="1">
      <c r="B45" s="174"/>
      <c r="C45" s="173" t="s">
        <v>8</v>
      </c>
      <c r="D45" s="225">
        <v>54.47</v>
      </c>
      <c r="E45" s="226">
        <v>55.52</v>
      </c>
      <c r="F45" s="198">
        <v>56.51</v>
      </c>
      <c r="G45" s="271"/>
      <c r="H45" s="281" t="s">
        <v>52</v>
      </c>
      <c r="I45" s="234">
        <v>1.7831412103746391E-2</v>
      </c>
      <c r="J45" s="286"/>
      <c r="K45" s="163" t="s">
        <v>52</v>
      </c>
      <c r="L45" s="184">
        <v>0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59.16</v>
      </c>
      <c r="F46" s="198">
        <v>61.24</v>
      </c>
      <c r="G46" s="271"/>
      <c r="H46" s="281" t="s">
        <v>52</v>
      </c>
      <c r="I46" s="234">
        <v>3.5158891142664128E-2</v>
      </c>
      <c r="J46" s="286"/>
      <c r="K46" s="163" t="s">
        <v>52</v>
      </c>
      <c r="L46" s="184">
        <v>0</v>
      </c>
      <c r="M46" s="227">
        <v>36.128999999999998</v>
      </c>
    </row>
    <row r="47" spans="2:16" ht="12" customHeight="1">
      <c r="B47" s="174"/>
      <c r="C47" s="173" t="s">
        <v>9</v>
      </c>
      <c r="D47" s="225">
        <v>5.35</v>
      </c>
      <c r="E47" s="226">
        <v>8.1999999999999993</v>
      </c>
      <c r="F47" s="198">
        <v>11.57</v>
      </c>
      <c r="G47" s="271"/>
      <c r="H47" s="281" t="s">
        <v>52</v>
      </c>
      <c r="I47" s="234">
        <v>0.4109756097560977</v>
      </c>
      <c r="J47" s="286"/>
      <c r="K47" s="163" t="s">
        <v>548</v>
      </c>
      <c r="L47" s="184">
        <v>0.15</v>
      </c>
      <c r="M47" s="227">
        <v>3.8250000000000002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7.150331356818973E-2</v>
      </c>
      <c r="F48" s="201">
        <v>9.8259023354564753E-2</v>
      </c>
      <c r="G48" s="274"/>
      <c r="H48" s="282" t="s">
        <v>52</v>
      </c>
      <c r="I48" s="235">
        <v>2.6755709786375022</v>
      </c>
      <c r="J48" s="287"/>
      <c r="K48" s="167" t="s">
        <v>548</v>
      </c>
      <c r="L48" s="185">
        <v>0.12738853503184849</v>
      </c>
      <c r="M48" s="219">
        <v>4.5170585387168012E-2</v>
      </c>
    </row>
    <row r="49" spans="2:15" ht="12" customHeight="1">
      <c r="B49" s="296" t="s">
        <v>680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516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681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663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A1:P59"/>
  <sheetViews>
    <sheetView showGridLines="0" defaultGridColor="0" colorId="22" zoomScaleNormal="100" workbookViewId="0">
      <selection activeCell="O45" sqref="O45"/>
    </sheetView>
  </sheetViews>
  <sheetFormatPr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10.140625" style="145" customWidth="1"/>
    <col min="10" max="10" width="1" style="145" customWidth="1"/>
    <col min="11" max="11" width="3.7109375" style="145" customWidth="1"/>
    <col min="12" max="12" width="6.7109375" style="146" customWidth="1"/>
    <col min="13" max="13" width="10.7109375" style="146" customWidth="1"/>
    <col min="14" max="17" width="15.28515625" style="138" customWidth="1"/>
    <col min="18" max="255" width="9.140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9.140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9.140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9.140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9.140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9.140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9.140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9.140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9.140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9.140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9.140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9.140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9.140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9.140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9.140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9.140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9.140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9.140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9.140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9.140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9.140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9.140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9.140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9.140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9.140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9.140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9.140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9.140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9.140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9.140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9.140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9.140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9.140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9.140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9.140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9.140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9.140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9.140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9.140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9.140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9.140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9.140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9.140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9.140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9.140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9.140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9.140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9.140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9.140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9.140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9.140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9.140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9.140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9.140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9.140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9.140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9.140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9.140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9.140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9.140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9.140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9.140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9.140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9.140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325" t="s">
        <v>909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850</v>
      </c>
      <c r="E6" s="179" t="s">
        <v>902</v>
      </c>
      <c r="F6" s="389" t="s">
        <v>903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535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406.43</v>
      </c>
      <c r="E10" s="187">
        <v>459.13</v>
      </c>
      <c r="F10" s="198">
        <v>457.32</v>
      </c>
      <c r="G10" s="271"/>
      <c r="H10" s="94" t="s">
        <v>548</v>
      </c>
      <c r="I10" s="234">
        <v>3.9422385816653138E-3</v>
      </c>
      <c r="J10" s="267"/>
      <c r="K10" s="163"/>
      <c r="L10" s="312">
        <v>-1.9</v>
      </c>
      <c r="M10" s="215">
        <v>352.95699999999999</v>
      </c>
      <c r="O10" s="149"/>
    </row>
    <row r="11" spans="1:16" ht="12" customHeight="1">
      <c r="B11" s="174"/>
      <c r="C11" s="259" t="s">
        <v>8</v>
      </c>
      <c r="D11" s="252">
        <v>349.89</v>
      </c>
      <c r="E11" s="187">
        <v>364.36</v>
      </c>
      <c r="F11" s="198">
        <v>366.26</v>
      </c>
      <c r="G11" s="271"/>
      <c r="H11" s="94" t="s">
        <v>52</v>
      </c>
      <c r="I11" s="234">
        <v>5.2146229004281786E-3</v>
      </c>
      <c r="J11" s="267"/>
      <c r="K11" s="163"/>
      <c r="L11" s="312">
        <v>-1.01</v>
      </c>
      <c r="M11" s="215">
        <v>317.12599999999998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67.849999999999994</v>
      </c>
      <c r="E12" s="187">
        <v>85.6</v>
      </c>
      <c r="F12" s="198">
        <v>89.14</v>
      </c>
      <c r="G12" s="271"/>
      <c r="H12" s="94" t="s">
        <v>52</v>
      </c>
      <c r="I12" s="234">
        <v>4.1355140186915884E-2</v>
      </c>
      <c r="J12" s="267"/>
      <c r="L12" s="312">
        <v>0.64</v>
      </c>
      <c r="M12" s="215">
        <v>51.633000000000003</v>
      </c>
    </row>
    <row r="13" spans="1:16" ht="12" customHeight="1">
      <c r="B13" s="174"/>
      <c r="C13" s="259" t="s">
        <v>9</v>
      </c>
      <c r="D13" s="252">
        <v>53.6</v>
      </c>
      <c r="E13" s="187">
        <v>70.62</v>
      </c>
      <c r="F13" s="198">
        <v>79.37</v>
      </c>
      <c r="G13" s="271"/>
      <c r="H13" s="94" t="s">
        <v>52</v>
      </c>
      <c r="I13" s="234">
        <v>0.12390257717360531</v>
      </c>
      <c r="J13" s="267"/>
      <c r="K13" s="163"/>
      <c r="L13" s="312">
        <v>-1.74</v>
      </c>
      <c r="M13" s="215">
        <v>44.225000000000001</v>
      </c>
    </row>
    <row r="14" spans="1:16" ht="12" customHeight="1">
      <c r="B14" s="190"/>
      <c r="C14" s="260" t="s">
        <v>10</v>
      </c>
      <c r="D14" s="253">
        <v>0.12830947479293339</v>
      </c>
      <c r="E14" s="191">
        <v>0.15694728420304027</v>
      </c>
      <c r="F14" s="199">
        <v>0.17428634167764603</v>
      </c>
      <c r="G14" s="272"/>
      <c r="H14" s="275" t="s">
        <v>52</v>
      </c>
      <c r="I14" s="240">
        <v>1.7339057474605761</v>
      </c>
      <c r="J14" s="268"/>
      <c r="K14" s="163"/>
      <c r="L14" s="313">
        <v>-0.4</v>
      </c>
      <c r="M14" s="314">
        <v>0.1199292763024089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322"/>
      <c r="L15" s="312"/>
      <c r="M15" s="217"/>
    </row>
    <row r="16" spans="1:16" ht="12" customHeight="1">
      <c r="B16" s="174"/>
      <c r="C16" s="259" t="s">
        <v>7</v>
      </c>
      <c r="D16" s="252">
        <v>44.9</v>
      </c>
      <c r="E16" s="187">
        <v>49.31</v>
      </c>
      <c r="F16" s="198">
        <v>53.93</v>
      </c>
      <c r="G16" s="271"/>
      <c r="H16" s="94" t="s">
        <v>52</v>
      </c>
      <c r="I16" s="234">
        <v>9.3692962887852227E-2</v>
      </c>
      <c r="J16" s="267"/>
      <c r="K16" s="163"/>
      <c r="L16" s="312">
        <v>-0.73</v>
      </c>
      <c r="M16" s="215">
        <v>61.298000000000002</v>
      </c>
    </row>
    <row r="17" spans="2:16" ht="12" customHeight="1">
      <c r="B17" s="174"/>
      <c r="C17" s="259" t="s">
        <v>8</v>
      </c>
      <c r="D17" s="252">
        <v>30.33</v>
      </c>
      <c r="E17" s="187">
        <v>30.23</v>
      </c>
      <c r="F17" s="198">
        <v>30.92</v>
      </c>
      <c r="G17" s="271"/>
      <c r="H17" s="94" t="s">
        <v>52</v>
      </c>
      <c r="I17" s="234">
        <v>2.2825008269930613E-2</v>
      </c>
      <c r="J17" s="267"/>
      <c r="K17" s="163"/>
      <c r="L17" s="312">
        <v>0.06</v>
      </c>
      <c r="M17" s="215">
        <v>37.81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20.73</v>
      </c>
      <c r="E18" s="187">
        <v>19.239999999999998</v>
      </c>
      <c r="F18" s="198">
        <v>22.45</v>
      </c>
      <c r="G18" s="271"/>
      <c r="H18" s="94" t="s">
        <v>52</v>
      </c>
      <c r="I18" s="234">
        <v>0.16683991683991684</v>
      </c>
      <c r="J18" s="267"/>
      <c r="K18" s="163"/>
      <c r="L18" s="312" t="s">
        <v>603</v>
      </c>
      <c r="M18" s="215">
        <v>27.544</v>
      </c>
    </row>
    <row r="19" spans="2:16" ht="12" customHeight="1">
      <c r="B19" s="174"/>
      <c r="C19" s="259" t="s">
        <v>9</v>
      </c>
      <c r="D19" s="252">
        <v>15.5</v>
      </c>
      <c r="E19" s="187">
        <v>19.11</v>
      </c>
      <c r="F19" s="198">
        <v>22.53</v>
      </c>
      <c r="G19" s="271"/>
      <c r="H19" s="94" t="s">
        <v>52</v>
      </c>
      <c r="I19" s="234">
        <v>0.1789638932496076</v>
      </c>
      <c r="J19" s="267"/>
      <c r="K19" s="163"/>
      <c r="L19" s="312">
        <v>-0.78</v>
      </c>
      <c r="M19" s="215">
        <v>19.538</v>
      </c>
      <c r="P19" s="150"/>
    </row>
    <row r="20" spans="2:16" ht="12" customHeight="1">
      <c r="B20" s="190"/>
      <c r="C20" s="260" t="s">
        <v>10</v>
      </c>
      <c r="D20" s="253">
        <v>0.30356443399921662</v>
      </c>
      <c r="E20" s="191">
        <v>0.3862947240751971</v>
      </c>
      <c r="F20" s="199">
        <v>0.42214727374929734</v>
      </c>
      <c r="G20" s="272"/>
      <c r="H20" s="275" t="s">
        <v>52</v>
      </c>
      <c r="I20" s="240">
        <v>3.5852549674100231</v>
      </c>
      <c r="J20" s="268"/>
      <c r="K20" s="163"/>
      <c r="L20" s="313">
        <v>-1.5</v>
      </c>
      <c r="M20" s="314">
        <v>0.29895645255072378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322"/>
      <c r="L21" s="312"/>
      <c r="M21" s="217"/>
    </row>
    <row r="22" spans="2:16" ht="12" customHeight="1">
      <c r="B22" s="174"/>
      <c r="C22" s="259" t="s">
        <v>7</v>
      </c>
      <c r="D22" s="252">
        <v>356.45</v>
      </c>
      <c r="E22" s="187">
        <v>402.89</v>
      </c>
      <c r="F22" s="198">
        <v>396.38</v>
      </c>
      <c r="G22" s="271"/>
      <c r="H22" s="94" t="s">
        <v>548</v>
      </c>
      <c r="I22" s="234">
        <v>1.6158256596093157E-2</v>
      </c>
      <c r="J22" s="267"/>
      <c r="K22" s="163"/>
      <c r="L22" s="312">
        <v>-1.1399999999999999</v>
      </c>
      <c r="M22" s="215">
        <v>285.31099999999998</v>
      </c>
      <c r="O22" s="151"/>
    </row>
    <row r="23" spans="2:16" ht="12" customHeight="1">
      <c r="B23" s="174"/>
      <c r="C23" s="259" t="s">
        <v>8</v>
      </c>
      <c r="D23" s="252">
        <v>314.97000000000003</v>
      </c>
      <c r="E23" s="187">
        <v>329.15</v>
      </c>
      <c r="F23" s="198">
        <v>330.26</v>
      </c>
      <c r="G23" s="271"/>
      <c r="H23" s="94" t="s">
        <v>52</v>
      </c>
      <c r="I23" s="234">
        <v>3.3723226492481384E-3</v>
      </c>
      <c r="J23" s="267"/>
      <c r="K23" s="163"/>
      <c r="L23" s="312">
        <v>-1.07</v>
      </c>
      <c r="M23" s="215">
        <v>275.53699999999998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45.06</v>
      </c>
      <c r="E24" s="187">
        <v>63.27</v>
      </c>
      <c r="F24" s="198">
        <v>63.48</v>
      </c>
      <c r="G24" s="271"/>
      <c r="H24" s="94" t="s">
        <v>52</v>
      </c>
      <c r="I24" s="234">
        <v>3.3191085822663613E-3</v>
      </c>
      <c r="J24" s="267"/>
      <c r="K24" s="163"/>
      <c r="L24" s="312">
        <v>0.64</v>
      </c>
      <c r="M24" s="215">
        <v>20.704000000000001</v>
      </c>
      <c r="O24" s="151"/>
    </row>
    <row r="25" spans="2:16" ht="12" customHeight="1">
      <c r="B25" s="174"/>
      <c r="C25" s="259" t="s">
        <v>9</v>
      </c>
      <c r="D25" s="252">
        <v>37.14</v>
      </c>
      <c r="E25" s="187">
        <v>50.3</v>
      </c>
      <c r="F25" s="198">
        <v>55.46</v>
      </c>
      <c r="G25" s="271"/>
      <c r="H25" s="94" t="s">
        <v>52</v>
      </c>
      <c r="I25" s="234">
        <v>0.10258449304174966</v>
      </c>
      <c r="J25" s="267"/>
      <c r="K25" s="163"/>
      <c r="L25" s="312">
        <v>-0.88</v>
      </c>
      <c r="M25" s="215">
        <v>23.530999999999999</v>
      </c>
      <c r="O25" s="152"/>
    </row>
    <row r="26" spans="2:16" ht="12" customHeight="1">
      <c r="B26" s="174"/>
      <c r="C26" s="260" t="s">
        <v>10</v>
      </c>
      <c r="D26" s="253">
        <v>0.10315807016081993</v>
      </c>
      <c r="E26" s="191">
        <v>0.1281789918964375</v>
      </c>
      <c r="F26" s="199">
        <v>0.14085437090465788</v>
      </c>
      <c r="G26" s="272"/>
      <c r="H26" s="275" t="s">
        <v>52</v>
      </c>
      <c r="I26" s="240">
        <v>1.2675379008220382</v>
      </c>
      <c r="J26" s="268"/>
      <c r="K26" s="94"/>
      <c r="L26" s="313">
        <v>-0.20799999999999999</v>
      </c>
      <c r="M26" s="314">
        <v>7.9431948987479795E-2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322"/>
      <c r="L27" s="312"/>
      <c r="M27" s="217"/>
      <c r="N27" s="182"/>
    </row>
    <row r="28" spans="2:16" ht="12" customHeight="1">
      <c r="B28" s="174"/>
      <c r="C28" s="262" t="s">
        <v>7</v>
      </c>
      <c r="D28" s="254">
        <v>346.74</v>
      </c>
      <c r="E28" s="188">
        <v>389.69</v>
      </c>
      <c r="F28" s="200">
        <v>384.74</v>
      </c>
      <c r="G28" s="273">
        <v>11.942458537150131</v>
      </c>
      <c r="H28" s="94" t="s">
        <v>548</v>
      </c>
      <c r="I28" s="234">
        <v>1.2702404475352203E-2</v>
      </c>
      <c r="J28" s="267"/>
      <c r="K28" s="163"/>
      <c r="L28" s="312">
        <v>1.18</v>
      </c>
      <c r="M28" s="215">
        <v>273.19200000000001</v>
      </c>
    </row>
    <row r="29" spans="2:16" ht="12" customHeight="1">
      <c r="B29" s="174"/>
      <c r="C29" s="262" t="s">
        <v>8</v>
      </c>
      <c r="D29" s="254">
        <v>305.93</v>
      </c>
      <c r="E29" s="188">
        <v>320.44</v>
      </c>
      <c r="F29" s="200">
        <v>321.70999999999998</v>
      </c>
      <c r="G29" s="273">
        <v>5.2739015493759069</v>
      </c>
      <c r="H29" s="94" t="s">
        <v>52</v>
      </c>
      <c r="I29" s="234">
        <v>3.9633004618648826E-3</v>
      </c>
      <c r="J29" s="267"/>
      <c r="K29" s="163"/>
      <c r="L29" s="312">
        <v>-0.38</v>
      </c>
      <c r="M29" s="215">
        <v>262.97300000000001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42.22</v>
      </c>
      <c r="E30" s="188">
        <v>57.15</v>
      </c>
      <c r="F30" s="200">
        <v>58.42</v>
      </c>
      <c r="G30" s="273">
        <v>17.261410788381752</v>
      </c>
      <c r="H30" s="94" t="s">
        <v>52</v>
      </c>
      <c r="I30" s="234">
        <v>2.2222222222222365E-2</v>
      </c>
      <c r="J30" s="267"/>
      <c r="K30" s="163"/>
      <c r="L30" s="312">
        <v>1.9</v>
      </c>
      <c r="M30" s="215">
        <v>18.545000000000002</v>
      </c>
    </row>
    <row r="31" spans="2:16" ht="12" customHeight="1">
      <c r="B31" s="174"/>
      <c r="C31" s="262" t="s">
        <v>9</v>
      </c>
      <c r="D31" s="254">
        <v>34.549999999999997</v>
      </c>
      <c r="E31" s="188">
        <v>47.42</v>
      </c>
      <c r="F31" s="200">
        <v>52.67</v>
      </c>
      <c r="G31" s="273">
        <v>38.309922972360653</v>
      </c>
      <c r="H31" s="94" t="s">
        <v>52</v>
      </c>
      <c r="I31" s="234">
        <v>0.1107127794179672</v>
      </c>
      <c r="J31" s="267"/>
      <c r="K31" s="163"/>
      <c r="L31" s="312">
        <v>-0.59</v>
      </c>
      <c r="M31" s="215">
        <v>20.859000000000002</v>
      </c>
    </row>
    <row r="32" spans="2:16" ht="12" customHeight="1">
      <c r="B32" s="190"/>
      <c r="C32" s="263" t="s">
        <v>10</v>
      </c>
      <c r="D32" s="253">
        <v>9.9238833835990234E-2</v>
      </c>
      <c r="E32" s="191">
        <v>0.12558595301782358</v>
      </c>
      <c r="F32" s="199">
        <v>0.13855786178412649</v>
      </c>
      <c r="G32" s="272"/>
      <c r="H32" s="275" t="s">
        <v>52</v>
      </c>
      <c r="I32" s="240">
        <v>1.2971908766302915</v>
      </c>
      <c r="J32" s="268"/>
      <c r="K32" s="275"/>
      <c r="L32" s="313">
        <v>-0.2</v>
      </c>
      <c r="M32" s="314">
        <v>7.4094729289068545E-2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315"/>
      <c r="M33" s="218"/>
    </row>
    <row r="34" spans="2:16" ht="12" customHeight="1">
      <c r="B34" s="174"/>
      <c r="C34" s="259" t="s">
        <v>7</v>
      </c>
      <c r="D34" s="252">
        <v>5.08</v>
      </c>
      <c r="E34" s="187">
        <v>6.93</v>
      </c>
      <c r="F34" s="198">
        <v>7.01</v>
      </c>
      <c r="G34" s="271">
        <v>21.931260229132562</v>
      </c>
      <c r="H34" s="277" t="s">
        <v>52</v>
      </c>
      <c r="I34" s="234">
        <v>1.1544011544011523E-2</v>
      </c>
      <c r="J34" s="267"/>
      <c r="K34" s="163"/>
      <c r="L34" s="312">
        <v>-0.03</v>
      </c>
      <c r="M34" s="215">
        <v>6.3479999999999999</v>
      </c>
    </row>
    <row r="35" spans="2:16" ht="12" customHeight="1">
      <c r="B35" s="174"/>
      <c r="C35" s="259" t="s">
        <v>8</v>
      </c>
      <c r="D35" s="252">
        <v>4.5999999999999996</v>
      </c>
      <c r="E35" s="187">
        <v>4.99</v>
      </c>
      <c r="F35" s="198">
        <v>5.08</v>
      </c>
      <c r="G35" s="271">
        <v>19.546742209631731</v>
      </c>
      <c r="H35" s="277" t="s">
        <v>52</v>
      </c>
      <c r="I35" s="234">
        <v>1.8036072144288484E-2</v>
      </c>
      <c r="J35" s="267"/>
      <c r="K35" s="163"/>
      <c r="L35" s="312" t="s">
        <v>603</v>
      </c>
      <c r="M35" s="215">
        <v>3.7789999999999999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2.0499999999999998</v>
      </c>
      <c r="E36" s="187">
        <v>3.1</v>
      </c>
      <c r="F36" s="198">
        <v>3.21</v>
      </c>
      <c r="G36" s="271">
        <v>4.093567251461991</v>
      </c>
      <c r="H36" s="277" t="s">
        <v>52</v>
      </c>
      <c r="I36" s="234">
        <v>3.548387096774186E-2</v>
      </c>
      <c r="J36" s="267"/>
      <c r="K36" s="163"/>
      <c r="L36" s="312" t="s">
        <v>603</v>
      </c>
      <c r="M36" s="215">
        <v>3.3849999999999998</v>
      </c>
    </row>
    <row r="37" spans="2:16" ht="12" customHeight="1">
      <c r="B37" s="174"/>
      <c r="C37" s="259" t="s">
        <v>9</v>
      </c>
      <c r="D37" s="252">
        <v>0.96</v>
      </c>
      <c r="E37" s="187">
        <v>1.22</v>
      </c>
      <c r="F37" s="198">
        <v>1.39</v>
      </c>
      <c r="G37" s="271">
        <v>28.378378378378386</v>
      </c>
      <c r="H37" s="277" t="s">
        <v>52</v>
      </c>
      <c r="I37" s="234">
        <v>0.13934426229508201</v>
      </c>
      <c r="J37" s="267"/>
      <c r="K37" s="163"/>
      <c r="L37" s="312">
        <v>-7.0000000000000007E-2</v>
      </c>
      <c r="M37" s="215">
        <v>1.1559999999999999</v>
      </c>
    </row>
    <row r="38" spans="2:16" ht="12" customHeight="1">
      <c r="B38" s="175"/>
      <c r="C38" s="258" t="s">
        <v>10</v>
      </c>
      <c r="D38" s="255">
        <v>0.14436090225563911</v>
      </c>
      <c r="E38" s="189">
        <v>0.15080346106304079</v>
      </c>
      <c r="F38" s="201">
        <v>0.16767189384800965</v>
      </c>
      <c r="G38" s="274"/>
      <c r="H38" s="278" t="s">
        <v>52</v>
      </c>
      <c r="I38" s="235">
        <v>1.6868432784968856</v>
      </c>
      <c r="J38" s="270"/>
      <c r="K38" s="323"/>
      <c r="L38" s="316">
        <v>-0.8</v>
      </c>
      <c r="M38" s="317">
        <v>0.16136236739251814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48" t="s">
        <v>850</v>
      </c>
      <c r="E41" s="179" t="s">
        <v>902</v>
      </c>
      <c r="F41" s="389" t="s">
        <v>903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535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116.22</v>
      </c>
      <c r="E44" s="222">
        <v>113.34</v>
      </c>
      <c r="F44" s="223">
        <v>124.9</v>
      </c>
      <c r="G44" s="279"/>
      <c r="H44" s="280" t="s">
        <v>52</v>
      </c>
      <c r="I44" s="233">
        <v>0.1019940003529205</v>
      </c>
      <c r="J44" s="283"/>
      <c r="K44" s="280"/>
      <c r="L44" s="318">
        <v>4.2</v>
      </c>
      <c r="M44" s="224">
        <v>82.790999999999997</v>
      </c>
    </row>
    <row r="45" spans="2:16" ht="12" customHeight="1">
      <c r="B45" s="174"/>
      <c r="C45" s="173" t="s">
        <v>8</v>
      </c>
      <c r="D45" s="225">
        <v>63.29</v>
      </c>
      <c r="E45" s="226">
        <v>65.42</v>
      </c>
      <c r="F45" s="198">
        <v>69.099999999999994</v>
      </c>
      <c r="G45" s="271"/>
      <c r="H45" s="281" t="s">
        <v>52</v>
      </c>
      <c r="I45" s="234">
        <v>5.6251910730663379E-2</v>
      </c>
      <c r="J45" s="286"/>
      <c r="K45" s="281"/>
      <c r="L45" s="312">
        <v>0.11</v>
      </c>
      <c r="M45" s="227">
        <v>48.55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53.87</v>
      </c>
      <c r="E46" s="226">
        <v>46.27</v>
      </c>
      <c r="F46" s="198">
        <v>50.35</v>
      </c>
      <c r="G46" s="271"/>
      <c r="H46" s="281" t="s">
        <v>52</v>
      </c>
      <c r="I46" s="234">
        <v>8.8178085152366581E-2</v>
      </c>
      <c r="J46" s="286"/>
      <c r="K46" s="281"/>
      <c r="L46" s="312">
        <v>0.68</v>
      </c>
      <c r="M46" s="227">
        <v>36.128999999999998</v>
      </c>
    </row>
    <row r="47" spans="2:16" ht="12" customHeight="1">
      <c r="B47" s="174"/>
      <c r="C47" s="173" t="s">
        <v>9</v>
      </c>
      <c r="D47" s="225">
        <v>7.19</v>
      </c>
      <c r="E47" s="226">
        <v>9.39</v>
      </c>
      <c r="F47" s="198">
        <v>15.25</v>
      </c>
      <c r="G47" s="271"/>
      <c r="H47" s="281" t="s">
        <v>52</v>
      </c>
      <c r="I47" s="234">
        <v>0.62406815761448331</v>
      </c>
      <c r="J47" s="286"/>
      <c r="K47" s="281"/>
      <c r="L47" s="312">
        <v>3.4</v>
      </c>
      <c r="M47" s="227">
        <v>3.8250000000000002</v>
      </c>
    </row>
    <row r="48" spans="2:16" ht="12" customHeight="1">
      <c r="B48" s="175"/>
      <c r="C48" s="171" t="s">
        <v>10</v>
      </c>
      <c r="D48" s="228">
        <v>6.1369067941276889E-2</v>
      </c>
      <c r="E48" s="229">
        <v>8.4071984958366916E-2</v>
      </c>
      <c r="F48" s="201">
        <v>0.12766848053578905</v>
      </c>
      <c r="G48" s="274"/>
      <c r="H48" s="282" t="s">
        <v>52</v>
      </c>
      <c r="I48" s="235">
        <v>4.3596495577422134</v>
      </c>
      <c r="J48" s="287"/>
      <c r="K48" s="342"/>
      <c r="L48" s="316">
        <v>2.8</v>
      </c>
      <c r="M48" s="317">
        <v>4.5170585387168012E-2</v>
      </c>
    </row>
    <row r="49" spans="2:15" ht="12" customHeight="1">
      <c r="B49" s="296" t="s">
        <v>910</v>
      </c>
      <c r="C49" s="300"/>
      <c r="D49" s="300"/>
      <c r="E49" s="300"/>
      <c r="F49" s="300"/>
      <c r="G49" s="301"/>
      <c r="H49" s="302"/>
      <c r="I49" s="303"/>
      <c r="J49" s="304"/>
      <c r="K49" s="305"/>
      <c r="L49" s="306"/>
      <c r="M49" s="307"/>
      <c r="N49" s="131"/>
      <c r="O49" s="210"/>
    </row>
    <row r="50" spans="2:15" ht="12" customHeight="1">
      <c r="B50" s="1" t="s">
        <v>700</v>
      </c>
      <c r="C50" s="1"/>
      <c r="D50" s="1"/>
      <c r="E50" s="1"/>
      <c r="F50" s="1"/>
      <c r="G50" s="3"/>
      <c r="H50" s="4"/>
      <c r="I50" s="3"/>
      <c r="J50" s="5"/>
      <c r="K50" s="5"/>
      <c r="L50" s="307"/>
      <c r="M50" s="307"/>
      <c r="N50" s="131"/>
      <c r="O50" s="210"/>
    </row>
    <row r="51" spans="2:15" ht="12" customHeight="1">
      <c r="B51" s="1" t="s">
        <v>701</v>
      </c>
      <c r="C51" s="1"/>
      <c r="D51" s="1"/>
      <c r="E51" s="1"/>
      <c r="F51" s="1"/>
      <c r="G51" s="3"/>
      <c r="H51" s="4"/>
      <c r="I51" s="3"/>
      <c r="J51" s="5"/>
      <c r="K51" s="6"/>
      <c r="L51" s="307"/>
      <c r="M51" s="307"/>
      <c r="N51" s="131"/>
      <c r="O51" s="9"/>
    </row>
    <row r="52" spans="2:15" ht="12" customHeight="1">
      <c r="B52" s="1" t="s">
        <v>702</v>
      </c>
      <c r="C52" s="1"/>
      <c r="D52" s="1"/>
      <c r="E52" s="1"/>
      <c r="F52" s="1"/>
      <c r="G52" s="3"/>
      <c r="H52" s="4"/>
      <c r="I52" s="3"/>
      <c r="J52" s="5"/>
      <c r="K52" s="6"/>
      <c r="L52" s="307"/>
      <c r="M52" s="307"/>
      <c r="N52" s="131"/>
      <c r="O52" s="9"/>
    </row>
    <row r="53" spans="2:15" ht="12" customHeight="1">
      <c r="B53" s="1" t="s">
        <v>783</v>
      </c>
      <c r="C53" s="1"/>
      <c r="D53" s="1"/>
      <c r="E53" s="1"/>
      <c r="F53" s="1"/>
      <c r="G53" s="3"/>
      <c r="H53" s="4"/>
      <c r="I53" s="3"/>
      <c r="J53" s="5"/>
      <c r="K53" s="6"/>
      <c r="L53" s="307"/>
      <c r="M53" s="308"/>
      <c r="N53" s="131"/>
      <c r="O53" s="9"/>
    </row>
    <row r="54" spans="2:15" s="131" customFormat="1" ht="12" customHeight="1">
      <c r="B54" s="1" t="s">
        <v>704</v>
      </c>
      <c r="C54" s="1"/>
      <c r="D54" s="1"/>
      <c r="E54" s="1"/>
      <c r="F54" s="1"/>
      <c r="G54" s="3"/>
      <c r="H54" s="4"/>
      <c r="I54" s="3"/>
      <c r="J54" s="5"/>
      <c r="K54" s="5"/>
      <c r="L54" s="307"/>
      <c r="M54" s="308"/>
      <c r="O54" s="9"/>
    </row>
    <row r="55" spans="2:15" ht="12" customHeight="1">
      <c r="B55" s="1" t="s">
        <v>705</v>
      </c>
      <c r="C55" s="1"/>
      <c r="D55" s="1"/>
      <c r="E55" s="1"/>
      <c r="F55" s="1"/>
      <c r="G55" s="3"/>
      <c r="H55" s="4"/>
      <c r="I55" s="3"/>
      <c r="J55" s="5"/>
      <c r="K55" s="5"/>
      <c r="L55" s="307"/>
      <c r="M55" s="307"/>
      <c r="N55" s="131"/>
      <c r="O55" s="372"/>
    </row>
    <row r="56" spans="2:15" ht="12" customHeight="1">
      <c r="B56" s="371" t="s">
        <v>706</v>
      </c>
      <c r="C56" s="1"/>
      <c r="D56" s="1"/>
      <c r="E56" s="1"/>
      <c r="F56" s="1"/>
      <c r="G56" s="3"/>
      <c r="H56" s="4"/>
      <c r="I56" s="3"/>
      <c r="J56" s="5"/>
      <c r="K56" s="5"/>
      <c r="L56" s="309"/>
      <c r="M56" s="309"/>
      <c r="N56" s="131"/>
      <c r="O56" s="9"/>
    </row>
    <row r="57" spans="2:15" ht="12" customHeight="1">
      <c r="B57" s="1"/>
      <c r="C57" s="1" t="s">
        <v>743</v>
      </c>
      <c r="D57" s="1"/>
      <c r="E57" s="1"/>
      <c r="F57" s="1"/>
      <c r="G57" s="1"/>
      <c r="H57" s="1"/>
      <c r="I57" s="1"/>
      <c r="J57" s="1"/>
      <c r="K57" s="1"/>
      <c r="L57" s="310"/>
      <c r="M57" s="310"/>
      <c r="N57" s="311"/>
      <c r="O57" s="9"/>
    </row>
    <row r="58" spans="2:15" ht="12" customHeight="1">
      <c r="B58" s="1" t="s">
        <v>799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210"/>
    </row>
    <row r="59" spans="2:15" ht="12" customHeight="1">
      <c r="B59" s="1" t="s">
        <v>800</v>
      </c>
      <c r="C59" s="210"/>
      <c r="D59" s="210"/>
      <c r="E59" s="210"/>
      <c r="F59" s="210"/>
      <c r="G59" s="210"/>
      <c r="H59" s="210"/>
      <c r="I59" s="211"/>
      <c r="J59" s="211"/>
      <c r="K59" s="211"/>
      <c r="L59" s="212"/>
      <c r="M59" s="212"/>
      <c r="N59" s="210"/>
      <c r="O59" s="210"/>
    </row>
  </sheetData>
  <mergeCells count="8"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>
      <selection activeCell="C4" sqref="C4"/>
    </sheetView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675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676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168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672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671</v>
      </c>
      <c r="N7" s="131"/>
    </row>
    <row r="8" spans="1:16" ht="27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472.56</v>
      </c>
      <c r="F10" s="198">
        <v>429.08</v>
      </c>
      <c r="G10" s="271"/>
      <c r="H10" s="94" t="s">
        <v>548</v>
      </c>
      <c r="I10" s="234">
        <v>9.2009480277636779E-2</v>
      </c>
      <c r="J10" s="267"/>
      <c r="K10" s="163" t="s">
        <v>52</v>
      </c>
      <c r="L10" s="184">
        <v>2.1800000000000002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363.36</v>
      </c>
      <c r="F11" s="198">
        <v>361.75</v>
      </c>
      <c r="G11" s="271"/>
      <c r="H11" s="94" t="s">
        <v>548</v>
      </c>
      <c r="I11" s="234">
        <v>4.4308674592691277E-3</v>
      </c>
      <c r="J11" s="267"/>
      <c r="K11" s="163" t="s">
        <v>548</v>
      </c>
      <c r="L11" s="184">
        <v>0.01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96.92</v>
      </c>
      <c r="F12" s="198">
        <v>82.37</v>
      </c>
      <c r="G12" s="271"/>
      <c r="H12" s="94" t="s">
        <v>548</v>
      </c>
      <c r="I12" s="234">
        <v>0.15012381345439529</v>
      </c>
      <c r="J12" s="267"/>
      <c r="K12" s="163" t="s">
        <v>52</v>
      </c>
      <c r="L12" s="184">
        <v>0</v>
      </c>
      <c r="M12" s="215">
        <v>85.992000000000004</v>
      </c>
    </row>
    <row r="13" spans="1:16" ht="12" customHeight="1">
      <c r="B13" s="174"/>
      <c r="C13" s="259" t="s">
        <v>9</v>
      </c>
      <c r="D13" s="252">
        <v>76.14</v>
      </c>
      <c r="E13" s="187">
        <v>95.81</v>
      </c>
      <c r="F13" s="198">
        <v>89.15</v>
      </c>
      <c r="G13" s="271"/>
      <c r="H13" s="94" t="s">
        <v>548</v>
      </c>
      <c r="I13" s="234">
        <v>6.9512576975263474E-2</v>
      </c>
      <c r="J13" s="267"/>
      <c r="K13" s="163" t="s">
        <v>52</v>
      </c>
      <c r="L13" s="184">
        <v>0.75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0.20815590510124271</v>
      </c>
      <c r="F14" s="199">
        <v>0.20073403584616772</v>
      </c>
      <c r="G14" s="272"/>
      <c r="H14" s="275" t="s">
        <v>548</v>
      </c>
      <c r="I14" s="240">
        <v>0.74218692550749865</v>
      </c>
      <c r="J14" s="268"/>
      <c r="K14" s="192" t="s">
        <v>52</v>
      </c>
      <c r="L14" s="193">
        <v>0.16932144650405601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62.83</v>
      </c>
      <c r="F16" s="198">
        <v>47.37</v>
      </c>
      <c r="G16" s="271"/>
      <c r="H16" s="94" t="s">
        <v>548</v>
      </c>
      <c r="I16" s="234">
        <v>0.24606079898137834</v>
      </c>
      <c r="J16" s="267"/>
      <c r="K16" s="163" t="s">
        <v>52</v>
      </c>
      <c r="L16" s="184">
        <v>0.04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31.94</v>
      </c>
      <c r="E17" s="187">
        <v>31.75</v>
      </c>
      <c r="F17" s="198">
        <v>30.92</v>
      </c>
      <c r="G17" s="271"/>
      <c r="H17" s="94" t="s">
        <v>548</v>
      </c>
      <c r="I17" s="234">
        <v>2.6141732283464503E-2</v>
      </c>
      <c r="J17" s="267"/>
      <c r="K17" s="163" t="s">
        <v>548</v>
      </c>
      <c r="L17" s="184">
        <v>0.81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26.54</v>
      </c>
      <c r="G18" s="271"/>
      <c r="H18" s="94" t="s">
        <v>548</v>
      </c>
      <c r="I18" s="234">
        <v>7.5905292479108599E-2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26.55</v>
      </c>
      <c r="E19" s="187">
        <v>32.130000000000003</v>
      </c>
      <c r="F19" s="198">
        <v>26.13</v>
      </c>
      <c r="G19" s="271"/>
      <c r="H19" s="94" t="s">
        <v>548</v>
      </c>
      <c r="I19" s="234">
        <v>0.18674136321195156</v>
      </c>
      <c r="J19" s="267"/>
      <c r="K19" s="163" t="s">
        <v>52</v>
      </c>
      <c r="L19" s="184">
        <v>0.75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0.53133785348106499</v>
      </c>
      <c r="F20" s="199">
        <v>0.45475113122171945</v>
      </c>
      <c r="G20" s="272"/>
      <c r="H20" s="275" t="s">
        <v>548</v>
      </c>
      <c r="I20" s="240">
        <v>7.6586722259345539</v>
      </c>
      <c r="J20" s="268"/>
      <c r="K20" s="192" t="s">
        <v>52</v>
      </c>
      <c r="L20" s="193">
        <v>1.9192524734676364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402.61</v>
      </c>
      <c r="F22" s="198">
        <v>376.04</v>
      </c>
      <c r="G22" s="271"/>
      <c r="H22" s="94" t="s">
        <v>548</v>
      </c>
      <c r="I22" s="234">
        <v>6.5994386627257096E-2</v>
      </c>
      <c r="J22" s="267"/>
      <c r="K22" s="163" t="s">
        <v>52</v>
      </c>
      <c r="L22" s="184">
        <v>2.1800000000000002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327.44</v>
      </c>
      <c r="F23" s="198">
        <v>327.18</v>
      </c>
      <c r="G23" s="271"/>
      <c r="H23" s="94" t="s">
        <v>548</v>
      </c>
      <c r="I23" s="234">
        <v>7.9403860249205316E-4</v>
      </c>
      <c r="J23" s="267"/>
      <c r="K23" s="163" t="s">
        <v>52</v>
      </c>
      <c r="L23" s="184">
        <v>0.8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64.5</v>
      </c>
      <c r="F24" s="198">
        <v>52.47</v>
      </c>
      <c r="G24" s="271"/>
      <c r="H24" s="94" t="s">
        <v>548</v>
      </c>
      <c r="I24" s="234">
        <v>0.18651162790697673</v>
      </c>
      <c r="J24" s="267"/>
      <c r="K24" s="163" t="s">
        <v>52</v>
      </c>
      <c r="L24" s="184">
        <v>0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62.21</v>
      </c>
      <c r="F25" s="198">
        <v>62.13</v>
      </c>
      <c r="G25" s="271"/>
      <c r="H25" s="94" t="s">
        <v>548</v>
      </c>
      <c r="I25" s="234">
        <v>1.2859668863526297E-3</v>
      </c>
      <c r="J25" s="267"/>
      <c r="K25" s="163" t="s">
        <v>52</v>
      </c>
      <c r="L25" s="184">
        <v>0.04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0.1587232739705057</v>
      </c>
      <c r="F26" s="199">
        <v>0.16365073093638879</v>
      </c>
      <c r="G26" s="272"/>
      <c r="H26" s="275" t="s">
        <v>52</v>
      </c>
      <c r="I26" s="240">
        <v>0.49274569658830925</v>
      </c>
      <c r="J26" s="268"/>
      <c r="K26" s="192" t="s">
        <v>548</v>
      </c>
      <c r="L26" s="193">
        <v>2.3999098521607087E-2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362.73</v>
      </c>
      <c r="G28" s="273">
        <v>11.942458537150131</v>
      </c>
      <c r="H28" s="94" t="s">
        <v>548</v>
      </c>
      <c r="I28" s="234">
        <v>5.7305473257445727E-2</v>
      </c>
      <c r="J28" s="267"/>
      <c r="K28" s="163" t="s">
        <v>52</v>
      </c>
      <c r="L28" s="184">
        <v>2.4300000000000002</v>
      </c>
      <c r="M28" s="215">
        <v>267.50299999999999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313.81</v>
      </c>
      <c r="F29" s="200">
        <v>315.86</v>
      </c>
      <c r="G29" s="273">
        <v>5.2739015493759069</v>
      </c>
      <c r="H29" s="94" t="s">
        <v>52</v>
      </c>
      <c r="I29" s="234">
        <v>6.5326152767599677E-3</v>
      </c>
      <c r="J29" s="267"/>
      <c r="K29" s="163" t="s">
        <v>52</v>
      </c>
      <c r="L29" s="184">
        <v>0.88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58.24</v>
      </c>
      <c r="F30" s="200">
        <v>46.99</v>
      </c>
      <c r="G30" s="273">
        <v>17.261410788381752</v>
      </c>
      <c r="H30" s="94" t="s">
        <v>548</v>
      </c>
      <c r="I30" s="234">
        <v>0.19316620879120883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44.12</v>
      </c>
      <c r="E31" s="188">
        <v>58.3</v>
      </c>
      <c r="F31" s="200">
        <v>59.44</v>
      </c>
      <c r="G31" s="273">
        <v>38.309922972360653</v>
      </c>
      <c r="H31" s="94" t="s">
        <v>52</v>
      </c>
      <c r="I31" s="234">
        <v>1.9554030874785688E-2</v>
      </c>
      <c r="J31" s="267"/>
      <c r="K31" s="163" t="s">
        <v>52</v>
      </c>
      <c r="L31" s="184">
        <v>0.14000000000000001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0.15669936836446713</v>
      </c>
      <c r="F32" s="199">
        <v>0.16381424831197464</v>
      </c>
      <c r="G32" s="272"/>
      <c r="H32" s="275" t="s">
        <v>52</v>
      </c>
      <c r="I32" s="240">
        <v>0.71148799475075075</v>
      </c>
      <c r="J32" s="268"/>
      <c r="K32" s="192" t="s">
        <v>548</v>
      </c>
      <c r="L32" s="193">
        <v>1.1483102230952502E-3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5.67</v>
      </c>
      <c r="G34" s="271">
        <v>21.931260229132562</v>
      </c>
      <c r="H34" s="277" t="s">
        <v>548</v>
      </c>
      <c r="I34" s="234">
        <v>0.2036516853932584</v>
      </c>
      <c r="J34" s="267"/>
      <c r="K34" s="163" t="s">
        <v>548</v>
      </c>
      <c r="L34" s="184">
        <v>0.04</v>
      </c>
      <c r="M34" s="215">
        <v>6.2670000000000003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3.65</v>
      </c>
      <c r="G35" s="271">
        <v>19.546742209631731</v>
      </c>
      <c r="H35" s="277" t="s">
        <v>548</v>
      </c>
      <c r="I35" s="234">
        <v>0.12470023980815348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3.37</v>
      </c>
      <c r="G36" s="271">
        <v>4.093567251461991</v>
      </c>
      <c r="H36" s="277" t="s">
        <v>548</v>
      </c>
      <c r="I36" s="234">
        <v>8.9189189189189166E-2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0.88</v>
      </c>
      <c r="G37" s="271">
        <v>28.378378378378386</v>
      </c>
      <c r="H37" s="277" t="s">
        <v>548</v>
      </c>
      <c r="I37" s="234">
        <v>0.39726027397260277</v>
      </c>
      <c r="J37" s="267"/>
      <c r="K37" s="163" t="s">
        <v>548</v>
      </c>
      <c r="L37" s="184">
        <v>0.04</v>
      </c>
      <c r="M37" s="215">
        <v>1.266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0.12535612535612536</v>
      </c>
      <c r="G38" s="274"/>
      <c r="H38" s="278" t="s">
        <v>548</v>
      </c>
      <c r="I38" s="235">
        <v>6.0158487096225315</v>
      </c>
      <c r="J38" s="270"/>
      <c r="K38" s="167" t="s">
        <v>548</v>
      </c>
      <c r="L38" s="185">
        <v>0.56980056980057148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672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116.92</v>
      </c>
      <c r="F44" s="223">
        <v>120.58</v>
      </c>
      <c r="G44" s="279"/>
      <c r="H44" s="280" t="s">
        <v>52</v>
      </c>
      <c r="I44" s="233">
        <v>3.1303455354088294E-2</v>
      </c>
      <c r="J44" s="283"/>
      <c r="K44" s="284" t="s">
        <v>548</v>
      </c>
      <c r="L44" s="285">
        <v>0.01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54.47</v>
      </c>
      <c r="E45" s="226">
        <v>55.52</v>
      </c>
      <c r="F45" s="198">
        <v>56.51</v>
      </c>
      <c r="G45" s="271"/>
      <c r="H45" s="281" t="s">
        <v>52</v>
      </c>
      <c r="I45" s="234">
        <v>1.7831412103746391E-2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59.16</v>
      </c>
      <c r="F46" s="198">
        <v>61.24</v>
      </c>
      <c r="G46" s="271"/>
      <c r="H46" s="281" t="s">
        <v>52</v>
      </c>
      <c r="I46" s="234">
        <v>3.5158891142664128E-2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5.35</v>
      </c>
      <c r="E47" s="226">
        <v>8.1999999999999993</v>
      </c>
      <c r="F47" s="198">
        <v>11.72</v>
      </c>
      <c r="G47" s="271"/>
      <c r="H47" s="281" t="s">
        <v>52</v>
      </c>
      <c r="I47" s="234">
        <v>0.42926829268292699</v>
      </c>
      <c r="J47" s="286"/>
      <c r="K47" s="163" t="s">
        <v>548</v>
      </c>
      <c r="L47" s="184">
        <v>1.21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7.150331356818973E-2</v>
      </c>
      <c r="F48" s="201">
        <v>9.9532908704883238E-2</v>
      </c>
      <c r="G48" s="274"/>
      <c r="H48" s="282" t="s">
        <v>52</v>
      </c>
      <c r="I48" s="235">
        <v>2.802959513669351</v>
      </c>
      <c r="J48" s="287"/>
      <c r="K48" s="167" t="s">
        <v>548</v>
      </c>
      <c r="L48" s="185">
        <v>1.0276008492568989</v>
      </c>
      <c r="M48" s="219">
        <v>0.18622926579138796</v>
      </c>
    </row>
    <row r="49" spans="2:15" ht="12" customHeight="1">
      <c r="B49" s="296" t="s">
        <v>677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516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571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572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663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8.8554687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675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674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673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672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671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472.57</v>
      </c>
      <c r="F10" s="198">
        <v>426.9</v>
      </c>
      <c r="G10" s="271"/>
      <c r="H10" s="94" t="s">
        <v>548</v>
      </c>
      <c r="I10" s="234">
        <v>9.6641767357216968E-2</v>
      </c>
      <c r="J10" s="267"/>
      <c r="K10" s="163" t="s">
        <v>52</v>
      </c>
      <c r="L10" s="184">
        <v>0.62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361.72</v>
      </c>
      <c r="F11" s="198">
        <v>361.76</v>
      </c>
      <c r="G11" s="271"/>
      <c r="H11" s="94" t="s">
        <v>52</v>
      </c>
      <c r="I11" s="234">
        <v>1.1058277120423732E-4</v>
      </c>
      <c r="J11" s="267"/>
      <c r="K11" s="163" t="s">
        <v>548</v>
      </c>
      <c r="L11" s="184">
        <v>1.35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97.09</v>
      </c>
      <c r="F12" s="198">
        <v>82.37</v>
      </c>
      <c r="G12" s="271"/>
      <c r="H12" s="94" t="s">
        <v>548</v>
      </c>
      <c r="I12" s="234">
        <v>0.15161190647852507</v>
      </c>
      <c r="J12" s="267"/>
      <c r="K12" s="163" t="s">
        <v>548</v>
      </c>
      <c r="L12" s="184">
        <v>0.1</v>
      </c>
      <c r="M12" s="215">
        <v>85.992000000000004</v>
      </c>
    </row>
    <row r="13" spans="1:16" ht="12" customHeight="1">
      <c r="B13" s="174"/>
      <c r="C13" s="259" t="s">
        <v>9</v>
      </c>
      <c r="D13" s="252">
        <v>76.14</v>
      </c>
      <c r="E13" s="187">
        <v>97.25</v>
      </c>
      <c r="F13" s="198">
        <v>88.4</v>
      </c>
      <c r="G13" s="271"/>
      <c r="H13" s="94" t="s">
        <v>548</v>
      </c>
      <c r="I13" s="234">
        <v>9.1002570694087348E-2</v>
      </c>
      <c r="J13" s="267"/>
      <c r="K13" s="163" t="s">
        <v>52</v>
      </c>
      <c r="L13" s="184">
        <v>0.95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0.21196137834833589</v>
      </c>
      <c r="F14" s="199">
        <v>0.19904082138112716</v>
      </c>
      <c r="G14" s="272"/>
      <c r="H14" s="275" t="s">
        <v>548</v>
      </c>
      <c r="I14" s="240">
        <v>1.2920556967208729</v>
      </c>
      <c r="J14" s="268"/>
      <c r="K14" s="192" t="s">
        <v>52</v>
      </c>
      <c r="L14" s="193">
        <v>0.27797683715665988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62.86</v>
      </c>
      <c r="F16" s="198">
        <v>47.33</v>
      </c>
      <c r="G16" s="271"/>
      <c r="H16" s="94" t="s">
        <v>548</v>
      </c>
      <c r="I16" s="234">
        <v>0.24705695195672928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31.94</v>
      </c>
      <c r="E17" s="187">
        <v>31.68</v>
      </c>
      <c r="F17" s="198">
        <v>31.73</v>
      </c>
      <c r="G17" s="271"/>
      <c r="H17" s="94" t="s">
        <v>52</v>
      </c>
      <c r="I17" s="234">
        <v>1.5782828282828731E-3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26.54</v>
      </c>
      <c r="G18" s="271"/>
      <c r="H18" s="94" t="s">
        <v>548</v>
      </c>
      <c r="I18" s="234">
        <v>7.5905292479108599E-2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26.55</v>
      </c>
      <c r="E19" s="187">
        <v>32.229999999999997</v>
      </c>
      <c r="F19" s="198">
        <v>25.38</v>
      </c>
      <c r="G19" s="271"/>
      <c r="H19" s="94" t="s">
        <v>548</v>
      </c>
      <c r="I19" s="234">
        <v>0.21253490536766984</v>
      </c>
      <c r="J19" s="267"/>
      <c r="K19" s="163" t="s">
        <v>52</v>
      </c>
      <c r="L19" s="184">
        <v>0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0.53360927152317872</v>
      </c>
      <c r="F20" s="199">
        <v>0.43555860648704309</v>
      </c>
      <c r="G20" s="272"/>
      <c r="H20" s="275" t="s">
        <v>548</v>
      </c>
      <c r="I20" s="240">
        <v>9.8050665036135634</v>
      </c>
      <c r="J20" s="268"/>
      <c r="K20" s="192" t="s">
        <v>52</v>
      </c>
      <c r="L20" s="193">
        <v>0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</v>
      </c>
      <c r="F22" s="198">
        <v>373.86</v>
      </c>
      <c r="G22" s="271"/>
      <c r="H22" s="94" t="s">
        <v>548</v>
      </c>
      <c r="I22" s="234">
        <v>7.1385991058122267E-2</v>
      </c>
      <c r="J22" s="267"/>
      <c r="K22" s="163" t="s">
        <v>52</v>
      </c>
      <c r="L22" s="184">
        <v>0.83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325.87</v>
      </c>
      <c r="F23" s="198">
        <v>326.38</v>
      </c>
      <c r="G23" s="271"/>
      <c r="H23" s="94" t="s">
        <v>52</v>
      </c>
      <c r="I23" s="234">
        <v>1.5650412741277098E-3</v>
      </c>
      <c r="J23" s="267"/>
      <c r="K23" s="163" t="s">
        <v>548</v>
      </c>
      <c r="L23" s="184">
        <v>1.27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64.67</v>
      </c>
      <c r="F24" s="198">
        <v>52.47</v>
      </c>
      <c r="G24" s="271"/>
      <c r="H24" s="94" t="s">
        <v>548</v>
      </c>
      <c r="I24" s="234">
        <v>0.18865006958404207</v>
      </c>
      <c r="J24" s="267"/>
      <c r="K24" s="163" t="s">
        <v>52</v>
      </c>
      <c r="L24" s="184">
        <v>0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63.56</v>
      </c>
      <c r="F25" s="198">
        <v>62.09</v>
      </c>
      <c r="G25" s="271"/>
      <c r="H25" s="94" t="s">
        <v>548</v>
      </c>
      <c r="I25" s="234">
        <v>2.3127753303964771E-2</v>
      </c>
      <c r="J25" s="267"/>
      <c r="K25" s="163" t="s">
        <v>52</v>
      </c>
      <c r="L25" s="184">
        <v>0.98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0.16274901418548676</v>
      </c>
      <c r="F26" s="199">
        <v>0.16389072192160486</v>
      </c>
      <c r="G26" s="272"/>
      <c r="H26" s="275" t="s">
        <v>52</v>
      </c>
      <c r="I26" s="240">
        <v>0.11417077361181027</v>
      </c>
      <c r="J26" s="268"/>
      <c r="K26" s="192" t="s">
        <v>52</v>
      </c>
      <c r="L26" s="193">
        <v>0.312570034946974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360.3</v>
      </c>
      <c r="G28" s="273">
        <v>11.942458537150131</v>
      </c>
      <c r="H28" s="94" t="s">
        <v>548</v>
      </c>
      <c r="I28" s="234">
        <v>6.3620770310307106E-2</v>
      </c>
      <c r="J28" s="267"/>
      <c r="K28" s="163" t="s">
        <v>52</v>
      </c>
      <c r="L28" s="184">
        <v>0.8</v>
      </c>
      <c r="M28" s="215">
        <v>267.50299999999999</v>
      </c>
    </row>
    <row r="29" spans="2:16" ht="12" customHeight="1">
      <c r="B29" s="174"/>
      <c r="C29" s="262" t="s">
        <v>8</v>
      </c>
      <c r="D29" s="254">
        <v>298.79000000000002</v>
      </c>
      <c r="E29" s="188">
        <v>312.31</v>
      </c>
      <c r="F29" s="200">
        <v>314.98</v>
      </c>
      <c r="G29" s="273">
        <v>5.2739015493759069</v>
      </c>
      <c r="H29" s="94" t="s">
        <v>52</v>
      </c>
      <c r="I29" s="234">
        <v>8.5491979123306638E-3</v>
      </c>
      <c r="J29" s="267"/>
      <c r="K29" s="163" t="s">
        <v>548</v>
      </c>
      <c r="L29" s="184">
        <v>1.27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58.3</v>
      </c>
      <c r="F30" s="200">
        <v>46.99</v>
      </c>
      <c r="G30" s="273">
        <v>17.261410788381752</v>
      </c>
      <c r="H30" s="94" t="s">
        <v>548</v>
      </c>
      <c r="I30" s="234">
        <v>0.19399656946826749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44.12</v>
      </c>
      <c r="E31" s="188">
        <v>59.7</v>
      </c>
      <c r="F31" s="200">
        <v>59.3</v>
      </c>
      <c r="G31" s="273">
        <v>38.309922972360653</v>
      </c>
      <c r="H31" s="94" t="s">
        <v>548</v>
      </c>
      <c r="I31" s="234">
        <v>6.7001675041876707E-3</v>
      </c>
      <c r="J31" s="267"/>
      <c r="K31" s="163" t="s">
        <v>52</v>
      </c>
      <c r="L31" s="184">
        <v>1.56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0.16108577750195624</v>
      </c>
      <c r="F32" s="199">
        <v>0.16382573141420559</v>
      </c>
      <c r="G32" s="272"/>
      <c r="H32" s="275" t="s">
        <v>52</v>
      </c>
      <c r="I32" s="240">
        <v>0.27399539122493488</v>
      </c>
      <c r="J32" s="268"/>
      <c r="K32" s="192" t="s">
        <v>52</v>
      </c>
      <c r="L32" s="193">
        <v>0.48674669058915154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5.71</v>
      </c>
      <c r="G34" s="271">
        <v>21.931260229132562</v>
      </c>
      <c r="H34" s="277" t="s">
        <v>548</v>
      </c>
      <c r="I34" s="234">
        <v>0.19803370786516861</v>
      </c>
      <c r="J34" s="267"/>
      <c r="K34" s="163" t="s">
        <v>548</v>
      </c>
      <c r="L34" s="184">
        <v>0.21</v>
      </c>
      <c r="M34" s="215">
        <v>6.2670000000000003</v>
      </c>
    </row>
    <row r="35" spans="2:16" ht="12" customHeight="1">
      <c r="B35" s="174"/>
      <c r="C35" s="259" t="s">
        <v>8</v>
      </c>
      <c r="D35" s="252">
        <v>3.58</v>
      </c>
      <c r="E35" s="187">
        <v>4.17</v>
      </c>
      <c r="F35" s="198">
        <v>3.65</v>
      </c>
      <c r="G35" s="271">
        <v>19.546742209631731</v>
      </c>
      <c r="H35" s="277" t="s">
        <v>548</v>
      </c>
      <c r="I35" s="234">
        <v>0.12470023980815348</v>
      </c>
      <c r="J35" s="267"/>
      <c r="K35" s="163" t="s">
        <v>548</v>
      </c>
      <c r="L35" s="184">
        <v>0.08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3.7</v>
      </c>
      <c r="F36" s="198">
        <v>3.37</v>
      </c>
      <c r="G36" s="271">
        <v>4.093567251461991</v>
      </c>
      <c r="H36" s="277" t="s">
        <v>548</v>
      </c>
      <c r="I36" s="234">
        <v>8.9189189189189166E-2</v>
      </c>
      <c r="J36" s="267"/>
      <c r="K36" s="163" t="s">
        <v>548</v>
      </c>
      <c r="L36" s="184">
        <v>0.09</v>
      </c>
      <c r="M36" s="215">
        <v>2.923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0.92</v>
      </c>
      <c r="G37" s="271">
        <v>28.378378378378386</v>
      </c>
      <c r="H37" s="277" t="s">
        <v>548</v>
      </c>
      <c r="I37" s="234">
        <v>0.36986301369863006</v>
      </c>
      <c r="J37" s="267"/>
      <c r="K37" s="163" t="s">
        <v>548</v>
      </c>
      <c r="L37" s="184">
        <v>0.04</v>
      </c>
      <c r="M37" s="215">
        <v>1.266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0.13105413105413108</v>
      </c>
      <c r="G38" s="274"/>
      <c r="H38" s="278" t="s">
        <v>548</v>
      </c>
      <c r="I38" s="235">
        <v>5.4460481398219605</v>
      </c>
      <c r="J38" s="270"/>
      <c r="K38" s="167" t="s">
        <v>548</v>
      </c>
      <c r="L38" s="185">
        <v>0.24646450237548745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672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671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117.21</v>
      </c>
      <c r="F44" s="223">
        <v>120.59</v>
      </c>
      <c r="G44" s="279"/>
      <c r="H44" s="280" t="s">
        <v>52</v>
      </c>
      <c r="I44" s="233">
        <v>2.8837129937718808E-2</v>
      </c>
      <c r="J44" s="283"/>
      <c r="K44" s="284" t="s">
        <v>52</v>
      </c>
      <c r="L44" s="285">
        <v>1.36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54.47</v>
      </c>
      <c r="E45" s="226">
        <v>54.78</v>
      </c>
      <c r="F45" s="198">
        <v>56.51</v>
      </c>
      <c r="G45" s="271"/>
      <c r="H45" s="281" t="s">
        <v>52</v>
      </c>
      <c r="I45" s="234">
        <v>3.158086893026657E-2</v>
      </c>
      <c r="J45" s="286"/>
      <c r="K45" s="163" t="s">
        <v>52</v>
      </c>
      <c r="L45" s="184">
        <v>0.01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59.06</v>
      </c>
      <c r="F46" s="198">
        <v>61.24</v>
      </c>
      <c r="G46" s="271"/>
      <c r="H46" s="281" t="s">
        <v>52</v>
      </c>
      <c r="I46" s="234">
        <v>3.6911615306467915E-2</v>
      </c>
      <c r="J46" s="286"/>
      <c r="K46" s="163" t="s">
        <v>52</v>
      </c>
      <c r="L46" s="184">
        <v>0.68</v>
      </c>
      <c r="M46" s="227">
        <v>30.385999999999999</v>
      </c>
    </row>
    <row r="47" spans="2:16" ht="12" customHeight="1">
      <c r="B47" s="174"/>
      <c r="C47" s="173" t="s">
        <v>9</v>
      </c>
      <c r="D47" s="225">
        <v>5.35</v>
      </c>
      <c r="E47" s="226">
        <v>9.4</v>
      </c>
      <c r="F47" s="198">
        <v>12.93</v>
      </c>
      <c r="G47" s="271"/>
      <c r="H47" s="281" t="s">
        <v>52</v>
      </c>
      <c r="I47" s="234">
        <v>0.37553191489361692</v>
      </c>
      <c r="J47" s="286"/>
      <c r="K47" s="163" t="s">
        <v>548</v>
      </c>
      <c r="L47" s="184">
        <v>0.01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8.2572030920590303E-2</v>
      </c>
      <c r="F48" s="201">
        <v>0.10980891719745223</v>
      </c>
      <c r="G48" s="274"/>
      <c r="H48" s="282" t="s">
        <v>52</v>
      </c>
      <c r="I48" s="235">
        <v>2.7236886276861925</v>
      </c>
      <c r="J48" s="287"/>
      <c r="K48" s="167" t="s">
        <v>548</v>
      </c>
      <c r="L48" s="185">
        <v>7.3268539950659128E-2</v>
      </c>
      <c r="M48" s="219">
        <v>0.18622926579138796</v>
      </c>
    </row>
    <row r="49" spans="2:15" ht="12" customHeight="1">
      <c r="B49" s="296" t="s">
        <v>670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669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668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667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666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665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664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663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7:N57"/>
    <mergeCell ref="B58:N58"/>
    <mergeCell ref="B59:M59"/>
    <mergeCell ref="F6:L6"/>
    <mergeCell ref="G7:I8"/>
    <mergeCell ref="J7:L8"/>
    <mergeCell ref="M7:M8"/>
    <mergeCell ref="F41:L41"/>
    <mergeCell ref="G42:I43"/>
    <mergeCell ref="J42:L43"/>
    <mergeCell ref="M42:M43"/>
    <mergeCell ref="B55:N55"/>
    <mergeCell ref="B56:N56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661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.7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472.57</v>
      </c>
      <c r="F10" s="198">
        <v>426.28</v>
      </c>
      <c r="G10" s="271"/>
      <c r="H10" s="94" t="s">
        <v>548</v>
      </c>
      <c r="I10" s="234">
        <v>9.7953742302727687E-2</v>
      </c>
      <c r="J10" s="267"/>
      <c r="K10" s="163" t="s">
        <v>548</v>
      </c>
      <c r="L10" s="184">
        <v>3.03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362.88</v>
      </c>
      <c r="F11" s="198">
        <v>363.11</v>
      </c>
      <c r="G11" s="271"/>
      <c r="H11" s="94" t="s">
        <v>52</v>
      </c>
      <c r="I11" s="234">
        <v>6.3381834215170407E-4</v>
      </c>
      <c r="J11" s="267"/>
      <c r="K11" s="163" t="s">
        <v>548</v>
      </c>
      <c r="L11" s="184">
        <v>0.85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94.78</v>
      </c>
      <c r="F12" s="198">
        <v>82.47</v>
      </c>
      <c r="G12" s="271"/>
      <c r="H12" s="94" t="s">
        <v>548</v>
      </c>
      <c r="I12" s="234">
        <v>0.12987972146022375</v>
      </c>
      <c r="J12" s="267"/>
      <c r="K12" s="163" t="s">
        <v>548</v>
      </c>
      <c r="L12" s="184">
        <v>0.38</v>
      </c>
      <c r="M12" s="215">
        <v>85.992000000000004</v>
      </c>
    </row>
    <row r="13" spans="1:16" ht="12" customHeight="1">
      <c r="B13" s="174"/>
      <c r="C13" s="259" t="s">
        <v>9</v>
      </c>
      <c r="D13" s="252">
        <v>76.14</v>
      </c>
      <c r="E13" s="187">
        <v>98.37</v>
      </c>
      <c r="F13" s="198">
        <v>87.45</v>
      </c>
      <c r="G13" s="271"/>
      <c r="H13" s="94" t="s">
        <v>548</v>
      </c>
      <c r="I13" s="234">
        <v>0.11100945410186036</v>
      </c>
      <c r="J13" s="267"/>
      <c r="K13" s="163" t="s">
        <v>548</v>
      </c>
      <c r="L13" s="184">
        <v>1.53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0.21494122274177338</v>
      </c>
      <c r="F14" s="199">
        <v>0.19626105300956057</v>
      </c>
      <c r="G14" s="272"/>
      <c r="H14" s="275" t="s">
        <v>548</v>
      </c>
      <c r="I14" s="240">
        <v>1.8680169732212815</v>
      </c>
      <c r="J14" s="268"/>
      <c r="K14" s="192" t="s">
        <v>548</v>
      </c>
      <c r="L14" s="193">
        <v>0.288399745931886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62.86</v>
      </c>
      <c r="F16" s="198">
        <v>47.33</v>
      </c>
      <c r="G16" s="271"/>
      <c r="H16" s="94" t="s">
        <v>548</v>
      </c>
      <c r="I16" s="234">
        <v>0.24705695195672928</v>
      </c>
      <c r="J16" s="267"/>
      <c r="K16" s="163" t="s">
        <v>548</v>
      </c>
      <c r="L16" s="184">
        <v>0.56000000000000005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31.94</v>
      </c>
      <c r="E17" s="187">
        <v>31.68</v>
      </c>
      <c r="F17" s="198">
        <v>31.73</v>
      </c>
      <c r="G17" s="271"/>
      <c r="H17" s="94" t="s">
        <v>52</v>
      </c>
      <c r="I17" s="234">
        <v>1.5782828282828731E-3</v>
      </c>
      <c r="J17" s="267"/>
      <c r="K17" s="163" t="s">
        <v>548</v>
      </c>
      <c r="L17" s="184">
        <v>0.14000000000000001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26.54</v>
      </c>
      <c r="G18" s="271"/>
      <c r="H18" s="94" t="s">
        <v>548</v>
      </c>
      <c r="I18" s="234">
        <v>7.5905292479108599E-2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26.55</v>
      </c>
      <c r="E19" s="187">
        <v>32.229999999999997</v>
      </c>
      <c r="F19" s="198">
        <v>25.38</v>
      </c>
      <c r="G19" s="271"/>
      <c r="H19" s="94" t="s">
        <v>548</v>
      </c>
      <c r="I19" s="234">
        <v>0.21253490536766984</v>
      </c>
      <c r="J19" s="267"/>
      <c r="K19" s="163" t="s">
        <v>548</v>
      </c>
      <c r="L19" s="184">
        <v>0.15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0.53360927152317872</v>
      </c>
      <c r="F20" s="199">
        <v>0.43555860648704309</v>
      </c>
      <c r="G20" s="272"/>
      <c r="H20" s="275" t="s">
        <v>548</v>
      </c>
      <c r="I20" s="240">
        <v>9.8050665036135634</v>
      </c>
      <c r="J20" s="268"/>
      <c r="K20" s="192" t="s">
        <v>548</v>
      </c>
      <c r="L20" s="193">
        <v>0.15240848329364232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</v>
      </c>
      <c r="F22" s="198">
        <v>373.03</v>
      </c>
      <c r="G22" s="271"/>
      <c r="H22" s="94" t="s">
        <v>548</v>
      </c>
      <c r="I22" s="234">
        <v>7.3447590660705497E-2</v>
      </c>
      <c r="J22" s="267"/>
      <c r="K22" s="163" t="s">
        <v>548</v>
      </c>
      <c r="L22" s="184">
        <v>2.31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327.02</v>
      </c>
      <c r="F23" s="198">
        <v>327.64999999999998</v>
      </c>
      <c r="G23" s="271"/>
      <c r="H23" s="94" t="s">
        <v>52</v>
      </c>
      <c r="I23" s="234">
        <v>1.9264876765947569E-3</v>
      </c>
      <c r="J23" s="267"/>
      <c r="K23" s="163" t="s">
        <v>548</v>
      </c>
      <c r="L23" s="184">
        <v>0.63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62.38</v>
      </c>
      <c r="F24" s="198">
        <v>52.47</v>
      </c>
      <c r="G24" s="271"/>
      <c r="H24" s="94" t="s">
        <v>548</v>
      </c>
      <c r="I24" s="234">
        <v>0.15886502084001286</v>
      </c>
      <c r="J24" s="267"/>
      <c r="K24" s="163" t="s">
        <v>548</v>
      </c>
      <c r="L24" s="184">
        <v>0.38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64.680000000000007</v>
      </c>
      <c r="F25" s="198">
        <v>61.11</v>
      </c>
      <c r="G25" s="271"/>
      <c r="H25" s="94" t="s">
        <v>548</v>
      </c>
      <c r="I25" s="234">
        <v>5.5194805194805352E-2</v>
      </c>
      <c r="J25" s="267"/>
      <c r="K25" s="163" t="s">
        <v>548</v>
      </c>
      <c r="L25" s="184">
        <v>1.3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0.16610169491525426</v>
      </c>
      <c r="F26" s="199">
        <v>0.16076502157213513</v>
      </c>
      <c r="G26" s="272"/>
      <c r="H26" s="275" t="s">
        <v>548</v>
      </c>
      <c r="I26" s="240">
        <v>0.53366733431191304</v>
      </c>
      <c r="J26" s="268"/>
      <c r="K26" s="192" t="s">
        <v>548</v>
      </c>
      <c r="L26" s="193">
        <v>0.29848800362399508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359.5</v>
      </c>
      <c r="G28" s="273">
        <v>11.942458537150131</v>
      </c>
      <c r="H28" s="94" t="s">
        <v>548</v>
      </c>
      <c r="I28" s="234">
        <v>6.5699880451166814E-2</v>
      </c>
      <c r="J28" s="267"/>
      <c r="K28" s="163" t="s">
        <v>548</v>
      </c>
      <c r="L28" s="184">
        <v>2.59</v>
      </c>
      <c r="M28" s="215">
        <v>267.50299999999999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313.58</v>
      </c>
      <c r="F29" s="200">
        <v>316.25</v>
      </c>
      <c r="G29" s="273">
        <v>5.2739015493759069</v>
      </c>
      <c r="H29" s="94" t="s">
        <v>52</v>
      </c>
      <c r="I29" s="234">
        <v>8.514573633522593E-3</v>
      </c>
      <c r="J29" s="267"/>
      <c r="K29" s="163" t="s">
        <v>548</v>
      </c>
      <c r="L29" s="184">
        <v>0.63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56.52</v>
      </c>
      <c r="F30" s="200">
        <v>46.99</v>
      </c>
      <c r="G30" s="273">
        <v>17.261410788381752</v>
      </c>
      <c r="H30" s="94" t="s">
        <v>548</v>
      </c>
      <c r="I30" s="234">
        <v>0.16861288039631994</v>
      </c>
      <c r="J30" s="267"/>
      <c r="K30" s="163" t="s">
        <v>548</v>
      </c>
      <c r="L30" s="184">
        <v>0.64</v>
      </c>
      <c r="M30" s="215">
        <v>53.987000000000002</v>
      </c>
    </row>
    <row r="31" spans="2:16" ht="12" customHeight="1">
      <c r="B31" s="174"/>
      <c r="C31" s="262" t="s">
        <v>9</v>
      </c>
      <c r="D31" s="254">
        <v>44.12</v>
      </c>
      <c r="E31" s="188">
        <v>60.2</v>
      </c>
      <c r="F31" s="200">
        <v>57.74</v>
      </c>
      <c r="G31" s="273">
        <v>38.309922972360653</v>
      </c>
      <c r="H31" s="94" t="s">
        <v>548</v>
      </c>
      <c r="I31" s="234">
        <v>4.0863787375415295E-2</v>
      </c>
      <c r="J31" s="267"/>
      <c r="K31" s="163" t="s">
        <v>548</v>
      </c>
      <c r="L31" s="184">
        <v>1.32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0.16265874088084303</v>
      </c>
      <c r="F32" s="199">
        <v>0.15895826450831407</v>
      </c>
      <c r="G32" s="272"/>
      <c r="H32" s="275" t="s">
        <v>548</v>
      </c>
      <c r="I32" s="240">
        <v>0.37004763725289602</v>
      </c>
      <c r="J32" s="268"/>
      <c r="K32" s="192" t="s">
        <v>548</v>
      </c>
      <c r="L32" s="193">
        <v>0.30674686677304996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5.92</v>
      </c>
      <c r="G34" s="271">
        <v>21.931260229132562</v>
      </c>
      <c r="H34" s="277" t="s">
        <v>548</v>
      </c>
      <c r="I34" s="234">
        <v>0.1685393258426966</v>
      </c>
      <c r="J34" s="267"/>
      <c r="K34" s="163" t="s">
        <v>548</v>
      </c>
      <c r="L34" s="184">
        <v>0.15</v>
      </c>
      <c r="M34" s="215">
        <v>6.2670000000000003</v>
      </c>
    </row>
    <row r="35" spans="2:16" ht="12" customHeight="1">
      <c r="B35" s="174"/>
      <c r="C35" s="259" t="s">
        <v>8</v>
      </c>
      <c r="D35" s="252">
        <v>3.58</v>
      </c>
      <c r="E35" s="187">
        <v>4.1900000000000004</v>
      </c>
      <c r="F35" s="198">
        <v>3.73</v>
      </c>
      <c r="G35" s="271">
        <v>19.546742209631731</v>
      </c>
      <c r="H35" s="277" t="s">
        <v>548</v>
      </c>
      <c r="I35" s="234">
        <v>0.10978520286396187</v>
      </c>
      <c r="J35" s="267"/>
      <c r="K35" s="163" t="s">
        <v>548</v>
      </c>
      <c r="L35" s="184">
        <v>0.08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3.68</v>
      </c>
      <c r="F36" s="198">
        <v>3.46</v>
      </c>
      <c r="G36" s="271">
        <v>4.093567251461991</v>
      </c>
      <c r="H36" s="277" t="s">
        <v>548</v>
      </c>
      <c r="I36" s="234">
        <v>5.9782608695652217E-2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0.96</v>
      </c>
      <c r="G37" s="271">
        <v>28.378378378378386</v>
      </c>
      <c r="H37" s="277" t="s">
        <v>548</v>
      </c>
      <c r="I37" s="234">
        <v>0.34246575342465757</v>
      </c>
      <c r="J37" s="267"/>
      <c r="K37" s="163" t="s">
        <v>548</v>
      </c>
      <c r="L37" s="184">
        <v>0.08</v>
      </c>
      <c r="M37" s="215">
        <v>1.266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0.13351877607788595</v>
      </c>
      <c r="G38" s="274"/>
      <c r="H38" s="278" t="s">
        <v>548</v>
      </c>
      <c r="I38" s="235">
        <v>5.199583637446473</v>
      </c>
      <c r="J38" s="270"/>
      <c r="K38" s="167" t="s">
        <v>548</v>
      </c>
      <c r="L38" s="185">
        <v>0.95348690390329172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117.21</v>
      </c>
      <c r="F44" s="223">
        <v>119.23</v>
      </c>
      <c r="G44" s="279"/>
      <c r="H44" s="280" t="s">
        <v>52</v>
      </c>
      <c r="I44" s="233">
        <v>1.7234024400648584E-2</v>
      </c>
      <c r="J44" s="283"/>
      <c r="K44" s="284" t="s">
        <v>52</v>
      </c>
      <c r="L44" s="285">
        <v>3.29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54.47</v>
      </c>
      <c r="E45" s="226">
        <v>54.65</v>
      </c>
      <c r="F45" s="198">
        <v>56.5</v>
      </c>
      <c r="G45" s="271"/>
      <c r="H45" s="281" t="s">
        <v>52</v>
      </c>
      <c r="I45" s="234">
        <v>3.385178408051237E-2</v>
      </c>
      <c r="J45" s="286"/>
      <c r="K45" s="163" t="s">
        <v>548</v>
      </c>
      <c r="L45" s="184">
        <v>0.25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58.51</v>
      </c>
      <c r="F46" s="198">
        <v>60.56</v>
      </c>
      <c r="G46" s="271"/>
      <c r="H46" s="281" t="s">
        <v>52</v>
      </c>
      <c r="I46" s="234">
        <v>3.5036745855409501E-2</v>
      </c>
      <c r="J46" s="286"/>
      <c r="K46" s="163" t="s">
        <v>52</v>
      </c>
      <c r="L46" s="184">
        <v>2.0499999999999998</v>
      </c>
      <c r="M46" s="227">
        <v>30.385999999999999</v>
      </c>
    </row>
    <row r="47" spans="2:16" ht="12" customHeight="1">
      <c r="B47" s="174"/>
      <c r="C47" s="173" t="s">
        <v>9</v>
      </c>
      <c r="D47" s="225">
        <v>5.35</v>
      </c>
      <c r="E47" s="226">
        <v>10.08</v>
      </c>
      <c r="F47" s="198">
        <v>12.94</v>
      </c>
      <c r="G47" s="271"/>
      <c r="H47" s="281" t="s">
        <v>52</v>
      </c>
      <c r="I47" s="234">
        <v>0.28373015873015861</v>
      </c>
      <c r="J47" s="286"/>
      <c r="K47" s="163" t="s">
        <v>52</v>
      </c>
      <c r="L47" s="184">
        <v>0.41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8.9077412513255572E-2</v>
      </c>
      <c r="F48" s="201">
        <v>0.11054160259695882</v>
      </c>
      <c r="G48" s="274"/>
      <c r="H48" s="282" t="s">
        <v>52</v>
      </c>
      <c r="I48" s="235">
        <v>2.1464190083703247</v>
      </c>
      <c r="J48" s="287"/>
      <c r="K48" s="167" t="s">
        <v>52</v>
      </c>
      <c r="L48" s="185">
        <v>0.18308616634172548</v>
      </c>
      <c r="M48" s="219">
        <v>0.18622926579138796</v>
      </c>
    </row>
    <row r="49" spans="2:15" ht="12" customHeight="1">
      <c r="B49" s="296" t="s">
        <v>662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425781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659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472.57</v>
      </c>
      <c r="F10" s="198">
        <v>429.31</v>
      </c>
      <c r="G10" s="271"/>
      <c r="H10" s="94" t="s">
        <v>548</v>
      </c>
      <c r="I10" s="234">
        <v>9.1541993778699426E-2</v>
      </c>
      <c r="J10" s="267"/>
      <c r="K10" s="163" t="s">
        <v>52</v>
      </c>
      <c r="L10" s="184">
        <v>2.89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348.12</v>
      </c>
      <c r="E11" s="187">
        <v>362.88</v>
      </c>
      <c r="F11" s="198">
        <v>363.96</v>
      </c>
      <c r="G11" s="271"/>
      <c r="H11" s="94" t="s">
        <v>52</v>
      </c>
      <c r="I11" s="234">
        <v>2.9761904761904656E-3</v>
      </c>
      <c r="J11" s="267"/>
      <c r="K11" s="163" t="s">
        <v>52</v>
      </c>
      <c r="L11" s="184">
        <v>0.72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81.75</v>
      </c>
      <c r="E12" s="187">
        <v>94.78</v>
      </c>
      <c r="F12" s="198">
        <v>82.85</v>
      </c>
      <c r="G12" s="271"/>
      <c r="H12" s="94" t="s">
        <v>548</v>
      </c>
      <c r="I12" s="234">
        <v>0.12587043680101295</v>
      </c>
      <c r="J12" s="267"/>
      <c r="K12" s="163" t="s">
        <v>548</v>
      </c>
      <c r="L12" s="184">
        <v>0.77</v>
      </c>
      <c r="M12" s="215">
        <v>85.992000000000004</v>
      </c>
    </row>
    <row r="13" spans="1:16" ht="12" customHeight="1">
      <c r="B13" s="174"/>
      <c r="C13" s="259" t="s">
        <v>9</v>
      </c>
      <c r="D13" s="252">
        <v>76.14</v>
      </c>
      <c r="E13" s="187">
        <v>98.38</v>
      </c>
      <c r="F13" s="198">
        <v>88.98</v>
      </c>
      <c r="G13" s="271"/>
      <c r="H13" s="94" t="s">
        <v>548</v>
      </c>
      <c r="I13" s="234">
        <v>9.5547875584468311E-2</v>
      </c>
      <c r="J13" s="267"/>
      <c r="K13" s="163" t="s">
        <v>52</v>
      </c>
      <c r="L13" s="184">
        <v>6.24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0.21496307302364201</v>
      </c>
      <c r="F14" s="199">
        <v>0.19914505046887943</v>
      </c>
      <c r="G14" s="272"/>
      <c r="H14" s="275" t="s">
        <v>548</v>
      </c>
      <c r="I14" s="240">
        <v>1.5818022554762585</v>
      </c>
      <c r="J14" s="268"/>
      <c r="K14" s="192" t="s">
        <v>52</v>
      </c>
      <c r="L14" s="193">
        <v>1.398638780048217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62.86</v>
      </c>
      <c r="F16" s="198">
        <v>47.89</v>
      </c>
      <c r="G16" s="271"/>
      <c r="H16" s="94" t="s">
        <v>548</v>
      </c>
      <c r="I16" s="234">
        <v>0.23814826598790961</v>
      </c>
      <c r="J16" s="267"/>
      <c r="K16" s="163" t="s">
        <v>548</v>
      </c>
      <c r="L16" s="184">
        <v>1.75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31.94</v>
      </c>
      <c r="E17" s="187">
        <v>31.68</v>
      </c>
      <c r="F17" s="198">
        <v>31.87</v>
      </c>
      <c r="G17" s="271"/>
      <c r="H17" s="94" t="s">
        <v>52</v>
      </c>
      <c r="I17" s="234">
        <v>5.9974747474746959E-3</v>
      </c>
      <c r="J17" s="267"/>
      <c r="K17" s="163" t="s">
        <v>548</v>
      </c>
      <c r="L17" s="184">
        <v>0.54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21.17</v>
      </c>
      <c r="E18" s="187">
        <v>28.72</v>
      </c>
      <c r="F18" s="198">
        <v>26.54</v>
      </c>
      <c r="G18" s="271"/>
      <c r="H18" s="94" t="s">
        <v>548</v>
      </c>
      <c r="I18" s="234">
        <v>7.5905292479108599E-2</v>
      </c>
      <c r="J18" s="267"/>
      <c r="K18" s="163" t="s">
        <v>548</v>
      </c>
      <c r="L18" s="184">
        <v>0.68</v>
      </c>
      <c r="M18" s="215">
        <v>24.725000000000001</v>
      </c>
    </row>
    <row r="19" spans="2:16" ht="12" customHeight="1">
      <c r="B19" s="174"/>
      <c r="C19" s="259" t="s">
        <v>9</v>
      </c>
      <c r="D19" s="252">
        <v>26.55</v>
      </c>
      <c r="E19" s="187">
        <v>32.229999999999997</v>
      </c>
      <c r="F19" s="198">
        <v>25.53</v>
      </c>
      <c r="G19" s="271"/>
      <c r="H19" s="94" t="s">
        <v>548</v>
      </c>
      <c r="I19" s="234">
        <v>0.20788085634502007</v>
      </c>
      <c r="J19" s="267"/>
      <c r="K19" s="163" t="s">
        <v>52</v>
      </c>
      <c r="L19" s="184">
        <v>0.37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0.53360927152317872</v>
      </c>
      <c r="F20" s="199">
        <v>0.43708269131997951</v>
      </c>
      <c r="G20" s="272"/>
      <c r="H20" s="275" t="s">
        <v>548</v>
      </c>
      <c r="I20" s="240">
        <v>9.6526580203199206</v>
      </c>
      <c r="J20" s="268"/>
      <c r="K20" s="192" t="s">
        <v>52</v>
      </c>
      <c r="L20" s="193">
        <v>1.5147423837168827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</v>
      </c>
      <c r="F22" s="198">
        <v>375.34</v>
      </c>
      <c r="G22" s="271"/>
      <c r="H22" s="94" t="s">
        <v>548</v>
      </c>
      <c r="I22" s="234">
        <v>6.7709885742672782E-2</v>
      </c>
      <c r="J22" s="267"/>
      <c r="K22" s="163" t="s">
        <v>52</v>
      </c>
      <c r="L22" s="184">
        <v>4.95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312.60000000000002</v>
      </c>
      <c r="E23" s="187">
        <v>327.02</v>
      </c>
      <c r="F23" s="198">
        <v>328.28</v>
      </c>
      <c r="G23" s="271"/>
      <c r="H23" s="94" t="s">
        <v>52</v>
      </c>
      <c r="I23" s="234">
        <v>3.8529753531892919E-3</v>
      </c>
      <c r="J23" s="267"/>
      <c r="K23" s="163" t="s">
        <v>52</v>
      </c>
      <c r="L23" s="184">
        <v>1.42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57.18</v>
      </c>
      <c r="E24" s="187">
        <v>62.38</v>
      </c>
      <c r="F24" s="198">
        <v>52.85</v>
      </c>
      <c r="G24" s="271"/>
      <c r="H24" s="94" t="s">
        <v>548</v>
      </c>
      <c r="I24" s="234">
        <v>0.15277332478358452</v>
      </c>
      <c r="J24" s="267"/>
      <c r="K24" s="163" t="s">
        <v>52</v>
      </c>
      <c r="L24" s="184">
        <v>0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64.680000000000007</v>
      </c>
      <c r="F25" s="198">
        <v>62.41</v>
      </c>
      <c r="G25" s="271"/>
      <c r="H25" s="94" t="s">
        <v>548</v>
      </c>
      <c r="I25" s="234">
        <v>3.5095856524428148E-2</v>
      </c>
      <c r="J25" s="267"/>
      <c r="K25" s="163" t="s">
        <v>52</v>
      </c>
      <c r="L25" s="184">
        <v>5.91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0.13010438639190869</v>
      </c>
      <c r="E26" s="191">
        <v>0.16610169491525426</v>
      </c>
      <c r="F26" s="199">
        <v>0.16374990160837508</v>
      </c>
      <c r="G26" s="272"/>
      <c r="H26" s="275" t="s">
        <v>548</v>
      </c>
      <c r="I26" s="240">
        <v>0.23517933068791796</v>
      </c>
      <c r="J26" s="268"/>
      <c r="K26" s="192" t="s">
        <v>52</v>
      </c>
      <c r="L26" s="193">
        <v>1.4952134891670243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362.09</v>
      </c>
      <c r="G28" s="273">
        <v>11.942458537150131</v>
      </c>
      <c r="H28" s="94" t="s">
        <v>548</v>
      </c>
      <c r="I28" s="234">
        <v>5.8968761370133627E-2</v>
      </c>
      <c r="J28" s="267"/>
      <c r="K28" s="163" t="s">
        <v>52</v>
      </c>
      <c r="L28" s="184">
        <v>4.82</v>
      </c>
      <c r="M28" s="215">
        <v>267.50299999999999</v>
      </c>
    </row>
    <row r="29" spans="2:16" ht="12" customHeight="1">
      <c r="B29" s="174"/>
      <c r="C29" s="262" t="s">
        <v>8</v>
      </c>
      <c r="D29" s="254">
        <v>298.79000000000002</v>
      </c>
      <c r="E29" s="188">
        <v>313.58</v>
      </c>
      <c r="F29" s="200">
        <v>316.88</v>
      </c>
      <c r="G29" s="273">
        <v>5.2739015493759069</v>
      </c>
      <c r="H29" s="94" t="s">
        <v>52</v>
      </c>
      <c r="I29" s="234">
        <v>1.052363033356718E-2</v>
      </c>
      <c r="J29" s="267"/>
      <c r="K29" s="163" t="s">
        <v>52</v>
      </c>
      <c r="L29" s="184">
        <v>1.27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48.29</v>
      </c>
      <c r="E30" s="188">
        <v>56.52</v>
      </c>
      <c r="F30" s="200">
        <v>47.63</v>
      </c>
      <c r="G30" s="273">
        <v>17.261410788381752</v>
      </c>
      <c r="H30" s="94" t="s">
        <v>548</v>
      </c>
      <c r="I30" s="234">
        <v>0.15728945506015568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44.12</v>
      </c>
      <c r="E31" s="188">
        <v>60.2</v>
      </c>
      <c r="F31" s="200">
        <v>59.06</v>
      </c>
      <c r="G31" s="273">
        <v>38.309922972360653</v>
      </c>
      <c r="H31" s="94" t="s">
        <v>548</v>
      </c>
      <c r="I31" s="234">
        <v>1.8936877076412006E-2</v>
      </c>
      <c r="J31" s="267"/>
      <c r="K31" s="163" t="s">
        <v>52</v>
      </c>
      <c r="L31" s="184">
        <v>5.46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0.1271176673965656</v>
      </c>
      <c r="E32" s="191">
        <v>0.16265874088084303</v>
      </c>
      <c r="F32" s="199">
        <v>0.16202573317604457</v>
      </c>
      <c r="G32" s="272"/>
      <c r="H32" s="275" t="s">
        <v>548</v>
      </c>
      <c r="I32" s="240">
        <v>6.3300770479846058E-2</v>
      </c>
      <c r="J32" s="268"/>
      <c r="K32" s="192" t="s">
        <v>52</v>
      </c>
      <c r="L32" s="193">
        <v>1.446489185900901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6.07</v>
      </c>
      <c r="G34" s="271">
        <v>21.931260229132562</v>
      </c>
      <c r="H34" s="277" t="s">
        <v>548</v>
      </c>
      <c r="I34" s="234">
        <v>0.14747191011235949</v>
      </c>
      <c r="J34" s="267"/>
      <c r="K34" s="163" t="s">
        <v>548</v>
      </c>
      <c r="L34" s="184">
        <v>0.31</v>
      </c>
      <c r="M34" s="215">
        <v>6.2670000000000003</v>
      </c>
    </row>
    <row r="35" spans="2:16" ht="12" customHeight="1">
      <c r="B35" s="174"/>
      <c r="C35" s="259" t="s">
        <v>8</v>
      </c>
      <c r="D35" s="252">
        <v>3.58</v>
      </c>
      <c r="E35" s="187">
        <v>4.1900000000000004</v>
      </c>
      <c r="F35" s="198">
        <v>3.81</v>
      </c>
      <c r="G35" s="271">
        <v>19.546742209631731</v>
      </c>
      <c r="H35" s="277" t="s">
        <v>548</v>
      </c>
      <c r="I35" s="234">
        <v>9.069212410501204E-2</v>
      </c>
      <c r="J35" s="267"/>
      <c r="K35" s="163" t="s">
        <v>548</v>
      </c>
      <c r="L35" s="184">
        <v>0.16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3.68</v>
      </c>
      <c r="F36" s="198">
        <v>3.46</v>
      </c>
      <c r="G36" s="271">
        <v>4.093567251461991</v>
      </c>
      <c r="H36" s="277" t="s">
        <v>548</v>
      </c>
      <c r="I36" s="234">
        <v>5.9782608695652217E-2</v>
      </c>
      <c r="J36" s="267"/>
      <c r="K36" s="163" t="s">
        <v>548</v>
      </c>
      <c r="L36" s="184">
        <v>0.1</v>
      </c>
      <c r="M36" s="215">
        <v>2.923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1.04</v>
      </c>
      <c r="G37" s="271">
        <v>28.378378378378386</v>
      </c>
      <c r="H37" s="277" t="s">
        <v>548</v>
      </c>
      <c r="I37" s="234">
        <v>0.28767123287671226</v>
      </c>
      <c r="J37" s="267"/>
      <c r="K37" s="163" t="s">
        <v>548</v>
      </c>
      <c r="L37" s="184">
        <v>0.04</v>
      </c>
      <c r="M37" s="215">
        <v>1.266</v>
      </c>
    </row>
    <row r="38" spans="2:16" ht="12" customHeight="1">
      <c r="B38" s="175"/>
      <c r="C38" s="258" t="s">
        <v>10</v>
      </c>
      <c r="D38" s="255">
        <v>0.21203438395415472</v>
      </c>
      <c r="E38" s="189">
        <v>0.18551461245235068</v>
      </c>
      <c r="F38" s="201">
        <v>0.14305364511691887</v>
      </c>
      <c r="G38" s="274"/>
      <c r="H38" s="278" t="s">
        <v>548</v>
      </c>
      <c r="I38" s="235">
        <v>4.2460967335431814</v>
      </c>
      <c r="J38" s="270"/>
      <c r="K38" s="167" t="s">
        <v>548</v>
      </c>
      <c r="L38" s="185">
        <v>3.7264970379827234E-2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117.21</v>
      </c>
      <c r="F44" s="223">
        <v>115.94</v>
      </c>
      <c r="G44" s="279"/>
      <c r="H44" s="280" t="s">
        <v>548</v>
      </c>
      <c r="I44" s="233">
        <v>1.0835252964764064E-2</v>
      </c>
      <c r="J44" s="283"/>
      <c r="K44" s="284" t="s">
        <v>52</v>
      </c>
      <c r="L44" s="285">
        <v>0.14000000000000001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54.47</v>
      </c>
      <c r="E45" s="226">
        <v>54.92</v>
      </c>
      <c r="F45" s="198">
        <v>56.75</v>
      </c>
      <c r="G45" s="271"/>
      <c r="H45" s="281" t="s">
        <v>52</v>
      </c>
      <c r="I45" s="234">
        <v>3.3321194464675852E-2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52.86</v>
      </c>
      <c r="E46" s="226">
        <v>57.15</v>
      </c>
      <c r="F46" s="198">
        <v>58.51</v>
      </c>
      <c r="G46" s="271"/>
      <c r="H46" s="281" t="s">
        <v>52</v>
      </c>
      <c r="I46" s="234">
        <v>2.3797025371828484E-2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5.35</v>
      </c>
      <c r="E47" s="226">
        <v>11.17</v>
      </c>
      <c r="F47" s="198">
        <v>12.53</v>
      </c>
      <c r="G47" s="271"/>
      <c r="H47" s="281" t="s">
        <v>52</v>
      </c>
      <c r="I47" s="234">
        <v>0.12175470008952538</v>
      </c>
      <c r="J47" s="286"/>
      <c r="K47" s="163" t="s">
        <v>548</v>
      </c>
      <c r="L47" s="184">
        <v>0.95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9.9669849201391991E-2</v>
      </c>
      <c r="F48" s="201">
        <v>0.10871074093354156</v>
      </c>
      <c r="G48" s="274"/>
      <c r="H48" s="282" t="s">
        <v>52</v>
      </c>
      <c r="I48" s="235">
        <v>0.90408917321495719</v>
      </c>
      <c r="J48" s="287"/>
      <c r="K48" s="167" t="s">
        <v>548</v>
      </c>
      <c r="L48" s="185">
        <v>0.82422349470761824</v>
      </c>
      <c r="M48" s="219">
        <v>0.18622926579138796</v>
      </c>
    </row>
    <row r="49" spans="2:15" ht="12" customHeight="1">
      <c r="B49" s="296" t="s">
        <v>660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8.8554687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657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5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472.57</v>
      </c>
      <c r="F10" s="198">
        <v>426.42</v>
      </c>
      <c r="G10" s="271"/>
      <c r="H10" s="94" t="s">
        <v>548</v>
      </c>
      <c r="I10" s="234">
        <v>9.7657489895676797E-2</v>
      </c>
      <c r="J10" s="267"/>
      <c r="K10" s="163" t="s">
        <v>52</v>
      </c>
      <c r="L10" s="184">
        <v>0.11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348.3</v>
      </c>
      <c r="E11" s="187">
        <v>366.42</v>
      </c>
      <c r="F11" s="198">
        <v>363.24</v>
      </c>
      <c r="G11" s="271"/>
      <c r="H11" s="94" t="s">
        <v>548</v>
      </c>
      <c r="I11" s="234">
        <v>8.6785655804814121E-3</v>
      </c>
      <c r="J11" s="267"/>
      <c r="K11" s="163" t="s">
        <v>548</v>
      </c>
      <c r="L11" s="184">
        <v>0.01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81.569999999999993</v>
      </c>
      <c r="E12" s="187">
        <v>94.24</v>
      </c>
      <c r="F12" s="198">
        <v>83.62</v>
      </c>
      <c r="G12" s="271"/>
      <c r="H12" s="94" t="s">
        <v>548</v>
      </c>
      <c r="I12" s="234">
        <v>0.11269100169779278</v>
      </c>
      <c r="J12" s="267"/>
      <c r="K12" s="163" t="s">
        <v>52</v>
      </c>
      <c r="L12" s="184">
        <v>0.06</v>
      </c>
      <c r="M12" s="215">
        <v>85.992000000000004</v>
      </c>
    </row>
    <row r="13" spans="1:16" ht="12" customHeight="1">
      <c r="B13" s="174"/>
      <c r="C13" s="259" t="s">
        <v>9</v>
      </c>
      <c r="D13" s="252">
        <v>76.14</v>
      </c>
      <c r="E13" s="187">
        <v>95.37</v>
      </c>
      <c r="F13" s="198">
        <v>82.74</v>
      </c>
      <c r="G13" s="271"/>
      <c r="H13" s="94" t="s">
        <v>548</v>
      </c>
      <c r="I13" s="234">
        <v>0.13243158225857199</v>
      </c>
      <c r="J13" s="267"/>
      <c r="K13" s="163" t="s">
        <v>52</v>
      </c>
      <c r="L13" s="184">
        <v>0.19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0.20702904528285504</v>
      </c>
      <c r="F14" s="199">
        <v>0.18515866266839726</v>
      </c>
      <c r="G14" s="272"/>
      <c r="H14" s="275" t="s">
        <v>548</v>
      </c>
      <c r="I14" s="240">
        <v>2.1870382614457782</v>
      </c>
      <c r="J14" s="268"/>
      <c r="K14" s="192" t="s">
        <v>52</v>
      </c>
      <c r="L14" s="193">
        <v>4.0451661078888534E-2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62.86</v>
      </c>
      <c r="F16" s="198">
        <v>49.64</v>
      </c>
      <c r="G16" s="271"/>
      <c r="H16" s="94" t="s">
        <v>548</v>
      </c>
      <c r="I16" s="234">
        <v>0.21030862233534842</v>
      </c>
      <c r="J16" s="267"/>
      <c r="K16" s="163" t="s">
        <v>52</v>
      </c>
      <c r="L16" s="184">
        <v>0.1</v>
      </c>
      <c r="M16" s="215">
        <v>49.216999999999999</v>
      </c>
    </row>
    <row r="17" spans="2:16" ht="12" customHeight="1">
      <c r="B17" s="174"/>
      <c r="C17" s="259" t="s">
        <v>8</v>
      </c>
      <c r="D17" s="252">
        <v>32.020000000000003</v>
      </c>
      <c r="E17" s="187">
        <v>32.82</v>
      </c>
      <c r="F17" s="198">
        <v>32.409999999999997</v>
      </c>
      <c r="G17" s="271"/>
      <c r="H17" s="94" t="s">
        <v>548</v>
      </c>
      <c r="I17" s="234">
        <v>1.2492382693479742E-2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21.09</v>
      </c>
      <c r="E18" s="187">
        <v>28.17</v>
      </c>
      <c r="F18" s="198">
        <v>27.22</v>
      </c>
      <c r="G18" s="271"/>
      <c r="H18" s="94" t="s">
        <v>548</v>
      </c>
      <c r="I18" s="234">
        <v>3.3723819666311772E-2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26.55</v>
      </c>
      <c r="E19" s="187">
        <v>31.61</v>
      </c>
      <c r="F19" s="198">
        <v>25.16</v>
      </c>
      <c r="G19" s="271"/>
      <c r="H19" s="94" t="s">
        <v>548</v>
      </c>
      <c r="I19" s="234">
        <v>0.20404935147105341</v>
      </c>
      <c r="J19" s="267"/>
      <c r="K19" s="163" t="s">
        <v>52</v>
      </c>
      <c r="L19" s="184">
        <v>0.3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0.51828168552221676</v>
      </c>
      <c r="F20" s="199">
        <v>0.42193526748281068</v>
      </c>
      <c r="G20" s="272"/>
      <c r="H20" s="275" t="s">
        <v>548</v>
      </c>
      <c r="I20" s="240">
        <v>9.6346418039406085</v>
      </c>
      <c r="J20" s="268"/>
      <c r="K20" s="192" t="s">
        <v>52</v>
      </c>
      <c r="L20" s="193">
        <v>0.50310246520207658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</v>
      </c>
      <c r="F22" s="198">
        <v>370.39</v>
      </c>
      <c r="G22" s="271"/>
      <c r="H22" s="94" t="s">
        <v>548</v>
      </c>
      <c r="I22" s="234">
        <v>8.0004967709885855E-2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312.7</v>
      </c>
      <c r="E23" s="187">
        <v>329.41</v>
      </c>
      <c r="F23" s="198">
        <v>326.86</v>
      </c>
      <c r="G23" s="271"/>
      <c r="H23" s="94" t="s">
        <v>548</v>
      </c>
      <c r="I23" s="234">
        <v>7.7411128988191802E-3</v>
      </c>
      <c r="J23" s="267"/>
      <c r="K23" s="163" t="s">
        <v>52</v>
      </c>
      <c r="L23" s="184">
        <v>0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57.07</v>
      </c>
      <c r="E24" s="187">
        <v>62.39</v>
      </c>
      <c r="F24" s="198">
        <v>52.85</v>
      </c>
      <c r="G24" s="271"/>
      <c r="H24" s="94" t="s">
        <v>548</v>
      </c>
      <c r="I24" s="234">
        <v>0.1529091200512902</v>
      </c>
      <c r="J24" s="267"/>
      <c r="K24" s="163" t="s">
        <v>52</v>
      </c>
      <c r="L24" s="184">
        <v>0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62.3</v>
      </c>
      <c r="F25" s="198">
        <v>56.5</v>
      </c>
      <c r="G25" s="271"/>
      <c r="H25" s="94" t="s">
        <v>548</v>
      </c>
      <c r="I25" s="234">
        <v>9.3097913322632397E-2</v>
      </c>
      <c r="J25" s="267"/>
      <c r="K25" s="163" t="s">
        <v>52</v>
      </c>
      <c r="L25" s="184">
        <v>0.02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0.13010790491386537</v>
      </c>
      <c r="E26" s="191">
        <v>0.15900969882593158</v>
      </c>
      <c r="F26" s="199">
        <v>0.14879776671670483</v>
      </c>
      <c r="G26" s="272"/>
      <c r="H26" s="275" t="s">
        <v>548</v>
      </c>
      <c r="I26" s="240">
        <v>1.0211932109226747</v>
      </c>
      <c r="J26" s="268"/>
      <c r="K26" s="192" t="s">
        <v>52</v>
      </c>
      <c r="L26" s="193">
        <v>5.267177582893301E-3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357.27</v>
      </c>
      <c r="G28" s="273">
        <v>11.942458537150131</v>
      </c>
      <c r="H28" s="94" t="s">
        <v>548</v>
      </c>
      <c r="I28" s="234">
        <v>7.1495399968813378E-2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298.87</v>
      </c>
      <c r="E29" s="188">
        <v>315.48</v>
      </c>
      <c r="F29" s="200">
        <v>315.61</v>
      </c>
      <c r="G29" s="273">
        <v>5.2739015493759069</v>
      </c>
      <c r="H29" s="94" t="s">
        <v>52</v>
      </c>
      <c r="I29" s="234">
        <v>4.1207049575242571E-4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</v>
      </c>
      <c r="E30" s="188">
        <v>56.52</v>
      </c>
      <c r="F30" s="200">
        <v>47.63</v>
      </c>
      <c r="G30" s="273">
        <v>17.261410788381752</v>
      </c>
      <c r="H30" s="94" t="s">
        <v>548</v>
      </c>
      <c r="I30" s="234">
        <v>0.15728945506015568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44.12</v>
      </c>
      <c r="E31" s="188">
        <v>58.3</v>
      </c>
      <c r="F31" s="200">
        <v>53.6</v>
      </c>
      <c r="G31" s="273">
        <v>38.309922972360653</v>
      </c>
      <c r="H31" s="94" t="s">
        <v>548</v>
      </c>
      <c r="I31" s="234">
        <v>8.0617495711835296E-2</v>
      </c>
      <c r="J31" s="267"/>
      <c r="K31" s="163" t="s">
        <v>52</v>
      </c>
      <c r="L31" s="184">
        <v>0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0.12712132999106807</v>
      </c>
      <c r="E32" s="191">
        <v>0.15672043010752687</v>
      </c>
      <c r="F32" s="199">
        <v>0.14756084131703556</v>
      </c>
      <c r="G32" s="272"/>
      <c r="H32" s="275" t="s">
        <v>548</v>
      </c>
      <c r="I32" s="240">
        <v>0.91595887904913076</v>
      </c>
      <c r="J32" s="268"/>
      <c r="K32" s="192" t="s">
        <v>52</v>
      </c>
      <c r="L32" s="193">
        <v>0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6.38</v>
      </c>
      <c r="G34" s="271">
        <v>21.931260229132562</v>
      </c>
      <c r="H34" s="277" t="s">
        <v>548</v>
      </c>
      <c r="I34" s="234">
        <v>0.1039325842696629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3.57</v>
      </c>
      <c r="E35" s="187">
        <v>4.1900000000000004</v>
      </c>
      <c r="F35" s="198">
        <v>3.97</v>
      </c>
      <c r="G35" s="271">
        <v>19.546742209631731</v>
      </c>
      <c r="H35" s="277" t="s">
        <v>548</v>
      </c>
      <c r="I35" s="234">
        <v>5.2505966587112263E-2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</v>
      </c>
      <c r="E36" s="187">
        <v>3.68</v>
      </c>
      <c r="F36" s="198">
        <v>3.56</v>
      </c>
      <c r="G36" s="271">
        <v>4.093567251461991</v>
      </c>
      <c r="H36" s="277" t="s">
        <v>548</v>
      </c>
      <c r="I36" s="234">
        <v>3.2608695652173947E-2</v>
      </c>
      <c r="J36" s="267"/>
      <c r="K36" s="163" t="s">
        <v>52</v>
      </c>
      <c r="L36" s="184">
        <v>7.0000000000000007E-2</v>
      </c>
      <c r="M36" s="215">
        <v>2.923</v>
      </c>
    </row>
    <row r="37" spans="2:16" ht="12" customHeight="1">
      <c r="B37" s="174"/>
      <c r="C37" s="259" t="s">
        <v>9</v>
      </c>
      <c r="D37" s="252">
        <v>1.48</v>
      </c>
      <c r="E37" s="187">
        <v>1.46</v>
      </c>
      <c r="F37" s="198">
        <v>1.08</v>
      </c>
      <c r="G37" s="271">
        <v>28.378378378378386</v>
      </c>
      <c r="H37" s="277" t="s">
        <v>548</v>
      </c>
      <c r="I37" s="234">
        <v>0.26027397260273966</v>
      </c>
      <c r="J37" s="267"/>
      <c r="K37" s="163" t="s">
        <v>548</v>
      </c>
      <c r="L37" s="184">
        <v>0.13</v>
      </c>
      <c r="M37" s="215">
        <v>1.266</v>
      </c>
    </row>
    <row r="38" spans="2:16" ht="12" customHeight="1">
      <c r="B38" s="175"/>
      <c r="C38" s="258" t="s">
        <v>10</v>
      </c>
      <c r="D38" s="255">
        <v>0.21233859397417504</v>
      </c>
      <c r="E38" s="189">
        <v>0.18551461245235068</v>
      </c>
      <c r="F38" s="201">
        <v>0.14342629482071714</v>
      </c>
      <c r="G38" s="274"/>
      <c r="H38" s="278" t="s">
        <v>548</v>
      </c>
      <c r="I38" s="235">
        <v>4.2088317631633538</v>
      </c>
      <c r="J38" s="270"/>
      <c r="K38" s="167" t="s">
        <v>548</v>
      </c>
      <c r="L38" s="185">
        <v>1.8772096600194355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117.21</v>
      </c>
      <c r="F44" s="223">
        <v>115.8</v>
      </c>
      <c r="G44" s="279"/>
      <c r="H44" s="280" t="s">
        <v>548</v>
      </c>
      <c r="I44" s="233">
        <v>1.2029690299462437E-2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54.64</v>
      </c>
      <c r="E45" s="226">
        <v>55.19</v>
      </c>
      <c r="F45" s="198">
        <v>56.75</v>
      </c>
      <c r="G45" s="271"/>
      <c r="H45" s="281" t="s">
        <v>52</v>
      </c>
      <c r="I45" s="234">
        <v>2.8265990215618819E-2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52.69</v>
      </c>
      <c r="E46" s="226">
        <v>55.79</v>
      </c>
      <c r="F46" s="198">
        <v>58.51</v>
      </c>
      <c r="G46" s="271"/>
      <c r="H46" s="281" t="s">
        <v>52</v>
      </c>
      <c r="I46" s="234">
        <v>4.8754257035310999E-2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5.35</v>
      </c>
      <c r="E47" s="226">
        <v>12.26</v>
      </c>
      <c r="F47" s="198">
        <v>13.48</v>
      </c>
      <c r="G47" s="271"/>
      <c r="H47" s="281" t="s">
        <v>52</v>
      </c>
      <c r="I47" s="234">
        <v>9.9510603588907065E-2</v>
      </c>
      <c r="J47" s="286"/>
      <c r="K47" s="163" t="s">
        <v>52</v>
      </c>
      <c r="L47" s="184">
        <v>0.4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0.11047035501892234</v>
      </c>
      <c r="F48" s="201">
        <v>0.11695297588061775</v>
      </c>
      <c r="G48" s="274"/>
      <c r="H48" s="282" t="s">
        <v>52</v>
      </c>
      <c r="I48" s="235">
        <v>0.6482620861695404</v>
      </c>
      <c r="J48" s="287"/>
      <c r="K48" s="167" t="s">
        <v>52</v>
      </c>
      <c r="L48" s="185">
        <v>0.34704147145583897</v>
      </c>
      <c r="M48" s="219">
        <v>0.18622926579138796</v>
      </c>
    </row>
    <row r="49" spans="2:15" ht="12" customHeight="1">
      <c r="B49" s="296" t="s">
        <v>658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656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630</v>
      </c>
      <c r="E6" s="179" t="s">
        <v>631</v>
      </c>
      <c r="F6" s="389" t="s">
        <v>654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429.26</v>
      </c>
      <c r="E10" s="187">
        <v>472.57</v>
      </c>
      <c r="F10" s="198">
        <v>426.31</v>
      </c>
      <c r="G10" s="271"/>
      <c r="H10" s="94" t="s">
        <v>548</v>
      </c>
      <c r="I10" s="234">
        <v>9.7890259644073829E-2</v>
      </c>
      <c r="J10" s="267"/>
      <c r="K10" s="163"/>
      <c r="L10" s="184" t="s">
        <v>603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348.28</v>
      </c>
      <c r="E11" s="187">
        <v>366.58</v>
      </c>
      <c r="F11" s="198">
        <v>363.25</v>
      </c>
      <c r="G11" s="271"/>
      <c r="H11" s="94" t="s">
        <v>548</v>
      </c>
      <c r="I11" s="234">
        <v>9.0839653008892851E-3</v>
      </c>
      <c r="J11" s="267"/>
      <c r="K11" s="163"/>
      <c r="L11" s="184" t="s">
        <v>603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81.59</v>
      </c>
      <c r="E12" s="187">
        <v>94.18</v>
      </c>
      <c r="F12" s="198">
        <v>83.56</v>
      </c>
      <c r="G12" s="271"/>
      <c r="H12" s="94" t="s">
        <v>548</v>
      </c>
      <c r="I12" s="234">
        <v>0.11276279464854533</v>
      </c>
      <c r="J12" s="267"/>
      <c r="K12" s="163"/>
      <c r="L12" s="184" t="s">
        <v>603</v>
      </c>
      <c r="M12" s="215">
        <v>85.992000000000004</v>
      </c>
    </row>
    <row r="13" spans="1:16" ht="12" customHeight="1">
      <c r="B13" s="174"/>
      <c r="C13" s="259" t="s">
        <v>9</v>
      </c>
      <c r="D13" s="252">
        <v>76.14</v>
      </c>
      <c r="E13" s="187">
        <v>95.35</v>
      </c>
      <c r="F13" s="198">
        <v>82.55</v>
      </c>
      <c r="G13" s="271"/>
      <c r="H13" s="94" t="s">
        <v>548</v>
      </c>
      <c r="I13" s="234">
        <v>0.13424226533822758</v>
      </c>
      <c r="J13" s="267"/>
      <c r="K13" s="163"/>
      <c r="L13" s="184" t="s">
        <v>603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0.17712331635145509</v>
      </c>
      <c r="E14" s="191">
        <v>0.20694070665856409</v>
      </c>
      <c r="F14" s="199">
        <v>0.18475414605760837</v>
      </c>
      <c r="G14" s="272"/>
      <c r="H14" s="275" t="s">
        <v>548</v>
      </c>
      <c r="I14" s="240">
        <v>2.2186560600955723</v>
      </c>
      <c r="J14" s="268"/>
      <c r="K14" s="192"/>
      <c r="L14" s="193" t="s">
        <v>603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56.12</v>
      </c>
      <c r="E16" s="187">
        <v>62.86</v>
      </c>
      <c r="F16" s="198">
        <v>49.54</v>
      </c>
      <c r="G16" s="271"/>
      <c r="H16" s="94" t="s">
        <v>548</v>
      </c>
      <c r="I16" s="234">
        <v>0.21189945911549479</v>
      </c>
      <c r="J16" s="267"/>
      <c r="K16" s="163"/>
      <c r="L16" s="184" t="s">
        <v>603</v>
      </c>
      <c r="M16" s="215">
        <v>49.216999999999999</v>
      </c>
    </row>
    <row r="17" spans="2:16" ht="12" customHeight="1">
      <c r="B17" s="174"/>
      <c r="C17" s="259" t="s">
        <v>8</v>
      </c>
      <c r="D17" s="252">
        <v>32.020000000000003</v>
      </c>
      <c r="E17" s="187">
        <v>32.82</v>
      </c>
      <c r="F17" s="198">
        <v>32.409999999999997</v>
      </c>
      <c r="G17" s="271"/>
      <c r="H17" s="94" t="s">
        <v>548</v>
      </c>
      <c r="I17" s="234">
        <v>1.2492382693479742E-2</v>
      </c>
      <c r="J17" s="267"/>
      <c r="K17" s="163"/>
      <c r="L17" s="184" t="s">
        <v>603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21.09</v>
      </c>
      <c r="E18" s="187">
        <v>28.17</v>
      </c>
      <c r="F18" s="198">
        <v>27.22</v>
      </c>
      <c r="G18" s="271"/>
      <c r="H18" s="94" t="s">
        <v>548</v>
      </c>
      <c r="I18" s="234">
        <v>3.3723819666311772E-2</v>
      </c>
      <c r="J18" s="267"/>
      <c r="K18" s="163"/>
      <c r="L18" s="184" t="s">
        <v>603</v>
      </c>
      <c r="M18" s="215">
        <v>24.725000000000001</v>
      </c>
    </row>
    <row r="19" spans="2:16" ht="12" customHeight="1">
      <c r="B19" s="174"/>
      <c r="C19" s="259" t="s">
        <v>9</v>
      </c>
      <c r="D19" s="252">
        <v>26.55</v>
      </c>
      <c r="E19" s="187">
        <v>31.55</v>
      </c>
      <c r="F19" s="198">
        <v>24.86</v>
      </c>
      <c r="G19" s="271"/>
      <c r="H19" s="94" t="s">
        <v>548</v>
      </c>
      <c r="I19" s="234">
        <v>0.21204437400950871</v>
      </c>
      <c r="J19" s="267"/>
      <c r="K19" s="163"/>
      <c r="L19" s="184" t="s">
        <v>603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0.49990585577104124</v>
      </c>
      <c r="E20" s="191">
        <v>0.51729791769142486</v>
      </c>
      <c r="F20" s="199">
        <v>0.41690424283078992</v>
      </c>
      <c r="G20" s="272"/>
      <c r="H20" s="275" t="s">
        <v>548</v>
      </c>
      <c r="I20" s="240">
        <v>10.039367486063494</v>
      </c>
      <c r="J20" s="268"/>
      <c r="K20" s="192"/>
      <c r="L20" s="193" t="s">
        <v>603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367.01</v>
      </c>
      <c r="E22" s="187">
        <v>402.6</v>
      </c>
      <c r="F22" s="198">
        <v>370.39</v>
      </c>
      <c r="G22" s="271"/>
      <c r="H22" s="94" t="s">
        <v>548</v>
      </c>
      <c r="I22" s="234">
        <v>8.0004967709885855E-2</v>
      </c>
      <c r="J22" s="267"/>
      <c r="K22" s="163"/>
      <c r="L22" s="184" t="s">
        <v>603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312.7</v>
      </c>
      <c r="E23" s="187">
        <v>329.57</v>
      </c>
      <c r="F23" s="198">
        <v>326.86</v>
      </c>
      <c r="G23" s="271"/>
      <c r="H23" s="94" t="s">
        <v>548</v>
      </c>
      <c r="I23" s="234">
        <v>8.2228358163667359E-3</v>
      </c>
      <c r="J23" s="267"/>
      <c r="K23" s="163"/>
      <c r="L23" s="184" t="s">
        <v>603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57.07</v>
      </c>
      <c r="E24" s="187">
        <v>62.39</v>
      </c>
      <c r="F24" s="198">
        <v>52.85</v>
      </c>
      <c r="G24" s="271"/>
      <c r="H24" s="94" t="s">
        <v>548</v>
      </c>
      <c r="I24" s="234">
        <v>0.1529091200512902</v>
      </c>
      <c r="J24" s="267"/>
      <c r="K24" s="163"/>
      <c r="L24" s="184" t="s">
        <v>603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48.11</v>
      </c>
      <c r="E25" s="187">
        <v>62.28</v>
      </c>
      <c r="F25" s="198">
        <v>56.48</v>
      </c>
      <c r="G25" s="271"/>
      <c r="H25" s="94" t="s">
        <v>548</v>
      </c>
      <c r="I25" s="234">
        <v>9.3127809890815705E-2</v>
      </c>
      <c r="J25" s="267"/>
      <c r="K25" s="163"/>
      <c r="L25" s="184" t="s">
        <v>603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0.13010790491386537</v>
      </c>
      <c r="E26" s="191">
        <v>0.1588937646698643</v>
      </c>
      <c r="F26" s="199">
        <v>0.1487450949408759</v>
      </c>
      <c r="G26" s="272"/>
      <c r="H26" s="275" t="s">
        <v>548</v>
      </c>
      <c r="I26" s="240">
        <v>1.0148669728988398</v>
      </c>
      <c r="J26" s="268"/>
      <c r="K26" s="192"/>
      <c r="L26" s="193" t="s">
        <v>603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345.51</v>
      </c>
      <c r="E28" s="188">
        <v>384.78</v>
      </c>
      <c r="F28" s="200">
        <v>357.27</v>
      </c>
      <c r="G28" s="273">
        <v>11.942458537150131</v>
      </c>
      <c r="H28" s="94" t="s">
        <v>548</v>
      </c>
      <c r="I28" s="234">
        <v>7.1495399968813378E-2</v>
      </c>
      <c r="J28" s="267"/>
      <c r="K28" s="163"/>
      <c r="L28" s="184" t="s">
        <v>603</v>
      </c>
      <c r="M28" s="215">
        <v>267.50299999999999</v>
      </c>
    </row>
    <row r="29" spans="2:16" ht="12" customHeight="1">
      <c r="B29" s="174"/>
      <c r="C29" s="262" t="s">
        <v>8</v>
      </c>
      <c r="D29" s="254">
        <v>298.87</v>
      </c>
      <c r="E29" s="188">
        <v>315.48</v>
      </c>
      <c r="F29" s="200">
        <v>315.61</v>
      </c>
      <c r="G29" s="273">
        <v>5.2739015493759069</v>
      </c>
      <c r="H29" s="94" t="s">
        <v>52</v>
      </c>
      <c r="I29" s="234">
        <v>4.1207049575242571E-4</v>
      </c>
      <c r="J29" s="267"/>
      <c r="K29" s="163"/>
      <c r="L29" s="184" t="s">
        <v>603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48.2</v>
      </c>
      <c r="E30" s="188">
        <v>56.52</v>
      </c>
      <c r="F30" s="200">
        <v>47.63</v>
      </c>
      <c r="G30" s="273">
        <v>17.261410788381752</v>
      </c>
      <c r="H30" s="94" t="s">
        <v>548</v>
      </c>
      <c r="I30" s="234">
        <v>0.15728945506015568</v>
      </c>
      <c r="J30" s="267"/>
      <c r="K30" s="163"/>
      <c r="L30" s="184" t="s">
        <v>603</v>
      </c>
      <c r="M30" s="215">
        <v>53.987000000000002</v>
      </c>
    </row>
    <row r="31" spans="2:16" ht="12" customHeight="1">
      <c r="B31" s="174"/>
      <c r="C31" s="262" t="s">
        <v>9</v>
      </c>
      <c r="D31" s="254">
        <v>44.12</v>
      </c>
      <c r="E31" s="188">
        <v>58.3</v>
      </c>
      <c r="F31" s="200">
        <v>53.6</v>
      </c>
      <c r="G31" s="273">
        <v>38.309922972360653</v>
      </c>
      <c r="H31" s="94" t="s">
        <v>548</v>
      </c>
      <c r="I31" s="234">
        <v>8.0617495711835296E-2</v>
      </c>
      <c r="J31" s="267"/>
      <c r="K31" s="163"/>
      <c r="L31" s="184" t="s">
        <v>603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0.12712132999106807</v>
      </c>
      <c r="E32" s="191">
        <v>0.15672043010752687</v>
      </c>
      <c r="F32" s="199">
        <v>0.14756084131703556</v>
      </c>
      <c r="G32" s="272"/>
      <c r="H32" s="275" t="s">
        <v>548</v>
      </c>
      <c r="I32" s="240">
        <v>0.91595887904913076</v>
      </c>
      <c r="J32" s="268"/>
      <c r="K32" s="192"/>
      <c r="L32" s="193" t="s">
        <v>603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6.13</v>
      </c>
      <c r="E34" s="187">
        <v>7.12</v>
      </c>
      <c r="F34" s="198">
        <v>6.38</v>
      </c>
      <c r="G34" s="271">
        <v>21.931260229132562</v>
      </c>
      <c r="H34" s="277" t="s">
        <v>548</v>
      </c>
      <c r="I34" s="234">
        <v>0.1039325842696629</v>
      </c>
      <c r="J34" s="267"/>
      <c r="K34" s="163"/>
      <c r="L34" s="184" t="s">
        <v>603</v>
      </c>
      <c r="M34" s="215">
        <v>6.2670000000000003</v>
      </c>
    </row>
    <row r="35" spans="2:16" ht="12" customHeight="1">
      <c r="B35" s="174"/>
      <c r="C35" s="259" t="s">
        <v>8</v>
      </c>
      <c r="D35" s="252">
        <v>3.55</v>
      </c>
      <c r="E35" s="187">
        <v>4.1900000000000004</v>
      </c>
      <c r="F35" s="198">
        <v>3.97</v>
      </c>
      <c r="G35" s="271">
        <v>19.546742209631731</v>
      </c>
      <c r="H35" s="277" t="s">
        <v>548</v>
      </c>
      <c r="I35" s="234">
        <v>5.2505966587112263E-2</v>
      </c>
      <c r="J35" s="267"/>
      <c r="K35" s="163"/>
      <c r="L35" s="184" t="s">
        <v>603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3.42</v>
      </c>
      <c r="E36" s="187">
        <v>3.62</v>
      </c>
      <c r="F36" s="198">
        <v>3.49</v>
      </c>
      <c r="G36" s="271">
        <v>4.093567251461991</v>
      </c>
      <c r="H36" s="277" t="s">
        <v>548</v>
      </c>
      <c r="I36" s="234">
        <v>3.5911602209944715E-2</v>
      </c>
      <c r="J36" s="267"/>
      <c r="K36" s="163"/>
      <c r="L36" s="184" t="s">
        <v>603</v>
      </c>
      <c r="M36" s="215">
        <v>2.923</v>
      </c>
    </row>
    <row r="37" spans="2:16" ht="12" customHeight="1">
      <c r="B37" s="174"/>
      <c r="C37" s="259" t="s">
        <v>9</v>
      </c>
      <c r="D37" s="252">
        <v>1.48</v>
      </c>
      <c r="E37" s="187">
        <v>1.53</v>
      </c>
      <c r="F37" s="198">
        <v>1.21</v>
      </c>
      <c r="G37" s="271">
        <v>28.378378378378386</v>
      </c>
      <c r="H37" s="277" t="s">
        <v>548</v>
      </c>
      <c r="I37" s="234">
        <v>0.20915032679738566</v>
      </c>
      <c r="J37" s="267"/>
      <c r="K37" s="163"/>
      <c r="L37" s="184" t="s">
        <v>603</v>
      </c>
      <c r="M37" s="215">
        <v>1.266</v>
      </c>
    </row>
    <row r="38" spans="2:16" ht="12" customHeight="1">
      <c r="B38" s="175"/>
      <c r="C38" s="258" t="s">
        <v>10</v>
      </c>
      <c r="D38" s="255">
        <v>0.21233859397417504</v>
      </c>
      <c r="E38" s="189">
        <v>0.19590268886043533</v>
      </c>
      <c r="F38" s="201">
        <v>0.1621983914209115</v>
      </c>
      <c r="G38" s="274"/>
      <c r="H38" s="278" t="s">
        <v>548</v>
      </c>
      <c r="I38" s="235">
        <v>3.3704297439523829</v>
      </c>
      <c r="J38" s="270"/>
      <c r="K38" s="167"/>
      <c r="L38" s="185" t="s">
        <v>603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630</v>
      </c>
      <c r="E41" s="203" t="s">
        <v>631</v>
      </c>
      <c r="F41" s="389" t="s">
        <v>654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106.86</v>
      </c>
      <c r="E44" s="222">
        <v>117.21</v>
      </c>
      <c r="F44" s="223">
        <v>115.8</v>
      </c>
      <c r="G44" s="279"/>
      <c r="H44" s="280" t="s">
        <v>548</v>
      </c>
      <c r="I44" s="233">
        <v>1.2029690299462437E-2</v>
      </c>
      <c r="J44" s="283"/>
      <c r="K44" s="284"/>
      <c r="L44" s="285" t="s">
        <v>603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54.64</v>
      </c>
      <c r="E45" s="226">
        <v>55.6</v>
      </c>
      <c r="F45" s="198">
        <v>56.75</v>
      </c>
      <c r="G45" s="271"/>
      <c r="H45" s="281" t="s">
        <v>52</v>
      </c>
      <c r="I45" s="234">
        <v>2.0683453237410054E-2</v>
      </c>
      <c r="J45" s="286"/>
      <c r="K45" s="163"/>
      <c r="L45" s="184" t="s">
        <v>603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52.69</v>
      </c>
      <c r="E46" s="226">
        <v>55.79</v>
      </c>
      <c r="F46" s="198">
        <v>58.51</v>
      </c>
      <c r="G46" s="271"/>
      <c r="H46" s="281" t="s">
        <v>52</v>
      </c>
      <c r="I46" s="234">
        <v>4.8754257035310999E-2</v>
      </c>
      <c r="J46" s="286"/>
      <c r="K46" s="163"/>
      <c r="L46" s="184" t="s">
        <v>603</v>
      </c>
      <c r="M46" s="227">
        <v>30.385999999999999</v>
      </c>
    </row>
    <row r="47" spans="2:16" ht="12" customHeight="1">
      <c r="B47" s="174"/>
      <c r="C47" s="173" t="s">
        <v>9</v>
      </c>
      <c r="D47" s="225">
        <v>5.35</v>
      </c>
      <c r="E47" s="226">
        <v>11.85</v>
      </c>
      <c r="F47" s="198">
        <v>13.08</v>
      </c>
      <c r="G47" s="271"/>
      <c r="H47" s="281" t="s">
        <v>52</v>
      </c>
      <c r="I47" s="234">
        <v>0.10379746835443049</v>
      </c>
      <c r="J47" s="286"/>
      <c r="K47" s="163"/>
      <c r="L47" s="184" t="s">
        <v>603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4.9846268517655827E-2</v>
      </c>
      <c r="E48" s="229">
        <v>0.10638297872340426</v>
      </c>
      <c r="F48" s="201">
        <v>0.11348256116605936</v>
      </c>
      <c r="G48" s="274"/>
      <c r="H48" s="282" t="s">
        <v>52</v>
      </c>
      <c r="I48" s="235">
        <v>0.70995824426551002</v>
      </c>
      <c r="J48" s="287"/>
      <c r="K48" s="167"/>
      <c r="L48" s="185" t="s">
        <v>603</v>
      </c>
      <c r="M48" s="219">
        <v>0.18622926579138796</v>
      </c>
    </row>
    <row r="49" spans="2:15" ht="12" customHeight="1">
      <c r="B49" s="296" t="s">
        <v>655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8.8554687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653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7.7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429.26</v>
      </c>
      <c r="F10" s="198">
        <v>472.57</v>
      </c>
      <c r="G10" s="271"/>
      <c r="H10" s="94" t="s">
        <v>52</v>
      </c>
      <c r="I10" s="234">
        <v>0.10089456273587105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348.28</v>
      </c>
      <c r="F11" s="198">
        <v>366.11</v>
      </c>
      <c r="G11" s="271"/>
      <c r="H11" s="94" t="s">
        <v>52</v>
      </c>
      <c r="I11" s="234">
        <v>5.1194441254163392E-2</v>
      </c>
      <c r="J11" s="267"/>
      <c r="K11" s="163" t="s">
        <v>548</v>
      </c>
      <c r="L11" s="184">
        <v>1.1000000000000001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81.59</v>
      </c>
      <c r="F12" s="198">
        <v>93.88</v>
      </c>
      <c r="G12" s="271"/>
      <c r="H12" s="94" t="s">
        <v>52</v>
      </c>
      <c r="I12" s="234">
        <v>0.1506312048045102</v>
      </c>
      <c r="J12" s="267"/>
      <c r="K12" s="163" t="s">
        <v>52</v>
      </c>
      <c r="L12" s="184">
        <v>0.1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76.14</v>
      </c>
      <c r="F13" s="198">
        <v>96.09</v>
      </c>
      <c r="G13" s="271"/>
      <c r="H13" s="94" t="s">
        <v>52</v>
      </c>
      <c r="I13" s="234">
        <v>0.26201733648542169</v>
      </c>
      <c r="J13" s="267"/>
      <c r="K13" s="163" t="s">
        <v>52</v>
      </c>
      <c r="L13" s="184">
        <v>0.87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0.17712331635145509</v>
      </c>
      <c r="F14" s="199">
        <v>0.20889584556186006</v>
      </c>
      <c r="G14" s="272"/>
      <c r="H14" s="275" t="s">
        <v>52</v>
      </c>
      <c r="I14" s="240">
        <v>3.1772529210404965</v>
      </c>
      <c r="J14" s="268"/>
      <c r="K14" s="192" t="s">
        <v>52</v>
      </c>
      <c r="L14" s="193">
        <v>0.23403888274406703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56.12</v>
      </c>
      <c r="F16" s="198">
        <v>62.86</v>
      </c>
      <c r="G16" s="271"/>
      <c r="H16" s="94" t="s">
        <v>52</v>
      </c>
      <c r="I16" s="234">
        <v>0.12009978617248751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32.020000000000003</v>
      </c>
      <c r="F17" s="198">
        <v>32.96</v>
      </c>
      <c r="G17" s="271"/>
      <c r="H17" s="94" t="s">
        <v>52</v>
      </c>
      <c r="I17" s="234">
        <v>2.9356652092442204E-2</v>
      </c>
      <c r="J17" s="267"/>
      <c r="K17" s="163" t="s">
        <v>548</v>
      </c>
      <c r="L17" s="184">
        <v>0.95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27.9</v>
      </c>
      <c r="G18" s="271"/>
      <c r="H18" s="94" t="s">
        <v>52</v>
      </c>
      <c r="I18" s="234">
        <v>0.32290184921763854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26.55</v>
      </c>
      <c r="F19" s="198">
        <v>31.55</v>
      </c>
      <c r="G19" s="271"/>
      <c r="H19" s="94" t="s">
        <v>52</v>
      </c>
      <c r="I19" s="234">
        <v>0.18832391713747643</v>
      </c>
      <c r="J19" s="267"/>
      <c r="K19" s="163" t="s">
        <v>52</v>
      </c>
      <c r="L19" s="184">
        <v>0.82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0.49990585577104124</v>
      </c>
      <c r="F20" s="199">
        <v>0.51840289188301025</v>
      </c>
      <c r="G20" s="272"/>
      <c r="H20" s="275" t="s">
        <v>52</v>
      </c>
      <c r="I20" s="240">
        <v>1.8497036111969012</v>
      </c>
      <c r="J20" s="268"/>
      <c r="K20" s="192" t="s">
        <v>52</v>
      </c>
      <c r="L20" s="193">
        <v>2.123414896115289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367.01</v>
      </c>
      <c r="F22" s="198">
        <v>402.6</v>
      </c>
      <c r="G22" s="271"/>
      <c r="H22" s="94" t="s">
        <v>52</v>
      </c>
      <c r="I22" s="234">
        <v>9.6972834527669693E-2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312.7</v>
      </c>
      <c r="F23" s="198">
        <v>328.96</v>
      </c>
      <c r="G23" s="271"/>
      <c r="H23" s="94" t="s">
        <v>52</v>
      </c>
      <c r="I23" s="234">
        <v>5.199872081867607E-2</v>
      </c>
      <c r="J23" s="267"/>
      <c r="K23" s="163" t="s">
        <v>548</v>
      </c>
      <c r="L23" s="184">
        <v>0.14000000000000001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57.07</v>
      </c>
      <c r="F24" s="198">
        <v>62.39</v>
      </c>
      <c r="G24" s="271"/>
      <c r="H24" s="94" t="s">
        <v>52</v>
      </c>
      <c r="I24" s="234">
        <v>9.3218854038899623E-2</v>
      </c>
      <c r="J24" s="267"/>
      <c r="K24" s="163" t="s">
        <v>52</v>
      </c>
      <c r="L24" s="184">
        <v>0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48.11</v>
      </c>
      <c r="F25" s="198">
        <v>62.98</v>
      </c>
      <c r="G25" s="271"/>
      <c r="H25" s="94" t="s">
        <v>52</v>
      </c>
      <c r="I25" s="234">
        <v>0.30908335065474946</v>
      </c>
      <c r="J25" s="267"/>
      <c r="K25" s="163" t="s">
        <v>52</v>
      </c>
      <c r="L25" s="184">
        <v>0.15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0.13010790491386537</v>
      </c>
      <c r="F26" s="199">
        <v>0.16093011370895619</v>
      </c>
      <c r="G26" s="272"/>
      <c r="H26" s="275" t="s">
        <v>52</v>
      </c>
      <c r="I26" s="240">
        <v>3.0822208795090815</v>
      </c>
      <c r="J26" s="268"/>
      <c r="K26" s="192" t="s">
        <v>52</v>
      </c>
      <c r="L26" s="193">
        <v>4.4070146343266892E-2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345.51</v>
      </c>
      <c r="F28" s="200">
        <v>384.78</v>
      </c>
      <c r="G28" s="273">
        <v>11.942458537150131</v>
      </c>
      <c r="H28" s="94" t="s">
        <v>52</v>
      </c>
      <c r="I28" s="234">
        <v>0.11365807067812783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298.87</v>
      </c>
      <c r="F29" s="200">
        <v>314.85000000000002</v>
      </c>
      <c r="G29" s="273">
        <v>5.2739015493759069</v>
      </c>
      <c r="H29" s="94" t="s">
        <v>52</v>
      </c>
      <c r="I29" s="234">
        <v>5.3468063037441116E-2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48.2</v>
      </c>
      <c r="F30" s="200">
        <v>56.52</v>
      </c>
      <c r="G30" s="273">
        <v>17.261410788381752</v>
      </c>
      <c r="H30" s="94" t="s">
        <v>52</v>
      </c>
      <c r="I30" s="234">
        <v>0.17261410788381748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44.12</v>
      </c>
      <c r="F31" s="200">
        <v>58.93</v>
      </c>
      <c r="G31" s="273">
        <v>38.309922972360653</v>
      </c>
      <c r="H31" s="94" t="s">
        <v>52</v>
      </c>
      <c r="I31" s="234">
        <v>0.33567543064369909</v>
      </c>
      <c r="J31" s="267"/>
      <c r="K31" s="163" t="s">
        <v>52</v>
      </c>
      <c r="L31" s="184">
        <v>0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0.12712132999106807</v>
      </c>
      <c r="F32" s="199">
        <v>0.15868271535126693</v>
      </c>
      <c r="G32" s="272"/>
      <c r="H32" s="275" t="s">
        <v>52</v>
      </c>
      <c r="I32" s="240">
        <v>3.1561385360198866</v>
      </c>
      <c r="J32" s="268"/>
      <c r="K32" s="192" t="s">
        <v>52</v>
      </c>
      <c r="L32" s="193">
        <v>0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6.13</v>
      </c>
      <c r="F34" s="198">
        <v>7.12</v>
      </c>
      <c r="G34" s="271">
        <v>21.931260229132562</v>
      </c>
      <c r="H34" s="277" t="s">
        <v>52</v>
      </c>
      <c r="I34" s="234">
        <v>0.16150081566068519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3.55</v>
      </c>
      <c r="F35" s="198">
        <v>4.1900000000000004</v>
      </c>
      <c r="G35" s="271">
        <v>19.546742209631731</v>
      </c>
      <c r="H35" s="277" t="s">
        <v>52</v>
      </c>
      <c r="I35" s="234">
        <v>0.18028169014084527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3.59</v>
      </c>
      <c r="G36" s="271">
        <v>4.093567251461991</v>
      </c>
      <c r="H36" s="277" t="s">
        <v>52</v>
      </c>
      <c r="I36" s="234">
        <v>4.9707602339181367E-2</v>
      </c>
      <c r="J36" s="267"/>
      <c r="K36" s="163" t="s">
        <v>52</v>
      </c>
      <c r="L36" s="184">
        <v>0.1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1.56</v>
      </c>
      <c r="G37" s="271">
        <v>28.378378378378386</v>
      </c>
      <c r="H37" s="277" t="s">
        <v>52</v>
      </c>
      <c r="I37" s="234">
        <v>5.4054054054054168E-2</v>
      </c>
      <c r="J37" s="267"/>
      <c r="K37" s="163" t="s">
        <v>548</v>
      </c>
      <c r="L37" s="184">
        <v>0.1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0.21233859397417504</v>
      </c>
      <c r="F38" s="201">
        <v>0.20051413881748073</v>
      </c>
      <c r="G38" s="274"/>
      <c r="H38" s="278" t="s">
        <v>548</v>
      </c>
      <c r="I38" s="235">
        <v>1.1824455156694307</v>
      </c>
      <c r="J38" s="270"/>
      <c r="K38" s="167" t="s">
        <v>548</v>
      </c>
      <c r="L38" s="185">
        <v>1.5631694515852583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106.86</v>
      </c>
      <c r="F44" s="223">
        <v>117.21</v>
      </c>
      <c r="G44" s="279"/>
      <c r="H44" s="280" t="s">
        <v>52</v>
      </c>
      <c r="I44" s="233">
        <v>9.6855699045480081E-2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54.64</v>
      </c>
      <c r="F45" s="198">
        <v>56.01</v>
      </c>
      <c r="G45" s="271"/>
      <c r="H45" s="281" t="s">
        <v>52</v>
      </c>
      <c r="I45" s="234">
        <v>2.5073206442166818E-2</v>
      </c>
      <c r="J45" s="286"/>
      <c r="K45" s="163" t="s">
        <v>548</v>
      </c>
      <c r="L45" s="184">
        <v>0.28000000000000003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52.69</v>
      </c>
      <c r="F46" s="198">
        <v>55.11</v>
      </c>
      <c r="G46" s="271"/>
      <c r="H46" s="281" t="s">
        <v>52</v>
      </c>
      <c r="I46" s="234">
        <v>4.5929018789144127E-2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5.35</v>
      </c>
      <c r="F47" s="198">
        <v>12.12</v>
      </c>
      <c r="G47" s="271"/>
      <c r="H47" s="281" t="s">
        <v>52</v>
      </c>
      <c r="I47" s="234">
        <v>1.2654205607476636</v>
      </c>
      <c r="J47" s="286"/>
      <c r="K47" s="163" t="s">
        <v>52</v>
      </c>
      <c r="L47" s="184">
        <v>0.28000000000000003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4.9846268517655827E-2</v>
      </c>
      <c r="F48" s="201">
        <v>0.10907127429805615</v>
      </c>
      <c r="G48" s="274"/>
      <c r="H48" s="282" t="s">
        <v>52</v>
      </c>
      <c r="I48" s="235">
        <v>5.9225005780400322</v>
      </c>
      <c r="J48" s="287"/>
      <c r="K48" s="167" t="s">
        <v>52</v>
      </c>
      <c r="L48" s="185">
        <v>0.2787611820497804</v>
      </c>
      <c r="M48" s="219">
        <v>0.18622926579138796</v>
      </c>
    </row>
    <row r="49" spans="2:15" ht="12" customHeight="1">
      <c r="B49" s="296" t="s">
        <v>652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8.710937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650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5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429.26</v>
      </c>
      <c r="F10" s="198">
        <v>472.57</v>
      </c>
      <c r="G10" s="271"/>
      <c r="H10" s="94" t="s">
        <v>52</v>
      </c>
      <c r="I10" s="234">
        <v>0.10089456273587105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348.28</v>
      </c>
      <c r="F11" s="198">
        <v>367.21</v>
      </c>
      <c r="G11" s="271"/>
      <c r="H11" s="94" t="s">
        <v>52</v>
      </c>
      <c r="I11" s="234">
        <v>5.4352819570460564E-2</v>
      </c>
      <c r="J11" s="267"/>
      <c r="K11" s="163" t="s">
        <v>52</v>
      </c>
      <c r="L11" s="184">
        <v>0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81.59</v>
      </c>
      <c r="F12" s="198">
        <v>93.78</v>
      </c>
      <c r="G12" s="271"/>
      <c r="H12" s="94" t="s">
        <v>52</v>
      </c>
      <c r="I12" s="234">
        <v>0.14940556440740282</v>
      </c>
      <c r="J12" s="267"/>
      <c r="K12" s="163" t="s">
        <v>548</v>
      </c>
      <c r="L12" s="184">
        <v>0.01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76.14</v>
      </c>
      <c r="F13" s="198">
        <v>95.22</v>
      </c>
      <c r="G13" s="271"/>
      <c r="H13" s="94" t="s">
        <v>52</v>
      </c>
      <c r="I13" s="234">
        <v>0.25059101654846327</v>
      </c>
      <c r="J13" s="267"/>
      <c r="K13" s="163" t="s">
        <v>548</v>
      </c>
      <c r="L13" s="184">
        <v>0.28999999999999998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0.17712331635145509</v>
      </c>
      <c r="F14" s="199">
        <v>0.20655545673441938</v>
      </c>
      <c r="G14" s="272"/>
      <c r="H14" s="275" t="s">
        <v>52</v>
      </c>
      <c r="I14" s="240">
        <v>2.9432140382964294</v>
      </c>
      <c r="J14" s="268"/>
      <c r="K14" s="192" t="s">
        <v>548</v>
      </c>
      <c r="L14" s="193">
        <v>6.2458664952855236E-2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56.12</v>
      </c>
      <c r="F16" s="198">
        <v>62.86</v>
      </c>
      <c r="G16" s="271"/>
      <c r="H16" s="94" t="s">
        <v>52</v>
      </c>
      <c r="I16" s="234">
        <v>0.12009978617248751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32.020000000000003</v>
      </c>
      <c r="F17" s="198">
        <v>33.909999999999997</v>
      </c>
      <c r="G17" s="271"/>
      <c r="H17" s="94" t="s">
        <v>52</v>
      </c>
      <c r="I17" s="234">
        <v>5.9025608994378365E-2</v>
      </c>
      <c r="J17" s="267"/>
      <c r="K17" s="163" t="s">
        <v>52</v>
      </c>
      <c r="L17" s="184">
        <v>0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27.9</v>
      </c>
      <c r="G18" s="271"/>
      <c r="H18" s="94" t="s">
        <v>52</v>
      </c>
      <c r="I18" s="234">
        <v>0.32290184921763854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26.55</v>
      </c>
      <c r="F19" s="198">
        <v>30.73</v>
      </c>
      <c r="G19" s="271"/>
      <c r="H19" s="94" t="s">
        <v>52</v>
      </c>
      <c r="I19" s="234">
        <v>0.15743879472693023</v>
      </c>
      <c r="J19" s="267"/>
      <c r="K19" s="163" t="s">
        <v>548</v>
      </c>
      <c r="L19" s="184">
        <v>0.28000000000000003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0.49990585577104124</v>
      </c>
      <c r="F20" s="199">
        <v>0.49716874292185737</v>
      </c>
      <c r="G20" s="272"/>
      <c r="H20" s="275" t="s">
        <v>548</v>
      </c>
      <c r="I20" s="240">
        <v>0.27371128491838759</v>
      </c>
      <c r="J20" s="268"/>
      <c r="K20" s="192" t="s">
        <v>548</v>
      </c>
      <c r="L20" s="193">
        <v>0.4530011325028338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367.01</v>
      </c>
      <c r="F22" s="198">
        <v>402.6</v>
      </c>
      <c r="G22" s="271"/>
      <c r="H22" s="94" t="s">
        <v>52</v>
      </c>
      <c r="I22" s="234">
        <v>9.6972834527669693E-2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312.7</v>
      </c>
      <c r="F23" s="198">
        <v>329.1</v>
      </c>
      <c r="G23" s="271"/>
      <c r="H23" s="94" t="s">
        <v>52</v>
      </c>
      <c r="I23" s="234">
        <v>5.244643428205964E-2</v>
      </c>
      <c r="J23" s="267"/>
      <c r="K23" s="163" t="s">
        <v>52</v>
      </c>
      <c r="L23" s="184">
        <v>0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57.07</v>
      </c>
      <c r="F24" s="198">
        <v>62.39</v>
      </c>
      <c r="G24" s="271"/>
      <c r="H24" s="94" t="s">
        <v>52</v>
      </c>
      <c r="I24" s="234">
        <v>9.3218854038899623E-2</v>
      </c>
      <c r="J24" s="267"/>
      <c r="K24" s="163" t="s">
        <v>548</v>
      </c>
      <c r="L24" s="184">
        <v>0.01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48.11</v>
      </c>
      <c r="F25" s="198">
        <v>62.83</v>
      </c>
      <c r="G25" s="271"/>
      <c r="H25" s="94" t="s">
        <v>52</v>
      </c>
      <c r="I25" s="234">
        <v>0.3059654957389315</v>
      </c>
      <c r="J25" s="267"/>
      <c r="K25" s="163" t="s">
        <v>548</v>
      </c>
      <c r="L25" s="184">
        <v>0.02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0.13010790491386537</v>
      </c>
      <c r="F26" s="199">
        <v>0.16048941224552352</v>
      </c>
      <c r="G26" s="272"/>
      <c r="H26" s="275" t="s">
        <v>52</v>
      </c>
      <c r="I26" s="240">
        <v>3.0381507331658146</v>
      </c>
      <c r="J26" s="268"/>
      <c r="K26" s="192" t="s">
        <v>548</v>
      </c>
      <c r="L26" s="193">
        <v>4.6986221909434134E-3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345.51</v>
      </c>
      <c r="F28" s="200">
        <v>384.78</v>
      </c>
      <c r="G28" s="273">
        <v>11.942458537150131</v>
      </c>
      <c r="H28" s="94" t="s">
        <v>52</v>
      </c>
      <c r="I28" s="234">
        <v>0.11365807067812783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298.87</v>
      </c>
      <c r="F29" s="200">
        <v>314.85000000000002</v>
      </c>
      <c r="G29" s="273">
        <v>5.2739015493759069</v>
      </c>
      <c r="H29" s="94" t="s">
        <v>52</v>
      </c>
      <c r="I29" s="234">
        <v>5.3468063037441116E-2</v>
      </c>
      <c r="J29" s="267"/>
      <c r="K29" s="163" t="s">
        <v>52</v>
      </c>
      <c r="L29" s="184">
        <v>0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48.2</v>
      </c>
      <c r="F30" s="200">
        <v>56.52</v>
      </c>
      <c r="G30" s="273">
        <v>17.261410788381752</v>
      </c>
      <c r="H30" s="94" t="s">
        <v>52</v>
      </c>
      <c r="I30" s="234">
        <v>0.17261410788381748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44.12</v>
      </c>
      <c r="F31" s="200">
        <v>58.93</v>
      </c>
      <c r="G31" s="273">
        <v>38.309922972360653</v>
      </c>
      <c r="H31" s="94" t="s">
        <v>52</v>
      </c>
      <c r="I31" s="234">
        <v>0.33567543064369909</v>
      </c>
      <c r="J31" s="267"/>
      <c r="K31" s="163" t="s">
        <v>52</v>
      </c>
      <c r="L31" s="184">
        <v>0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0.12712132999106807</v>
      </c>
      <c r="F32" s="199">
        <v>0.15868271535126693</v>
      </c>
      <c r="G32" s="272"/>
      <c r="H32" s="275" t="s">
        <v>52</v>
      </c>
      <c r="I32" s="240">
        <v>3.1561385360198866</v>
      </c>
      <c r="J32" s="268"/>
      <c r="K32" s="192" t="s">
        <v>52</v>
      </c>
      <c r="L32" s="193">
        <v>0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6.13</v>
      </c>
      <c r="F34" s="198">
        <v>7.12</v>
      </c>
      <c r="G34" s="271">
        <v>21.931260229132562</v>
      </c>
      <c r="H34" s="277" t="s">
        <v>52</v>
      </c>
      <c r="I34" s="234">
        <v>0.16150081566068519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3.55</v>
      </c>
      <c r="F35" s="198">
        <v>4.1900000000000004</v>
      </c>
      <c r="G35" s="271">
        <v>19.546742209631731</v>
      </c>
      <c r="H35" s="277" t="s">
        <v>52</v>
      </c>
      <c r="I35" s="234">
        <v>0.18028169014084527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3.49</v>
      </c>
      <c r="G36" s="271">
        <v>4.093567251461991</v>
      </c>
      <c r="H36" s="277" t="s">
        <v>52</v>
      </c>
      <c r="I36" s="234">
        <v>2.0467836257310079E-2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1.66</v>
      </c>
      <c r="G37" s="271">
        <v>28.378378378378386</v>
      </c>
      <c r="H37" s="277" t="s">
        <v>52</v>
      </c>
      <c r="I37" s="234">
        <v>0.12162162162162149</v>
      </c>
      <c r="J37" s="267"/>
      <c r="K37" s="163" t="s">
        <v>52</v>
      </c>
      <c r="L37" s="184">
        <v>0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0.21233859397417504</v>
      </c>
      <c r="F38" s="201">
        <v>0.21614583333333331</v>
      </c>
      <c r="G38" s="274"/>
      <c r="H38" s="278" t="s">
        <v>52</v>
      </c>
      <c r="I38" s="235">
        <v>0.38072393591582765</v>
      </c>
      <c r="J38" s="270"/>
      <c r="K38" s="167" t="s">
        <v>52</v>
      </c>
      <c r="L38" s="185">
        <v>0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106.86</v>
      </c>
      <c r="F44" s="223">
        <v>117.21</v>
      </c>
      <c r="G44" s="279"/>
      <c r="H44" s="280" t="s">
        <v>52</v>
      </c>
      <c r="I44" s="233">
        <v>9.6855699045480081E-2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54.64</v>
      </c>
      <c r="F45" s="198">
        <v>56.29</v>
      </c>
      <c r="G45" s="271"/>
      <c r="H45" s="281" t="s">
        <v>52</v>
      </c>
      <c r="I45" s="234">
        <v>3.0197657393850719E-2</v>
      </c>
      <c r="J45" s="286"/>
      <c r="K45" s="163" t="s">
        <v>52</v>
      </c>
      <c r="L45" s="184">
        <v>0.27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52.69</v>
      </c>
      <c r="F46" s="198">
        <v>55.11</v>
      </c>
      <c r="G46" s="271"/>
      <c r="H46" s="281" t="s">
        <v>52</v>
      </c>
      <c r="I46" s="234">
        <v>4.5929018789144127E-2</v>
      </c>
      <c r="J46" s="286"/>
      <c r="K46" s="163" t="s">
        <v>548</v>
      </c>
      <c r="L46" s="184">
        <v>0.68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5.35</v>
      </c>
      <c r="F47" s="198">
        <v>11.84</v>
      </c>
      <c r="G47" s="271"/>
      <c r="H47" s="281" t="s">
        <v>52</v>
      </c>
      <c r="I47" s="234">
        <v>1.213084112149533</v>
      </c>
      <c r="J47" s="286"/>
      <c r="K47" s="163" t="s">
        <v>52</v>
      </c>
      <c r="L47" s="184">
        <v>0.4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4.9846268517655827E-2</v>
      </c>
      <c r="F48" s="201">
        <v>0.10628366247755834</v>
      </c>
      <c r="G48" s="274"/>
      <c r="H48" s="282" t="s">
        <v>52</v>
      </c>
      <c r="I48" s="235">
        <v>5.6437393959902513</v>
      </c>
      <c r="J48" s="287"/>
      <c r="K48" s="167" t="s">
        <v>52</v>
      </c>
      <c r="L48" s="185">
        <v>0.3967232820103736</v>
      </c>
      <c r="M48" s="219">
        <v>0.18622926579138796</v>
      </c>
    </row>
    <row r="49" spans="2:15" ht="12" customHeight="1">
      <c r="B49" s="296" t="s">
        <v>651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648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8.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429.26</v>
      </c>
      <c r="F10" s="198">
        <v>472.57</v>
      </c>
      <c r="G10" s="271"/>
      <c r="H10" s="94" t="s">
        <v>52</v>
      </c>
      <c r="I10" s="234">
        <v>0.10089456273587105</v>
      </c>
      <c r="J10" s="267"/>
      <c r="K10" s="163" t="s">
        <v>52</v>
      </c>
      <c r="L10" s="184">
        <v>0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348.28</v>
      </c>
      <c r="F11" s="198">
        <v>367.21</v>
      </c>
      <c r="G11" s="271"/>
      <c r="H11" s="94" t="s">
        <v>52</v>
      </c>
      <c r="I11" s="234">
        <v>5.4352819570460564E-2</v>
      </c>
      <c r="J11" s="267"/>
      <c r="K11" s="163" t="s">
        <v>52</v>
      </c>
      <c r="L11" s="184">
        <v>1.53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81.59</v>
      </c>
      <c r="F12" s="198">
        <v>93.79</v>
      </c>
      <c r="G12" s="271"/>
      <c r="H12" s="94" t="s">
        <v>52</v>
      </c>
      <c r="I12" s="234">
        <v>0.14952812844711372</v>
      </c>
      <c r="J12" s="267"/>
      <c r="K12" s="163" t="s">
        <v>52</v>
      </c>
      <c r="L12" s="184">
        <v>0.66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76.14</v>
      </c>
      <c r="F13" s="198">
        <v>95.51</v>
      </c>
      <c r="G13" s="271"/>
      <c r="H13" s="94" t="s">
        <v>52</v>
      </c>
      <c r="I13" s="234">
        <v>0.25439978986078282</v>
      </c>
      <c r="J13" s="267"/>
      <c r="K13" s="163" t="s">
        <v>548</v>
      </c>
      <c r="L13" s="184">
        <v>2.1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0.17712331635145509</v>
      </c>
      <c r="F14" s="199">
        <v>0.20718004338394794</v>
      </c>
      <c r="G14" s="272"/>
      <c r="H14" s="275" t="s">
        <v>52</v>
      </c>
      <c r="I14" s="240">
        <v>3.0056727032492847</v>
      </c>
      <c r="J14" s="268"/>
      <c r="K14" s="192" t="s">
        <v>548</v>
      </c>
      <c r="L14" s="193">
        <v>0.5565973485780279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56.12</v>
      </c>
      <c r="F16" s="198">
        <v>62.86</v>
      </c>
      <c r="G16" s="271"/>
      <c r="H16" s="94" t="s">
        <v>52</v>
      </c>
      <c r="I16" s="234">
        <v>0.12009978617248751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32.020000000000003</v>
      </c>
      <c r="F17" s="198">
        <v>33.909999999999997</v>
      </c>
      <c r="G17" s="271"/>
      <c r="H17" s="94" t="s">
        <v>52</v>
      </c>
      <c r="I17" s="234">
        <v>5.9025608994378365E-2</v>
      </c>
      <c r="J17" s="267"/>
      <c r="K17" s="163" t="s">
        <v>548</v>
      </c>
      <c r="L17" s="184">
        <v>0.08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27.9</v>
      </c>
      <c r="G18" s="271"/>
      <c r="H18" s="94" t="s">
        <v>52</v>
      </c>
      <c r="I18" s="234">
        <v>0.32290184921763854</v>
      </c>
      <c r="J18" s="267"/>
      <c r="K18" s="163" t="s">
        <v>52</v>
      </c>
      <c r="L18" s="184">
        <v>1.36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26.55</v>
      </c>
      <c r="F19" s="198">
        <v>31.01</v>
      </c>
      <c r="G19" s="271"/>
      <c r="H19" s="94" t="s">
        <v>52</v>
      </c>
      <c r="I19" s="234">
        <v>0.16798493408662907</v>
      </c>
      <c r="J19" s="267"/>
      <c r="K19" s="163" t="s">
        <v>548</v>
      </c>
      <c r="L19" s="184">
        <v>1.28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0.49990585577104124</v>
      </c>
      <c r="F20" s="199">
        <v>0.5016987542468857</v>
      </c>
      <c r="G20" s="272"/>
      <c r="H20" s="275" t="s">
        <v>52</v>
      </c>
      <c r="I20" s="240">
        <v>0.17928984758444622</v>
      </c>
      <c r="J20" s="268"/>
      <c r="K20" s="192" t="s">
        <v>548</v>
      </c>
      <c r="L20" s="193">
        <v>3.1755731132265153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367.01</v>
      </c>
      <c r="F22" s="198">
        <v>402.6</v>
      </c>
      <c r="G22" s="271"/>
      <c r="H22" s="94" t="s">
        <v>52</v>
      </c>
      <c r="I22" s="234">
        <v>9.6972834527669693E-2</v>
      </c>
      <c r="J22" s="267"/>
      <c r="K22" s="163" t="s">
        <v>52</v>
      </c>
      <c r="L22" s="184">
        <v>0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312.7</v>
      </c>
      <c r="F23" s="198">
        <v>329.1</v>
      </c>
      <c r="G23" s="271"/>
      <c r="H23" s="94" t="s">
        <v>52</v>
      </c>
      <c r="I23" s="234">
        <v>5.244643428205964E-2</v>
      </c>
      <c r="J23" s="267"/>
      <c r="K23" s="163" t="s">
        <v>52</v>
      </c>
      <c r="L23" s="184">
        <v>1.61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57.07</v>
      </c>
      <c r="F24" s="198">
        <v>62.4</v>
      </c>
      <c r="G24" s="271"/>
      <c r="H24" s="94" t="s">
        <v>52</v>
      </c>
      <c r="I24" s="234">
        <v>9.339407744874717E-2</v>
      </c>
      <c r="J24" s="267"/>
      <c r="K24" s="163" t="s">
        <v>548</v>
      </c>
      <c r="L24" s="184">
        <v>0.63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48.11</v>
      </c>
      <c r="F25" s="198">
        <v>62.85</v>
      </c>
      <c r="G25" s="271"/>
      <c r="H25" s="94" t="s">
        <v>52</v>
      </c>
      <c r="I25" s="234">
        <v>0.30638120972770744</v>
      </c>
      <c r="J25" s="267"/>
      <c r="K25" s="163" t="s">
        <v>548</v>
      </c>
      <c r="L25" s="184">
        <v>0.89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0.13010790491386537</v>
      </c>
      <c r="F26" s="199">
        <v>0.16053639846743295</v>
      </c>
      <c r="G26" s="272"/>
      <c r="H26" s="275" t="s">
        <v>52</v>
      </c>
      <c r="I26" s="240">
        <v>3.0428493553567582</v>
      </c>
      <c r="J26" s="268"/>
      <c r="K26" s="192" t="s">
        <v>548</v>
      </c>
      <c r="L26" s="193">
        <v>0.26818746043687502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345.51</v>
      </c>
      <c r="F28" s="200">
        <v>384.78</v>
      </c>
      <c r="G28" s="273">
        <v>11.942458537150131</v>
      </c>
      <c r="H28" s="94" t="s">
        <v>52</v>
      </c>
      <c r="I28" s="234">
        <v>0.11365807067812783</v>
      </c>
      <c r="J28" s="267"/>
      <c r="K28" s="163" t="s">
        <v>52</v>
      </c>
      <c r="L28" s="184">
        <v>0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298.87</v>
      </c>
      <c r="F29" s="200">
        <v>314.85000000000002</v>
      </c>
      <c r="G29" s="273">
        <v>5.2739015493759069</v>
      </c>
      <c r="H29" s="94" t="s">
        <v>52</v>
      </c>
      <c r="I29" s="234">
        <v>5.3468063037441116E-2</v>
      </c>
      <c r="J29" s="267"/>
      <c r="K29" s="163" t="s">
        <v>52</v>
      </c>
      <c r="L29" s="184">
        <v>0.89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48.2</v>
      </c>
      <c r="F30" s="200">
        <v>56.52</v>
      </c>
      <c r="G30" s="273">
        <v>17.261410788381752</v>
      </c>
      <c r="H30" s="94" t="s">
        <v>52</v>
      </c>
      <c r="I30" s="234">
        <v>0.17261410788381748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44.12</v>
      </c>
      <c r="F31" s="200">
        <v>58.93</v>
      </c>
      <c r="G31" s="273">
        <v>38.309922972360653</v>
      </c>
      <c r="H31" s="94" t="s">
        <v>52</v>
      </c>
      <c r="I31" s="234">
        <v>0.33567543064369909</v>
      </c>
      <c r="J31" s="267"/>
      <c r="K31" s="163" t="s">
        <v>548</v>
      </c>
      <c r="L31" s="184">
        <v>0.89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0.12712132999106807</v>
      </c>
      <c r="F32" s="199">
        <v>0.15868271535126693</v>
      </c>
      <c r="G32" s="272"/>
      <c r="H32" s="275" t="s">
        <v>52</v>
      </c>
      <c r="I32" s="240">
        <v>3.1561385360198866</v>
      </c>
      <c r="J32" s="268"/>
      <c r="K32" s="192" t="s">
        <v>548</v>
      </c>
      <c r="L32" s="193">
        <v>0.27834906517561764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6.13</v>
      </c>
      <c r="F34" s="198">
        <v>7.12</v>
      </c>
      <c r="G34" s="271">
        <v>21.931260229132562</v>
      </c>
      <c r="H34" s="277" t="s">
        <v>52</v>
      </c>
      <c r="I34" s="234">
        <v>0.16150081566068519</v>
      </c>
      <c r="J34" s="267"/>
      <c r="K34" s="163" t="s">
        <v>52</v>
      </c>
      <c r="L34" s="184">
        <v>0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3.55</v>
      </c>
      <c r="F35" s="198">
        <v>4.1900000000000004</v>
      </c>
      <c r="G35" s="271">
        <v>19.546742209631731</v>
      </c>
      <c r="H35" s="277" t="s">
        <v>52</v>
      </c>
      <c r="I35" s="234">
        <v>0.18028169014084527</v>
      </c>
      <c r="J35" s="267"/>
      <c r="K35" s="163" t="s">
        <v>52</v>
      </c>
      <c r="L35" s="184">
        <v>0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3.49</v>
      </c>
      <c r="G36" s="271">
        <v>4.093567251461991</v>
      </c>
      <c r="H36" s="277" t="s">
        <v>52</v>
      </c>
      <c r="I36" s="234">
        <v>2.0467836257310079E-2</v>
      </c>
      <c r="J36" s="267"/>
      <c r="K36" s="163" t="s">
        <v>548</v>
      </c>
      <c r="L36" s="184">
        <v>7.0000000000000007E-2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1.66</v>
      </c>
      <c r="G37" s="271">
        <v>28.378378378378386</v>
      </c>
      <c r="H37" s="277" t="s">
        <v>52</v>
      </c>
      <c r="I37" s="234">
        <v>0.12162162162162149</v>
      </c>
      <c r="J37" s="267"/>
      <c r="K37" s="163" t="s">
        <v>52</v>
      </c>
      <c r="L37" s="184">
        <v>7.0000000000000007E-2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0.21233859397417504</v>
      </c>
      <c r="F38" s="201">
        <v>0.21614583333333331</v>
      </c>
      <c r="G38" s="274"/>
      <c r="H38" s="278" t="s">
        <v>52</v>
      </c>
      <c r="I38" s="235">
        <v>0.38072393591582765</v>
      </c>
      <c r="J38" s="270"/>
      <c r="K38" s="167" t="s">
        <v>52</v>
      </c>
      <c r="L38" s="185">
        <v>1.0984543010752663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106.86</v>
      </c>
      <c r="F44" s="223">
        <v>117.21</v>
      </c>
      <c r="G44" s="279"/>
      <c r="H44" s="280" t="s">
        <v>52</v>
      </c>
      <c r="I44" s="233">
        <v>9.6855699045480081E-2</v>
      </c>
      <c r="J44" s="283"/>
      <c r="K44" s="284" t="s">
        <v>52</v>
      </c>
      <c r="L44" s="285">
        <v>0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54.64</v>
      </c>
      <c r="F45" s="198">
        <v>56.02</v>
      </c>
      <c r="G45" s="271"/>
      <c r="H45" s="281" t="s">
        <v>52</v>
      </c>
      <c r="I45" s="234">
        <v>2.5256222547584306E-2</v>
      </c>
      <c r="J45" s="286"/>
      <c r="K45" s="163" t="s">
        <v>52</v>
      </c>
      <c r="L45" s="184">
        <v>0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52.69</v>
      </c>
      <c r="F46" s="198">
        <v>55.79</v>
      </c>
      <c r="G46" s="271"/>
      <c r="H46" s="281" t="s">
        <v>52</v>
      </c>
      <c r="I46" s="234">
        <v>5.8834693490225964E-2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5.35</v>
      </c>
      <c r="F47" s="198">
        <v>11.44</v>
      </c>
      <c r="G47" s="271"/>
      <c r="H47" s="281" t="s">
        <v>52</v>
      </c>
      <c r="I47" s="234">
        <v>1.1383177570093457</v>
      </c>
      <c r="J47" s="286"/>
      <c r="K47" s="163" t="s">
        <v>52</v>
      </c>
      <c r="L47" s="184">
        <v>0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4.9846268517655827E-2</v>
      </c>
      <c r="F48" s="201">
        <v>0.10231642965745461</v>
      </c>
      <c r="G48" s="274"/>
      <c r="H48" s="282" t="s">
        <v>52</v>
      </c>
      <c r="I48" s="235">
        <v>5.2470161139798774</v>
      </c>
      <c r="J48" s="287"/>
      <c r="K48" s="167" t="s">
        <v>52</v>
      </c>
      <c r="L48" s="185">
        <v>0</v>
      </c>
      <c r="M48" s="219">
        <v>0.18622926579138796</v>
      </c>
    </row>
    <row r="49" spans="2:15" ht="12" customHeight="1">
      <c r="B49" s="296" t="s">
        <v>649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B55:N55"/>
    <mergeCell ref="B56:N56"/>
    <mergeCell ref="B57:N57"/>
    <mergeCell ref="B58:N58"/>
    <mergeCell ref="B59:M59"/>
    <mergeCell ref="G42:I43"/>
    <mergeCell ref="J42:L43"/>
    <mergeCell ref="M42:M43"/>
    <mergeCell ref="F6:L6"/>
    <mergeCell ref="G7:I8"/>
    <mergeCell ref="J7:L8"/>
    <mergeCell ref="M7:M8"/>
    <mergeCell ref="F41:L41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A1:P60"/>
  <sheetViews>
    <sheetView showGridLines="0" defaultGridColor="0" colorId="22" zoomScaleNormal="100" workbookViewId="0"/>
  </sheetViews>
  <sheetFormatPr defaultColWidth="15.28515625" defaultRowHeight="17.25"/>
  <cols>
    <col min="1" max="1" width="5.7109375" style="138" customWidth="1"/>
    <col min="2" max="2" width="3.85546875" style="138" customWidth="1"/>
    <col min="3" max="3" width="11.7109375" style="138" customWidth="1"/>
    <col min="4" max="6" width="10.7109375" style="138" customWidth="1"/>
    <col min="7" max="7" width="1" style="138" customWidth="1"/>
    <col min="8" max="8" width="3.7109375" style="138" customWidth="1"/>
    <col min="9" max="9" width="9.42578125" style="145" customWidth="1"/>
    <col min="10" max="10" width="1" style="145" customWidth="1"/>
    <col min="11" max="11" width="3.7109375" style="145" customWidth="1"/>
    <col min="12" max="12" width="7.7109375" style="146" customWidth="1"/>
    <col min="13" max="13" width="10.7109375" style="146" customWidth="1"/>
    <col min="14" max="17" width="15.28515625" style="138" customWidth="1"/>
    <col min="18" max="255" width="15.28515625" style="138"/>
    <col min="256" max="256" width="2.7109375" style="138" customWidth="1"/>
    <col min="257" max="257" width="3.85546875" style="138" customWidth="1"/>
    <col min="258" max="258" width="20.5703125" style="138" customWidth="1"/>
    <col min="259" max="261" width="16.7109375" style="138" customWidth="1"/>
    <col min="262" max="262" width="1.7109375" style="138" customWidth="1"/>
    <col min="263" max="263" width="3.85546875" style="138" customWidth="1"/>
    <col min="264" max="264" width="9.5703125" style="138" customWidth="1"/>
    <col min="265" max="265" width="1.7109375" style="138" customWidth="1"/>
    <col min="266" max="266" width="3.85546875" style="138" customWidth="1"/>
    <col min="267" max="267" width="9.85546875" style="138" customWidth="1"/>
    <col min="268" max="268" width="16.7109375" style="138" customWidth="1"/>
    <col min="269" max="269" width="0" style="138" hidden="1" customWidth="1"/>
    <col min="270" max="273" width="15.28515625" style="138" customWidth="1"/>
    <col min="274" max="511" width="15.28515625" style="138"/>
    <col min="512" max="512" width="2.7109375" style="138" customWidth="1"/>
    <col min="513" max="513" width="3.85546875" style="138" customWidth="1"/>
    <col min="514" max="514" width="20.5703125" style="138" customWidth="1"/>
    <col min="515" max="517" width="16.7109375" style="138" customWidth="1"/>
    <col min="518" max="518" width="1.7109375" style="138" customWidth="1"/>
    <col min="519" max="519" width="3.85546875" style="138" customWidth="1"/>
    <col min="520" max="520" width="9.5703125" style="138" customWidth="1"/>
    <col min="521" max="521" width="1.7109375" style="138" customWidth="1"/>
    <col min="522" max="522" width="3.85546875" style="138" customWidth="1"/>
    <col min="523" max="523" width="9.85546875" style="138" customWidth="1"/>
    <col min="524" max="524" width="16.7109375" style="138" customWidth="1"/>
    <col min="525" max="525" width="0" style="138" hidden="1" customWidth="1"/>
    <col min="526" max="529" width="15.28515625" style="138" customWidth="1"/>
    <col min="530" max="767" width="15.28515625" style="138"/>
    <col min="768" max="768" width="2.7109375" style="138" customWidth="1"/>
    <col min="769" max="769" width="3.85546875" style="138" customWidth="1"/>
    <col min="770" max="770" width="20.5703125" style="138" customWidth="1"/>
    <col min="771" max="773" width="16.7109375" style="138" customWidth="1"/>
    <col min="774" max="774" width="1.7109375" style="138" customWidth="1"/>
    <col min="775" max="775" width="3.85546875" style="138" customWidth="1"/>
    <col min="776" max="776" width="9.5703125" style="138" customWidth="1"/>
    <col min="777" max="777" width="1.7109375" style="138" customWidth="1"/>
    <col min="778" max="778" width="3.85546875" style="138" customWidth="1"/>
    <col min="779" max="779" width="9.85546875" style="138" customWidth="1"/>
    <col min="780" max="780" width="16.7109375" style="138" customWidth="1"/>
    <col min="781" max="781" width="0" style="138" hidden="1" customWidth="1"/>
    <col min="782" max="785" width="15.28515625" style="138" customWidth="1"/>
    <col min="786" max="1023" width="15.28515625" style="138"/>
    <col min="1024" max="1024" width="2.7109375" style="138" customWidth="1"/>
    <col min="1025" max="1025" width="3.85546875" style="138" customWidth="1"/>
    <col min="1026" max="1026" width="20.5703125" style="138" customWidth="1"/>
    <col min="1027" max="1029" width="16.7109375" style="138" customWidth="1"/>
    <col min="1030" max="1030" width="1.7109375" style="138" customWidth="1"/>
    <col min="1031" max="1031" width="3.85546875" style="138" customWidth="1"/>
    <col min="1032" max="1032" width="9.5703125" style="138" customWidth="1"/>
    <col min="1033" max="1033" width="1.7109375" style="138" customWidth="1"/>
    <col min="1034" max="1034" width="3.85546875" style="138" customWidth="1"/>
    <col min="1035" max="1035" width="9.85546875" style="138" customWidth="1"/>
    <col min="1036" max="1036" width="16.7109375" style="138" customWidth="1"/>
    <col min="1037" max="1037" width="0" style="138" hidden="1" customWidth="1"/>
    <col min="1038" max="1041" width="15.28515625" style="138" customWidth="1"/>
    <col min="1042" max="1279" width="15.28515625" style="138"/>
    <col min="1280" max="1280" width="2.7109375" style="138" customWidth="1"/>
    <col min="1281" max="1281" width="3.85546875" style="138" customWidth="1"/>
    <col min="1282" max="1282" width="20.5703125" style="138" customWidth="1"/>
    <col min="1283" max="1285" width="16.7109375" style="138" customWidth="1"/>
    <col min="1286" max="1286" width="1.7109375" style="138" customWidth="1"/>
    <col min="1287" max="1287" width="3.85546875" style="138" customWidth="1"/>
    <col min="1288" max="1288" width="9.5703125" style="138" customWidth="1"/>
    <col min="1289" max="1289" width="1.7109375" style="138" customWidth="1"/>
    <col min="1290" max="1290" width="3.85546875" style="138" customWidth="1"/>
    <col min="1291" max="1291" width="9.85546875" style="138" customWidth="1"/>
    <col min="1292" max="1292" width="16.7109375" style="138" customWidth="1"/>
    <col min="1293" max="1293" width="0" style="138" hidden="1" customWidth="1"/>
    <col min="1294" max="1297" width="15.28515625" style="138" customWidth="1"/>
    <col min="1298" max="1535" width="15.28515625" style="138"/>
    <col min="1536" max="1536" width="2.7109375" style="138" customWidth="1"/>
    <col min="1537" max="1537" width="3.85546875" style="138" customWidth="1"/>
    <col min="1538" max="1538" width="20.5703125" style="138" customWidth="1"/>
    <col min="1539" max="1541" width="16.7109375" style="138" customWidth="1"/>
    <col min="1542" max="1542" width="1.7109375" style="138" customWidth="1"/>
    <col min="1543" max="1543" width="3.85546875" style="138" customWidth="1"/>
    <col min="1544" max="1544" width="9.5703125" style="138" customWidth="1"/>
    <col min="1545" max="1545" width="1.7109375" style="138" customWidth="1"/>
    <col min="1546" max="1546" width="3.85546875" style="138" customWidth="1"/>
    <col min="1547" max="1547" width="9.85546875" style="138" customWidth="1"/>
    <col min="1548" max="1548" width="16.7109375" style="138" customWidth="1"/>
    <col min="1549" max="1549" width="0" style="138" hidden="1" customWidth="1"/>
    <col min="1550" max="1553" width="15.28515625" style="138" customWidth="1"/>
    <col min="1554" max="1791" width="15.28515625" style="138"/>
    <col min="1792" max="1792" width="2.7109375" style="138" customWidth="1"/>
    <col min="1793" max="1793" width="3.85546875" style="138" customWidth="1"/>
    <col min="1794" max="1794" width="20.5703125" style="138" customWidth="1"/>
    <col min="1795" max="1797" width="16.7109375" style="138" customWidth="1"/>
    <col min="1798" max="1798" width="1.7109375" style="138" customWidth="1"/>
    <col min="1799" max="1799" width="3.85546875" style="138" customWidth="1"/>
    <col min="1800" max="1800" width="9.5703125" style="138" customWidth="1"/>
    <col min="1801" max="1801" width="1.7109375" style="138" customWidth="1"/>
    <col min="1802" max="1802" width="3.85546875" style="138" customWidth="1"/>
    <col min="1803" max="1803" width="9.85546875" style="138" customWidth="1"/>
    <col min="1804" max="1804" width="16.7109375" style="138" customWidth="1"/>
    <col min="1805" max="1805" width="0" style="138" hidden="1" customWidth="1"/>
    <col min="1806" max="1809" width="15.28515625" style="138" customWidth="1"/>
    <col min="1810" max="2047" width="15.28515625" style="138"/>
    <col min="2048" max="2048" width="2.7109375" style="138" customWidth="1"/>
    <col min="2049" max="2049" width="3.85546875" style="138" customWidth="1"/>
    <col min="2050" max="2050" width="20.5703125" style="138" customWidth="1"/>
    <col min="2051" max="2053" width="16.7109375" style="138" customWidth="1"/>
    <col min="2054" max="2054" width="1.7109375" style="138" customWidth="1"/>
    <col min="2055" max="2055" width="3.85546875" style="138" customWidth="1"/>
    <col min="2056" max="2056" width="9.5703125" style="138" customWidth="1"/>
    <col min="2057" max="2057" width="1.7109375" style="138" customWidth="1"/>
    <col min="2058" max="2058" width="3.85546875" style="138" customWidth="1"/>
    <col min="2059" max="2059" width="9.85546875" style="138" customWidth="1"/>
    <col min="2060" max="2060" width="16.7109375" style="138" customWidth="1"/>
    <col min="2061" max="2061" width="0" style="138" hidden="1" customWidth="1"/>
    <col min="2062" max="2065" width="15.28515625" style="138" customWidth="1"/>
    <col min="2066" max="2303" width="15.28515625" style="138"/>
    <col min="2304" max="2304" width="2.7109375" style="138" customWidth="1"/>
    <col min="2305" max="2305" width="3.85546875" style="138" customWidth="1"/>
    <col min="2306" max="2306" width="20.5703125" style="138" customWidth="1"/>
    <col min="2307" max="2309" width="16.7109375" style="138" customWidth="1"/>
    <col min="2310" max="2310" width="1.7109375" style="138" customWidth="1"/>
    <col min="2311" max="2311" width="3.85546875" style="138" customWidth="1"/>
    <col min="2312" max="2312" width="9.5703125" style="138" customWidth="1"/>
    <col min="2313" max="2313" width="1.7109375" style="138" customWidth="1"/>
    <col min="2314" max="2314" width="3.85546875" style="138" customWidth="1"/>
    <col min="2315" max="2315" width="9.85546875" style="138" customWidth="1"/>
    <col min="2316" max="2316" width="16.7109375" style="138" customWidth="1"/>
    <col min="2317" max="2317" width="0" style="138" hidden="1" customWidth="1"/>
    <col min="2318" max="2321" width="15.28515625" style="138" customWidth="1"/>
    <col min="2322" max="2559" width="15.28515625" style="138"/>
    <col min="2560" max="2560" width="2.7109375" style="138" customWidth="1"/>
    <col min="2561" max="2561" width="3.85546875" style="138" customWidth="1"/>
    <col min="2562" max="2562" width="20.5703125" style="138" customWidth="1"/>
    <col min="2563" max="2565" width="16.7109375" style="138" customWidth="1"/>
    <col min="2566" max="2566" width="1.7109375" style="138" customWidth="1"/>
    <col min="2567" max="2567" width="3.85546875" style="138" customWidth="1"/>
    <col min="2568" max="2568" width="9.5703125" style="138" customWidth="1"/>
    <col min="2569" max="2569" width="1.7109375" style="138" customWidth="1"/>
    <col min="2570" max="2570" width="3.85546875" style="138" customWidth="1"/>
    <col min="2571" max="2571" width="9.85546875" style="138" customWidth="1"/>
    <col min="2572" max="2572" width="16.7109375" style="138" customWidth="1"/>
    <col min="2573" max="2573" width="0" style="138" hidden="1" customWidth="1"/>
    <col min="2574" max="2577" width="15.28515625" style="138" customWidth="1"/>
    <col min="2578" max="2815" width="15.28515625" style="138"/>
    <col min="2816" max="2816" width="2.7109375" style="138" customWidth="1"/>
    <col min="2817" max="2817" width="3.85546875" style="138" customWidth="1"/>
    <col min="2818" max="2818" width="20.5703125" style="138" customWidth="1"/>
    <col min="2819" max="2821" width="16.7109375" style="138" customWidth="1"/>
    <col min="2822" max="2822" width="1.7109375" style="138" customWidth="1"/>
    <col min="2823" max="2823" width="3.85546875" style="138" customWidth="1"/>
    <col min="2824" max="2824" width="9.5703125" style="138" customWidth="1"/>
    <col min="2825" max="2825" width="1.7109375" style="138" customWidth="1"/>
    <col min="2826" max="2826" width="3.85546875" style="138" customWidth="1"/>
    <col min="2827" max="2827" width="9.85546875" style="138" customWidth="1"/>
    <col min="2828" max="2828" width="16.7109375" style="138" customWidth="1"/>
    <col min="2829" max="2829" width="0" style="138" hidden="1" customWidth="1"/>
    <col min="2830" max="2833" width="15.28515625" style="138" customWidth="1"/>
    <col min="2834" max="3071" width="15.28515625" style="138"/>
    <col min="3072" max="3072" width="2.7109375" style="138" customWidth="1"/>
    <col min="3073" max="3073" width="3.85546875" style="138" customWidth="1"/>
    <col min="3074" max="3074" width="20.5703125" style="138" customWidth="1"/>
    <col min="3075" max="3077" width="16.7109375" style="138" customWidth="1"/>
    <col min="3078" max="3078" width="1.7109375" style="138" customWidth="1"/>
    <col min="3079" max="3079" width="3.85546875" style="138" customWidth="1"/>
    <col min="3080" max="3080" width="9.5703125" style="138" customWidth="1"/>
    <col min="3081" max="3081" width="1.7109375" style="138" customWidth="1"/>
    <col min="3082" max="3082" width="3.85546875" style="138" customWidth="1"/>
    <col min="3083" max="3083" width="9.85546875" style="138" customWidth="1"/>
    <col min="3084" max="3084" width="16.7109375" style="138" customWidth="1"/>
    <col min="3085" max="3085" width="0" style="138" hidden="1" customWidth="1"/>
    <col min="3086" max="3089" width="15.28515625" style="138" customWidth="1"/>
    <col min="3090" max="3327" width="15.28515625" style="138"/>
    <col min="3328" max="3328" width="2.7109375" style="138" customWidth="1"/>
    <col min="3329" max="3329" width="3.85546875" style="138" customWidth="1"/>
    <col min="3330" max="3330" width="20.5703125" style="138" customWidth="1"/>
    <col min="3331" max="3333" width="16.7109375" style="138" customWidth="1"/>
    <col min="3334" max="3334" width="1.7109375" style="138" customWidth="1"/>
    <col min="3335" max="3335" width="3.85546875" style="138" customWidth="1"/>
    <col min="3336" max="3336" width="9.5703125" style="138" customWidth="1"/>
    <col min="3337" max="3337" width="1.7109375" style="138" customWidth="1"/>
    <col min="3338" max="3338" width="3.85546875" style="138" customWidth="1"/>
    <col min="3339" max="3339" width="9.85546875" style="138" customWidth="1"/>
    <col min="3340" max="3340" width="16.7109375" style="138" customWidth="1"/>
    <col min="3341" max="3341" width="0" style="138" hidden="1" customWidth="1"/>
    <col min="3342" max="3345" width="15.28515625" style="138" customWidth="1"/>
    <col min="3346" max="3583" width="15.28515625" style="138"/>
    <col min="3584" max="3584" width="2.7109375" style="138" customWidth="1"/>
    <col min="3585" max="3585" width="3.85546875" style="138" customWidth="1"/>
    <col min="3586" max="3586" width="20.5703125" style="138" customWidth="1"/>
    <col min="3587" max="3589" width="16.7109375" style="138" customWidth="1"/>
    <col min="3590" max="3590" width="1.7109375" style="138" customWidth="1"/>
    <col min="3591" max="3591" width="3.85546875" style="138" customWidth="1"/>
    <col min="3592" max="3592" width="9.5703125" style="138" customWidth="1"/>
    <col min="3593" max="3593" width="1.7109375" style="138" customWidth="1"/>
    <col min="3594" max="3594" width="3.85546875" style="138" customWidth="1"/>
    <col min="3595" max="3595" width="9.85546875" style="138" customWidth="1"/>
    <col min="3596" max="3596" width="16.7109375" style="138" customWidth="1"/>
    <col min="3597" max="3597" width="0" style="138" hidden="1" customWidth="1"/>
    <col min="3598" max="3601" width="15.28515625" style="138" customWidth="1"/>
    <col min="3602" max="3839" width="15.28515625" style="138"/>
    <col min="3840" max="3840" width="2.7109375" style="138" customWidth="1"/>
    <col min="3841" max="3841" width="3.85546875" style="138" customWidth="1"/>
    <col min="3842" max="3842" width="20.5703125" style="138" customWidth="1"/>
    <col min="3843" max="3845" width="16.7109375" style="138" customWidth="1"/>
    <col min="3846" max="3846" width="1.7109375" style="138" customWidth="1"/>
    <col min="3847" max="3847" width="3.85546875" style="138" customWidth="1"/>
    <col min="3848" max="3848" width="9.5703125" style="138" customWidth="1"/>
    <col min="3849" max="3849" width="1.7109375" style="138" customWidth="1"/>
    <col min="3850" max="3850" width="3.85546875" style="138" customWidth="1"/>
    <col min="3851" max="3851" width="9.85546875" style="138" customWidth="1"/>
    <col min="3852" max="3852" width="16.7109375" style="138" customWidth="1"/>
    <col min="3853" max="3853" width="0" style="138" hidden="1" customWidth="1"/>
    <col min="3854" max="3857" width="15.28515625" style="138" customWidth="1"/>
    <col min="3858" max="4095" width="15.28515625" style="138"/>
    <col min="4096" max="4096" width="2.7109375" style="138" customWidth="1"/>
    <col min="4097" max="4097" width="3.85546875" style="138" customWidth="1"/>
    <col min="4098" max="4098" width="20.5703125" style="138" customWidth="1"/>
    <col min="4099" max="4101" width="16.7109375" style="138" customWidth="1"/>
    <col min="4102" max="4102" width="1.7109375" style="138" customWidth="1"/>
    <col min="4103" max="4103" width="3.85546875" style="138" customWidth="1"/>
    <col min="4104" max="4104" width="9.5703125" style="138" customWidth="1"/>
    <col min="4105" max="4105" width="1.7109375" style="138" customWidth="1"/>
    <col min="4106" max="4106" width="3.85546875" style="138" customWidth="1"/>
    <col min="4107" max="4107" width="9.85546875" style="138" customWidth="1"/>
    <col min="4108" max="4108" width="16.7109375" style="138" customWidth="1"/>
    <col min="4109" max="4109" width="0" style="138" hidden="1" customWidth="1"/>
    <col min="4110" max="4113" width="15.28515625" style="138" customWidth="1"/>
    <col min="4114" max="4351" width="15.28515625" style="138"/>
    <col min="4352" max="4352" width="2.7109375" style="138" customWidth="1"/>
    <col min="4353" max="4353" width="3.85546875" style="138" customWidth="1"/>
    <col min="4354" max="4354" width="20.5703125" style="138" customWidth="1"/>
    <col min="4355" max="4357" width="16.7109375" style="138" customWidth="1"/>
    <col min="4358" max="4358" width="1.7109375" style="138" customWidth="1"/>
    <col min="4359" max="4359" width="3.85546875" style="138" customWidth="1"/>
    <col min="4360" max="4360" width="9.5703125" style="138" customWidth="1"/>
    <col min="4361" max="4361" width="1.7109375" style="138" customWidth="1"/>
    <col min="4362" max="4362" width="3.85546875" style="138" customWidth="1"/>
    <col min="4363" max="4363" width="9.85546875" style="138" customWidth="1"/>
    <col min="4364" max="4364" width="16.7109375" style="138" customWidth="1"/>
    <col min="4365" max="4365" width="0" style="138" hidden="1" customWidth="1"/>
    <col min="4366" max="4369" width="15.28515625" style="138" customWidth="1"/>
    <col min="4370" max="4607" width="15.28515625" style="138"/>
    <col min="4608" max="4608" width="2.7109375" style="138" customWidth="1"/>
    <col min="4609" max="4609" width="3.85546875" style="138" customWidth="1"/>
    <col min="4610" max="4610" width="20.5703125" style="138" customWidth="1"/>
    <col min="4611" max="4613" width="16.7109375" style="138" customWidth="1"/>
    <col min="4614" max="4614" width="1.7109375" style="138" customWidth="1"/>
    <col min="4615" max="4615" width="3.85546875" style="138" customWidth="1"/>
    <col min="4616" max="4616" width="9.5703125" style="138" customWidth="1"/>
    <col min="4617" max="4617" width="1.7109375" style="138" customWidth="1"/>
    <col min="4618" max="4618" width="3.85546875" style="138" customWidth="1"/>
    <col min="4619" max="4619" width="9.85546875" style="138" customWidth="1"/>
    <col min="4620" max="4620" width="16.7109375" style="138" customWidth="1"/>
    <col min="4621" max="4621" width="0" style="138" hidden="1" customWidth="1"/>
    <col min="4622" max="4625" width="15.28515625" style="138" customWidth="1"/>
    <col min="4626" max="4863" width="15.28515625" style="138"/>
    <col min="4864" max="4864" width="2.7109375" style="138" customWidth="1"/>
    <col min="4865" max="4865" width="3.85546875" style="138" customWidth="1"/>
    <col min="4866" max="4866" width="20.5703125" style="138" customWidth="1"/>
    <col min="4867" max="4869" width="16.7109375" style="138" customWidth="1"/>
    <col min="4870" max="4870" width="1.7109375" style="138" customWidth="1"/>
    <col min="4871" max="4871" width="3.85546875" style="138" customWidth="1"/>
    <col min="4872" max="4872" width="9.5703125" style="138" customWidth="1"/>
    <col min="4873" max="4873" width="1.7109375" style="138" customWidth="1"/>
    <col min="4874" max="4874" width="3.85546875" style="138" customWidth="1"/>
    <col min="4875" max="4875" width="9.85546875" style="138" customWidth="1"/>
    <col min="4876" max="4876" width="16.7109375" style="138" customWidth="1"/>
    <col min="4877" max="4877" width="0" style="138" hidden="1" customWidth="1"/>
    <col min="4878" max="4881" width="15.28515625" style="138" customWidth="1"/>
    <col min="4882" max="5119" width="15.28515625" style="138"/>
    <col min="5120" max="5120" width="2.7109375" style="138" customWidth="1"/>
    <col min="5121" max="5121" width="3.85546875" style="138" customWidth="1"/>
    <col min="5122" max="5122" width="20.5703125" style="138" customWidth="1"/>
    <col min="5123" max="5125" width="16.7109375" style="138" customWidth="1"/>
    <col min="5126" max="5126" width="1.7109375" style="138" customWidth="1"/>
    <col min="5127" max="5127" width="3.85546875" style="138" customWidth="1"/>
    <col min="5128" max="5128" width="9.5703125" style="138" customWidth="1"/>
    <col min="5129" max="5129" width="1.7109375" style="138" customWidth="1"/>
    <col min="5130" max="5130" width="3.85546875" style="138" customWidth="1"/>
    <col min="5131" max="5131" width="9.85546875" style="138" customWidth="1"/>
    <col min="5132" max="5132" width="16.7109375" style="138" customWidth="1"/>
    <col min="5133" max="5133" width="0" style="138" hidden="1" customWidth="1"/>
    <col min="5134" max="5137" width="15.28515625" style="138" customWidth="1"/>
    <col min="5138" max="5375" width="15.28515625" style="138"/>
    <col min="5376" max="5376" width="2.7109375" style="138" customWidth="1"/>
    <col min="5377" max="5377" width="3.85546875" style="138" customWidth="1"/>
    <col min="5378" max="5378" width="20.5703125" style="138" customWidth="1"/>
    <col min="5379" max="5381" width="16.7109375" style="138" customWidth="1"/>
    <col min="5382" max="5382" width="1.7109375" style="138" customWidth="1"/>
    <col min="5383" max="5383" width="3.85546875" style="138" customWidth="1"/>
    <col min="5384" max="5384" width="9.5703125" style="138" customWidth="1"/>
    <col min="5385" max="5385" width="1.7109375" style="138" customWidth="1"/>
    <col min="5386" max="5386" width="3.85546875" style="138" customWidth="1"/>
    <col min="5387" max="5387" width="9.85546875" style="138" customWidth="1"/>
    <col min="5388" max="5388" width="16.7109375" style="138" customWidth="1"/>
    <col min="5389" max="5389" width="0" style="138" hidden="1" customWidth="1"/>
    <col min="5390" max="5393" width="15.28515625" style="138" customWidth="1"/>
    <col min="5394" max="5631" width="15.28515625" style="138"/>
    <col min="5632" max="5632" width="2.7109375" style="138" customWidth="1"/>
    <col min="5633" max="5633" width="3.85546875" style="138" customWidth="1"/>
    <col min="5634" max="5634" width="20.5703125" style="138" customWidth="1"/>
    <col min="5635" max="5637" width="16.7109375" style="138" customWidth="1"/>
    <col min="5638" max="5638" width="1.7109375" style="138" customWidth="1"/>
    <col min="5639" max="5639" width="3.85546875" style="138" customWidth="1"/>
    <col min="5640" max="5640" width="9.5703125" style="138" customWidth="1"/>
    <col min="5641" max="5641" width="1.7109375" style="138" customWidth="1"/>
    <col min="5642" max="5642" width="3.85546875" style="138" customWidth="1"/>
    <col min="5643" max="5643" width="9.85546875" style="138" customWidth="1"/>
    <col min="5644" max="5644" width="16.7109375" style="138" customWidth="1"/>
    <col min="5645" max="5645" width="0" style="138" hidden="1" customWidth="1"/>
    <col min="5646" max="5649" width="15.28515625" style="138" customWidth="1"/>
    <col min="5650" max="5887" width="15.28515625" style="138"/>
    <col min="5888" max="5888" width="2.7109375" style="138" customWidth="1"/>
    <col min="5889" max="5889" width="3.85546875" style="138" customWidth="1"/>
    <col min="5890" max="5890" width="20.5703125" style="138" customWidth="1"/>
    <col min="5891" max="5893" width="16.7109375" style="138" customWidth="1"/>
    <col min="5894" max="5894" width="1.7109375" style="138" customWidth="1"/>
    <col min="5895" max="5895" width="3.85546875" style="138" customWidth="1"/>
    <col min="5896" max="5896" width="9.5703125" style="138" customWidth="1"/>
    <col min="5897" max="5897" width="1.7109375" style="138" customWidth="1"/>
    <col min="5898" max="5898" width="3.85546875" style="138" customWidth="1"/>
    <col min="5899" max="5899" width="9.85546875" style="138" customWidth="1"/>
    <col min="5900" max="5900" width="16.7109375" style="138" customWidth="1"/>
    <col min="5901" max="5901" width="0" style="138" hidden="1" customWidth="1"/>
    <col min="5902" max="5905" width="15.28515625" style="138" customWidth="1"/>
    <col min="5906" max="6143" width="15.28515625" style="138"/>
    <col min="6144" max="6144" width="2.7109375" style="138" customWidth="1"/>
    <col min="6145" max="6145" width="3.85546875" style="138" customWidth="1"/>
    <col min="6146" max="6146" width="20.5703125" style="138" customWidth="1"/>
    <col min="6147" max="6149" width="16.7109375" style="138" customWidth="1"/>
    <col min="6150" max="6150" width="1.7109375" style="138" customWidth="1"/>
    <col min="6151" max="6151" width="3.85546875" style="138" customWidth="1"/>
    <col min="6152" max="6152" width="9.5703125" style="138" customWidth="1"/>
    <col min="6153" max="6153" width="1.7109375" style="138" customWidth="1"/>
    <col min="6154" max="6154" width="3.85546875" style="138" customWidth="1"/>
    <col min="6155" max="6155" width="9.85546875" style="138" customWidth="1"/>
    <col min="6156" max="6156" width="16.7109375" style="138" customWidth="1"/>
    <col min="6157" max="6157" width="0" style="138" hidden="1" customWidth="1"/>
    <col min="6158" max="6161" width="15.28515625" style="138" customWidth="1"/>
    <col min="6162" max="6399" width="15.28515625" style="138"/>
    <col min="6400" max="6400" width="2.7109375" style="138" customWidth="1"/>
    <col min="6401" max="6401" width="3.85546875" style="138" customWidth="1"/>
    <col min="6402" max="6402" width="20.5703125" style="138" customWidth="1"/>
    <col min="6403" max="6405" width="16.7109375" style="138" customWidth="1"/>
    <col min="6406" max="6406" width="1.7109375" style="138" customWidth="1"/>
    <col min="6407" max="6407" width="3.85546875" style="138" customWidth="1"/>
    <col min="6408" max="6408" width="9.5703125" style="138" customWidth="1"/>
    <col min="6409" max="6409" width="1.7109375" style="138" customWidth="1"/>
    <col min="6410" max="6410" width="3.85546875" style="138" customWidth="1"/>
    <col min="6411" max="6411" width="9.85546875" style="138" customWidth="1"/>
    <col min="6412" max="6412" width="16.7109375" style="138" customWidth="1"/>
    <col min="6413" max="6413" width="0" style="138" hidden="1" customWidth="1"/>
    <col min="6414" max="6417" width="15.28515625" style="138" customWidth="1"/>
    <col min="6418" max="6655" width="15.28515625" style="138"/>
    <col min="6656" max="6656" width="2.7109375" style="138" customWidth="1"/>
    <col min="6657" max="6657" width="3.85546875" style="138" customWidth="1"/>
    <col min="6658" max="6658" width="20.5703125" style="138" customWidth="1"/>
    <col min="6659" max="6661" width="16.7109375" style="138" customWidth="1"/>
    <col min="6662" max="6662" width="1.7109375" style="138" customWidth="1"/>
    <col min="6663" max="6663" width="3.85546875" style="138" customWidth="1"/>
    <col min="6664" max="6664" width="9.5703125" style="138" customWidth="1"/>
    <col min="6665" max="6665" width="1.7109375" style="138" customWidth="1"/>
    <col min="6666" max="6666" width="3.85546875" style="138" customWidth="1"/>
    <col min="6667" max="6667" width="9.85546875" style="138" customWidth="1"/>
    <col min="6668" max="6668" width="16.7109375" style="138" customWidth="1"/>
    <col min="6669" max="6669" width="0" style="138" hidden="1" customWidth="1"/>
    <col min="6670" max="6673" width="15.28515625" style="138" customWidth="1"/>
    <col min="6674" max="6911" width="15.28515625" style="138"/>
    <col min="6912" max="6912" width="2.7109375" style="138" customWidth="1"/>
    <col min="6913" max="6913" width="3.85546875" style="138" customWidth="1"/>
    <col min="6914" max="6914" width="20.5703125" style="138" customWidth="1"/>
    <col min="6915" max="6917" width="16.7109375" style="138" customWidth="1"/>
    <col min="6918" max="6918" width="1.7109375" style="138" customWidth="1"/>
    <col min="6919" max="6919" width="3.85546875" style="138" customWidth="1"/>
    <col min="6920" max="6920" width="9.5703125" style="138" customWidth="1"/>
    <col min="6921" max="6921" width="1.7109375" style="138" customWidth="1"/>
    <col min="6922" max="6922" width="3.85546875" style="138" customWidth="1"/>
    <col min="6923" max="6923" width="9.85546875" style="138" customWidth="1"/>
    <col min="6924" max="6924" width="16.7109375" style="138" customWidth="1"/>
    <col min="6925" max="6925" width="0" style="138" hidden="1" customWidth="1"/>
    <col min="6926" max="6929" width="15.28515625" style="138" customWidth="1"/>
    <col min="6930" max="7167" width="15.28515625" style="138"/>
    <col min="7168" max="7168" width="2.7109375" style="138" customWidth="1"/>
    <col min="7169" max="7169" width="3.85546875" style="138" customWidth="1"/>
    <col min="7170" max="7170" width="20.5703125" style="138" customWidth="1"/>
    <col min="7171" max="7173" width="16.7109375" style="138" customWidth="1"/>
    <col min="7174" max="7174" width="1.7109375" style="138" customWidth="1"/>
    <col min="7175" max="7175" width="3.85546875" style="138" customWidth="1"/>
    <col min="7176" max="7176" width="9.5703125" style="138" customWidth="1"/>
    <col min="7177" max="7177" width="1.7109375" style="138" customWidth="1"/>
    <col min="7178" max="7178" width="3.85546875" style="138" customWidth="1"/>
    <col min="7179" max="7179" width="9.85546875" style="138" customWidth="1"/>
    <col min="7180" max="7180" width="16.7109375" style="138" customWidth="1"/>
    <col min="7181" max="7181" width="0" style="138" hidden="1" customWidth="1"/>
    <col min="7182" max="7185" width="15.28515625" style="138" customWidth="1"/>
    <col min="7186" max="7423" width="15.28515625" style="138"/>
    <col min="7424" max="7424" width="2.7109375" style="138" customWidth="1"/>
    <col min="7425" max="7425" width="3.85546875" style="138" customWidth="1"/>
    <col min="7426" max="7426" width="20.5703125" style="138" customWidth="1"/>
    <col min="7427" max="7429" width="16.7109375" style="138" customWidth="1"/>
    <col min="7430" max="7430" width="1.7109375" style="138" customWidth="1"/>
    <col min="7431" max="7431" width="3.85546875" style="138" customWidth="1"/>
    <col min="7432" max="7432" width="9.5703125" style="138" customWidth="1"/>
    <col min="7433" max="7433" width="1.7109375" style="138" customWidth="1"/>
    <col min="7434" max="7434" width="3.85546875" style="138" customWidth="1"/>
    <col min="7435" max="7435" width="9.85546875" style="138" customWidth="1"/>
    <col min="7436" max="7436" width="16.7109375" style="138" customWidth="1"/>
    <col min="7437" max="7437" width="0" style="138" hidden="1" customWidth="1"/>
    <col min="7438" max="7441" width="15.28515625" style="138" customWidth="1"/>
    <col min="7442" max="7679" width="15.28515625" style="138"/>
    <col min="7680" max="7680" width="2.7109375" style="138" customWidth="1"/>
    <col min="7681" max="7681" width="3.85546875" style="138" customWidth="1"/>
    <col min="7682" max="7682" width="20.5703125" style="138" customWidth="1"/>
    <col min="7683" max="7685" width="16.7109375" style="138" customWidth="1"/>
    <col min="7686" max="7686" width="1.7109375" style="138" customWidth="1"/>
    <col min="7687" max="7687" width="3.85546875" style="138" customWidth="1"/>
    <col min="7688" max="7688" width="9.5703125" style="138" customWidth="1"/>
    <col min="7689" max="7689" width="1.7109375" style="138" customWidth="1"/>
    <col min="7690" max="7690" width="3.85546875" style="138" customWidth="1"/>
    <col min="7691" max="7691" width="9.85546875" style="138" customWidth="1"/>
    <col min="7692" max="7692" width="16.7109375" style="138" customWidth="1"/>
    <col min="7693" max="7693" width="0" style="138" hidden="1" customWidth="1"/>
    <col min="7694" max="7697" width="15.28515625" style="138" customWidth="1"/>
    <col min="7698" max="7935" width="15.28515625" style="138"/>
    <col min="7936" max="7936" width="2.7109375" style="138" customWidth="1"/>
    <col min="7937" max="7937" width="3.85546875" style="138" customWidth="1"/>
    <col min="7938" max="7938" width="20.5703125" style="138" customWidth="1"/>
    <col min="7939" max="7941" width="16.7109375" style="138" customWidth="1"/>
    <col min="7942" max="7942" width="1.7109375" style="138" customWidth="1"/>
    <col min="7943" max="7943" width="3.85546875" style="138" customWidth="1"/>
    <col min="7944" max="7944" width="9.5703125" style="138" customWidth="1"/>
    <col min="7945" max="7945" width="1.7109375" style="138" customWidth="1"/>
    <col min="7946" max="7946" width="3.85546875" style="138" customWidth="1"/>
    <col min="7947" max="7947" width="9.85546875" style="138" customWidth="1"/>
    <col min="7948" max="7948" width="16.7109375" style="138" customWidth="1"/>
    <col min="7949" max="7949" width="0" style="138" hidden="1" customWidth="1"/>
    <col min="7950" max="7953" width="15.28515625" style="138" customWidth="1"/>
    <col min="7954" max="8191" width="15.28515625" style="138"/>
    <col min="8192" max="8192" width="2.7109375" style="138" customWidth="1"/>
    <col min="8193" max="8193" width="3.85546875" style="138" customWidth="1"/>
    <col min="8194" max="8194" width="20.5703125" style="138" customWidth="1"/>
    <col min="8195" max="8197" width="16.7109375" style="138" customWidth="1"/>
    <col min="8198" max="8198" width="1.7109375" style="138" customWidth="1"/>
    <col min="8199" max="8199" width="3.85546875" style="138" customWidth="1"/>
    <col min="8200" max="8200" width="9.5703125" style="138" customWidth="1"/>
    <col min="8201" max="8201" width="1.7109375" style="138" customWidth="1"/>
    <col min="8202" max="8202" width="3.85546875" style="138" customWidth="1"/>
    <col min="8203" max="8203" width="9.85546875" style="138" customWidth="1"/>
    <col min="8204" max="8204" width="16.7109375" style="138" customWidth="1"/>
    <col min="8205" max="8205" width="0" style="138" hidden="1" customWidth="1"/>
    <col min="8206" max="8209" width="15.28515625" style="138" customWidth="1"/>
    <col min="8210" max="8447" width="15.28515625" style="138"/>
    <col min="8448" max="8448" width="2.7109375" style="138" customWidth="1"/>
    <col min="8449" max="8449" width="3.85546875" style="138" customWidth="1"/>
    <col min="8450" max="8450" width="20.5703125" style="138" customWidth="1"/>
    <col min="8451" max="8453" width="16.7109375" style="138" customWidth="1"/>
    <col min="8454" max="8454" width="1.7109375" style="138" customWidth="1"/>
    <col min="8455" max="8455" width="3.85546875" style="138" customWidth="1"/>
    <col min="8456" max="8456" width="9.5703125" style="138" customWidth="1"/>
    <col min="8457" max="8457" width="1.7109375" style="138" customWidth="1"/>
    <col min="8458" max="8458" width="3.85546875" style="138" customWidth="1"/>
    <col min="8459" max="8459" width="9.85546875" style="138" customWidth="1"/>
    <col min="8460" max="8460" width="16.7109375" style="138" customWidth="1"/>
    <col min="8461" max="8461" width="0" style="138" hidden="1" customWidth="1"/>
    <col min="8462" max="8465" width="15.28515625" style="138" customWidth="1"/>
    <col min="8466" max="8703" width="15.28515625" style="138"/>
    <col min="8704" max="8704" width="2.7109375" style="138" customWidth="1"/>
    <col min="8705" max="8705" width="3.85546875" style="138" customWidth="1"/>
    <col min="8706" max="8706" width="20.5703125" style="138" customWidth="1"/>
    <col min="8707" max="8709" width="16.7109375" style="138" customWidth="1"/>
    <col min="8710" max="8710" width="1.7109375" style="138" customWidth="1"/>
    <col min="8711" max="8711" width="3.85546875" style="138" customWidth="1"/>
    <col min="8712" max="8712" width="9.5703125" style="138" customWidth="1"/>
    <col min="8713" max="8713" width="1.7109375" style="138" customWidth="1"/>
    <col min="8714" max="8714" width="3.85546875" style="138" customWidth="1"/>
    <col min="8715" max="8715" width="9.85546875" style="138" customWidth="1"/>
    <col min="8716" max="8716" width="16.7109375" style="138" customWidth="1"/>
    <col min="8717" max="8717" width="0" style="138" hidden="1" customWidth="1"/>
    <col min="8718" max="8721" width="15.28515625" style="138" customWidth="1"/>
    <col min="8722" max="8959" width="15.28515625" style="138"/>
    <col min="8960" max="8960" width="2.7109375" style="138" customWidth="1"/>
    <col min="8961" max="8961" width="3.85546875" style="138" customWidth="1"/>
    <col min="8962" max="8962" width="20.5703125" style="138" customWidth="1"/>
    <col min="8963" max="8965" width="16.7109375" style="138" customWidth="1"/>
    <col min="8966" max="8966" width="1.7109375" style="138" customWidth="1"/>
    <col min="8967" max="8967" width="3.85546875" style="138" customWidth="1"/>
    <col min="8968" max="8968" width="9.5703125" style="138" customWidth="1"/>
    <col min="8969" max="8969" width="1.7109375" style="138" customWidth="1"/>
    <col min="8970" max="8970" width="3.85546875" style="138" customWidth="1"/>
    <col min="8971" max="8971" width="9.85546875" style="138" customWidth="1"/>
    <col min="8972" max="8972" width="16.7109375" style="138" customWidth="1"/>
    <col min="8973" max="8973" width="0" style="138" hidden="1" customWidth="1"/>
    <col min="8974" max="8977" width="15.28515625" style="138" customWidth="1"/>
    <col min="8978" max="9215" width="15.28515625" style="138"/>
    <col min="9216" max="9216" width="2.7109375" style="138" customWidth="1"/>
    <col min="9217" max="9217" width="3.85546875" style="138" customWidth="1"/>
    <col min="9218" max="9218" width="20.5703125" style="138" customWidth="1"/>
    <col min="9219" max="9221" width="16.7109375" style="138" customWidth="1"/>
    <col min="9222" max="9222" width="1.7109375" style="138" customWidth="1"/>
    <col min="9223" max="9223" width="3.85546875" style="138" customWidth="1"/>
    <col min="9224" max="9224" width="9.5703125" style="138" customWidth="1"/>
    <col min="9225" max="9225" width="1.7109375" style="138" customWidth="1"/>
    <col min="9226" max="9226" width="3.85546875" style="138" customWidth="1"/>
    <col min="9227" max="9227" width="9.85546875" style="138" customWidth="1"/>
    <col min="9228" max="9228" width="16.7109375" style="138" customWidth="1"/>
    <col min="9229" max="9229" width="0" style="138" hidden="1" customWidth="1"/>
    <col min="9230" max="9233" width="15.28515625" style="138" customWidth="1"/>
    <col min="9234" max="9471" width="15.28515625" style="138"/>
    <col min="9472" max="9472" width="2.7109375" style="138" customWidth="1"/>
    <col min="9473" max="9473" width="3.85546875" style="138" customWidth="1"/>
    <col min="9474" max="9474" width="20.5703125" style="138" customWidth="1"/>
    <col min="9475" max="9477" width="16.7109375" style="138" customWidth="1"/>
    <col min="9478" max="9478" width="1.7109375" style="138" customWidth="1"/>
    <col min="9479" max="9479" width="3.85546875" style="138" customWidth="1"/>
    <col min="9480" max="9480" width="9.5703125" style="138" customWidth="1"/>
    <col min="9481" max="9481" width="1.7109375" style="138" customWidth="1"/>
    <col min="9482" max="9482" width="3.85546875" style="138" customWidth="1"/>
    <col min="9483" max="9483" width="9.85546875" style="138" customWidth="1"/>
    <col min="9484" max="9484" width="16.7109375" style="138" customWidth="1"/>
    <col min="9485" max="9485" width="0" style="138" hidden="1" customWidth="1"/>
    <col min="9486" max="9489" width="15.28515625" style="138" customWidth="1"/>
    <col min="9490" max="9727" width="15.28515625" style="138"/>
    <col min="9728" max="9728" width="2.7109375" style="138" customWidth="1"/>
    <col min="9729" max="9729" width="3.85546875" style="138" customWidth="1"/>
    <col min="9730" max="9730" width="20.5703125" style="138" customWidth="1"/>
    <col min="9731" max="9733" width="16.7109375" style="138" customWidth="1"/>
    <col min="9734" max="9734" width="1.7109375" style="138" customWidth="1"/>
    <col min="9735" max="9735" width="3.85546875" style="138" customWidth="1"/>
    <col min="9736" max="9736" width="9.5703125" style="138" customWidth="1"/>
    <col min="9737" max="9737" width="1.7109375" style="138" customWidth="1"/>
    <col min="9738" max="9738" width="3.85546875" style="138" customWidth="1"/>
    <col min="9739" max="9739" width="9.85546875" style="138" customWidth="1"/>
    <col min="9740" max="9740" width="16.7109375" style="138" customWidth="1"/>
    <col min="9741" max="9741" width="0" style="138" hidden="1" customWidth="1"/>
    <col min="9742" max="9745" width="15.28515625" style="138" customWidth="1"/>
    <col min="9746" max="9983" width="15.28515625" style="138"/>
    <col min="9984" max="9984" width="2.7109375" style="138" customWidth="1"/>
    <col min="9985" max="9985" width="3.85546875" style="138" customWidth="1"/>
    <col min="9986" max="9986" width="20.5703125" style="138" customWidth="1"/>
    <col min="9987" max="9989" width="16.7109375" style="138" customWidth="1"/>
    <col min="9990" max="9990" width="1.7109375" style="138" customWidth="1"/>
    <col min="9991" max="9991" width="3.85546875" style="138" customWidth="1"/>
    <col min="9992" max="9992" width="9.5703125" style="138" customWidth="1"/>
    <col min="9993" max="9993" width="1.7109375" style="138" customWidth="1"/>
    <col min="9994" max="9994" width="3.85546875" style="138" customWidth="1"/>
    <col min="9995" max="9995" width="9.85546875" style="138" customWidth="1"/>
    <col min="9996" max="9996" width="16.7109375" style="138" customWidth="1"/>
    <col min="9997" max="9997" width="0" style="138" hidden="1" customWidth="1"/>
    <col min="9998" max="10001" width="15.28515625" style="138" customWidth="1"/>
    <col min="10002" max="10239" width="15.28515625" style="138"/>
    <col min="10240" max="10240" width="2.7109375" style="138" customWidth="1"/>
    <col min="10241" max="10241" width="3.85546875" style="138" customWidth="1"/>
    <col min="10242" max="10242" width="20.5703125" style="138" customWidth="1"/>
    <col min="10243" max="10245" width="16.7109375" style="138" customWidth="1"/>
    <col min="10246" max="10246" width="1.7109375" style="138" customWidth="1"/>
    <col min="10247" max="10247" width="3.85546875" style="138" customWidth="1"/>
    <col min="10248" max="10248" width="9.5703125" style="138" customWidth="1"/>
    <col min="10249" max="10249" width="1.7109375" style="138" customWidth="1"/>
    <col min="10250" max="10250" width="3.85546875" style="138" customWidth="1"/>
    <col min="10251" max="10251" width="9.85546875" style="138" customWidth="1"/>
    <col min="10252" max="10252" width="16.7109375" style="138" customWidth="1"/>
    <col min="10253" max="10253" width="0" style="138" hidden="1" customWidth="1"/>
    <col min="10254" max="10257" width="15.28515625" style="138" customWidth="1"/>
    <col min="10258" max="10495" width="15.28515625" style="138"/>
    <col min="10496" max="10496" width="2.7109375" style="138" customWidth="1"/>
    <col min="10497" max="10497" width="3.85546875" style="138" customWidth="1"/>
    <col min="10498" max="10498" width="20.5703125" style="138" customWidth="1"/>
    <col min="10499" max="10501" width="16.7109375" style="138" customWidth="1"/>
    <col min="10502" max="10502" width="1.7109375" style="138" customWidth="1"/>
    <col min="10503" max="10503" width="3.85546875" style="138" customWidth="1"/>
    <col min="10504" max="10504" width="9.5703125" style="138" customWidth="1"/>
    <col min="10505" max="10505" width="1.7109375" style="138" customWidth="1"/>
    <col min="10506" max="10506" width="3.85546875" style="138" customWidth="1"/>
    <col min="10507" max="10507" width="9.85546875" style="138" customWidth="1"/>
    <col min="10508" max="10508" width="16.7109375" style="138" customWidth="1"/>
    <col min="10509" max="10509" width="0" style="138" hidden="1" customWidth="1"/>
    <col min="10510" max="10513" width="15.28515625" style="138" customWidth="1"/>
    <col min="10514" max="10751" width="15.28515625" style="138"/>
    <col min="10752" max="10752" width="2.7109375" style="138" customWidth="1"/>
    <col min="10753" max="10753" width="3.85546875" style="138" customWidth="1"/>
    <col min="10754" max="10754" width="20.5703125" style="138" customWidth="1"/>
    <col min="10755" max="10757" width="16.7109375" style="138" customWidth="1"/>
    <col min="10758" max="10758" width="1.7109375" style="138" customWidth="1"/>
    <col min="10759" max="10759" width="3.85546875" style="138" customWidth="1"/>
    <col min="10760" max="10760" width="9.5703125" style="138" customWidth="1"/>
    <col min="10761" max="10761" width="1.7109375" style="138" customWidth="1"/>
    <col min="10762" max="10762" width="3.85546875" style="138" customWidth="1"/>
    <col min="10763" max="10763" width="9.85546875" style="138" customWidth="1"/>
    <col min="10764" max="10764" width="16.7109375" style="138" customWidth="1"/>
    <col min="10765" max="10765" width="0" style="138" hidden="1" customWidth="1"/>
    <col min="10766" max="10769" width="15.28515625" style="138" customWidth="1"/>
    <col min="10770" max="11007" width="15.28515625" style="138"/>
    <col min="11008" max="11008" width="2.7109375" style="138" customWidth="1"/>
    <col min="11009" max="11009" width="3.85546875" style="138" customWidth="1"/>
    <col min="11010" max="11010" width="20.5703125" style="138" customWidth="1"/>
    <col min="11011" max="11013" width="16.7109375" style="138" customWidth="1"/>
    <col min="11014" max="11014" width="1.7109375" style="138" customWidth="1"/>
    <col min="11015" max="11015" width="3.85546875" style="138" customWidth="1"/>
    <col min="11016" max="11016" width="9.5703125" style="138" customWidth="1"/>
    <col min="11017" max="11017" width="1.7109375" style="138" customWidth="1"/>
    <col min="11018" max="11018" width="3.85546875" style="138" customWidth="1"/>
    <col min="11019" max="11019" width="9.85546875" style="138" customWidth="1"/>
    <col min="11020" max="11020" width="16.7109375" style="138" customWidth="1"/>
    <col min="11021" max="11021" width="0" style="138" hidden="1" customWidth="1"/>
    <col min="11022" max="11025" width="15.28515625" style="138" customWidth="1"/>
    <col min="11026" max="11263" width="15.28515625" style="138"/>
    <col min="11264" max="11264" width="2.7109375" style="138" customWidth="1"/>
    <col min="11265" max="11265" width="3.85546875" style="138" customWidth="1"/>
    <col min="11266" max="11266" width="20.5703125" style="138" customWidth="1"/>
    <col min="11267" max="11269" width="16.7109375" style="138" customWidth="1"/>
    <col min="11270" max="11270" width="1.7109375" style="138" customWidth="1"/>
    <col min="11271" max="11271" width="3.85546875" style="138" customWidth="1"/>
    <col min="11272" max="11272" width="9.5703125" style="138" customWidth="1"/>
    <col min="11273" max="11273" width="1.7109375" style="138" customWidth="1"/>
    <col min="11274" max="11274" width="3.85546875" style="138" customWidth="1"/>
    <col min="11275" max="11275" width="9.85546875" style="138" customWidth="1"/>
    <col min="11276" max="11276" width="16.7109375" style="138" customWidth="1"/>
    <col min="11277" max="11277" width="0" style="138" hidden="1" customWidth="1"/>
    <col min="11278" max="11281" width="15.28515625" style="138" customWidth="1"/>
    <col min="11282" max="11519" width="15.28515625" style="138"/>
    <col min="11520" max="11520" width="2.7109375" style="138" customWidth="1"/>
    <col min="11521" max="11521" width="3.85546875" style="138" customWidth="1"/>
    <col min="11522" max="11522" width="20.5703125" style="138" customWidth="1"/>
    <col min="11523" max="11525" width="16.7109375" style="138" customWidth="1"/>
    <col min="11526" max="11526" width="1.7109375" style="138" customWidth="1"/>
    <col min="11527" max="11527" width="3.85546875" style="138" customWidth="1"/>
    <col min="11528" max="11528" width="9.5703125" style="138" customWidth="1"/>
    <col min="11529" max="11529" width="1.7109375" style="138" customWidth="1"/>
    <col min="11530" max="11530" width="3.85546875" style="138" customWidth="1"/>
    <col min="11531" max="11531" width="9.85546875" style="138" customWidth="1"/>
    <col min="11532" max="11532" width="16.7109375" style="138" customWidth="1"/>
    <col min="11533" max="11533" width="0" style="138" hidden="1" customWidth="1"/>
    <col min="11534" max="11537" width="15.28515625" style="138" customWidth="1"/>
    <col min="11538" max="11775" width="15.28515625" style="138"/>
    <col min="11776" max="11776" width="2.7109375" style="138" customWidth="1"/>
    <col min="11777" max="11777" width="3.85546875" style="138" customWidth="1"/>
    <col min="11778" max="11778" width="20.5703125" style="138" customWidth="1"/>
    <col min="11779" max="11781" width="16.7109375" style="138" customWidth="1"/>
    <col min="11782" max="11782" width="1.7109375" style="138" customWidth="1"/>
    <col min="11783" max="11783" width="3.85546875" style="138" customWidth="1"/>
    <col min="11784" max="11784" width="9.5703125" style="138" customWidth="1"/>
    <col min="11785" max="11785" width="1.7109375" style="138" customWidth="1"/>
    <col min="11786" max="11786" width="3.85546875" style="138" customWidth="1"/>
    <col min="11787" max="11787" width="9.85546875" style="138" customWidth="1"/>
    <col min="11788" max="11788" width="16.7109375" style="138" customWidth="1"/>
    <col min="11789" max="11789" width="0" style="138" hidden="1" customWidth="1"/>
    <col min="11790" max="11793" width="15.28515625" style="138" customWidth="1"/>
    <col min="11794" max="12031" width="15.28515625" style="138"/>
    <col min="12032" max="12032" width="2.7109375" style="138" customWidth="1"/>
    <col min="12033" max="12033" width="3.85546875" style="138" customWidth="1"/>
    <col min="12034" max="12034" width="20.5703125" style="138" customWidth="1"/>
    <col min="12035" max="12037" width="16.7109375" style="138" customWidth="1"/>
    <col min="12038" max="12038" width="1.7109375" style="138" customWidth="1"/>
    <col min="12039" max="12039" width="3.85546875" style="138" customWidth="1"/>
    <col min="12040" max="12040" width="9.5703125" style="138" customWidth="1"/>
    <col min="12041" max="12041" width="1.7109375" style="138" customWidth="1"/>
    <col min="12042" max="12042" width="3.85546875" style="138" customWidth="1"/>
    <col min="12043" max="12043" width="9.85546875" style="138" customWidth="1"/>
    <col min="12044" max="12044" width="16.7109375" style="138" customWidth="1"/>
    <col min="12045" max="12045" width="0" style="138" hidden="1" customWidth="1"/>
    <col min="12046" max="12049" width="15.28515625" style="138" customWidth="1"/>
    <col min="12050" max="12287" width="15.28515625" style="138"/>
    <col min="12288" max="12288" width="2.7109375" style="138" customWidth="1"/>
    <col min="12289" max="12289" width="3.85546875" style="138" customWidth="1"/>
    <col min="12290" max="12290" width="20.5703125" style="138" customWidth="1"/>
    <col min="12291" max="12293" width="16.7109375" style="138" customWidth="1"/>
    <col min="12294" max="12294" width="1.7109375" style="138" customWidth="1"/>
    <col min="12295" max="12295" width="3.85546875" style="138" customWidth="1"/>
    <col min="12296" max="12296" width="9.5703125" style="138" customWidth="1"/>
    <col min="12297" max="12297" width="1.7109375" style="138" customWidth="1"/>
    <col min="12298" max="12298" width="3.85546875" style="138" customWidth="1"/>
    <col min="12299" max="12299" width="9.85546875" style="138" customWidth="1"/>
    <col min="12300" max="12300" width="16.7109375" style="138" customWidth="1"/>
    <col min="12301" max="12301" width="0" style="138" hidden="1" customWidth="1"/>
    <col min="12302" max="12305" width="15.28515625" style="138" customWidth="1"/>
    <col min="12306" max="12543" width="15.28515625" style="138"/>
    <col min="12544" max="12544" width="2.7109375" style="138" customWidth="1"/>
    <col min="12545" max="12545" width="3.85546875" style="138" customWidth="1"/>
    <col min="12546" max="12546" width="20.5703125" style="138" customWidth="1"/>
    <col min="12547" max="12549" width="16.7109375" style="138" customWidth="1"/>
    <col min="12550" max="12550" width="1.7109375" style="138" customWidth="1"/>
    <col min="12551" max="12551" width="3.85546875" style="138" customWidth="1"/>
    <col min="12552" max="12552" width="9.5703125" style="138" customWidth="1"/>
    <col min="12553" max="12553" width="1.7109375" style="138" customWidth="1"/>
    <col min="12554" max="12554" width="3.85546875" style="138" customWidth="1"/>
    <col min="12555" max="12555" width="9.85546875" style="138" customWidth="1"/>
    <col min="12556" max="12556" width="16.7109375" style="138" customWidth="1"/>
    <col min="12557" max="12557" width="0" style="138" hidden="1" customWidth="1"/>
    <col min="12558" max="12561" width="15.28515625" style="138" customWidth="1"/>
    <col min="12562" max="12799" width="15.28515625" style="138"/>
    <col min="12800" max="12800" width="2.7109375" style="138" customWidth="1"/>
    <col min="12801" max="12801" width="3.85546875" style="138" customWidth="1"/>
    <col min="12802" max="12802" width="20.5703125" style="138" customWidth="1"/>
    <col min="12803" max="12805" width="16.7109375" style="138" customWidth="1"/>
    <col min="12806" max="12806" width="1.7109375" style="138" customWidth="1"/>
    <col min="12807" max="12807" width="3.85546875" style="138" customWidth="1"/>
    <col min="12808" max="12808" width="9.5703125" style="138" customWidth="1"/>
    <col min="12809" max="12809" width="1.7109375" style="138" customWidth="1"/>
    <col min="12810" max="12810" width="3.85546875" style="138" customWidth="1"/>
    <col min="12811" max="12811" width="9.85546875" style="138" customWidth="1"/>
    <col min="12812" max="12812" width="16.7109375" style="138" customWidth="1"/>
    <col min="12813" max="12813" width="0" style="138" hidden="1" customWidth="1"/>
    <col min="12814" max="12817" width="15.28515625" style="138" customWidth="1"/>
    <col min="12818" max="13055" width="15.28515625" style="138"/>
    <col min="13056" max="13056" width="2.7109375" style="138" customWidth="1"/>
    <col min="13057" max="13057" width="3.85546875" style="138" customWidth="1"/>
    <col min="13058" max="13058" width="20.5703125" style="138" customWidth="1"/>
    <col min="13059" max="13061" width="16.7109375" style="138" customWidth="1"/>
    <col min="13062" max="13062" width="1.7109375" style="138" customWidth="1"/>
    <col min="13063" max="13063" width="3.85546875" style="138" customWidth="1"/>
    <col min="13064" max="13064" width="9.5703125" style="138" customWidth="1"/>
    <col min="13065" max="13065" width="1.7109375" style="138" customWidth="1"/>
    <col min="13066" max="13066" width="3.85546875" style="138" customWidth="1"/>
    <col min="13067" max="13067" width="9.85546875" style="138" customWidth="1"/>
    <col min="13068" max="13068" width="16.7109375" style="138" customWidth="1"/>
    <col min="13069" max="13069" width="0" style="138" hidden="1" customWidth="1"/>
    <col min="13070" max="13073" width="15.28515625" style="138" customWidth="1"/>
    <col min="13074" max="13311" width="15.28515625" style="138"/>
    <col min="13312" max="13312" width="2.7109375" style="138" customWidth="1"/>
    <col min="13313" max="13313" width="3.85546875" style="138" customWidth="1"/>
    <col min="13314" max="13314" width="20.5703125" style="138" customWidth="1"/>
    <col min="13315" max="13317" width="16.7109375" style="138" customWidth="1"/>
    <col min="13318" max="13318" width="1.7109375" style="138" customWidth="1"/>
    <col min="13319" max="13319" width="3.85546875" style="138" customWidth="1"/>
    <col min="13320" max="13320" width="9.5703125" style="138" customWidth="1"/>
    <col min="13321" max="13321" width="1.7109375" style="138" customWidth="1"/>
    <col min="13322" max="13322" width="3.85546875" style="138" customWidth="1"/>
    <col min="13323" max="13323" width="9.85546875" style="138" customWidth="1"/>
    <col min="13324" max="13324" width="16.7109375" style="138" customWidth="1"/>
    <col min="13325" max="13325" width="0" style="138" hidden="1" customWidth="1"/>
    <col min="13326" max="13329" width="15.28515625" style="138" customWidth="1"/>
    <col min="13330" max="13567" width="15.28515625" style="138"/>
    <col min="13568" max="13568" width="2.7109375" style="138" customWidth="1"/>
    <col min="13569" max="13569" width="3.85546875" style="138" customWidth="1"/>
    <col min="13570" max="13570" width="20.5703125" style="138" customWidth="1"/>
    <col min="13571" max="13573" width="16.7109375" style="138" customWidth="1"/>
    <col min="13574" max="13574" width="1.7109375" style="138" customWidth="1"/>
    <col min="13575" max="13575" width="3.85546875" style="138" customWidth="1"/>
    <col min="13576" max="13576" width="9.5703125" style="138" customWidth="1"/>
    <col min="13577" max="13577" width="1.7109375" style="138" customWidth="1"/>
    <col min="13578" max="13578" width="3.85546875" style="138" customWidth="1"/>
    <col min="13579" max="13579" width="9.85546875" style="138" customWidth="1"/>
    <col min="13580" max="13580" width="16.7109375" style="138" customWidth="1"/>
    <col min="13581" max="13581" width="0" style="138" hidden="1" customWidth="1"/>
    <col min="13582" max="13585" width="15.28515625" style="138" customWidth="1"/>
    <col min="13586" max="13823" width="15.28515625" style="138"/>
    <col min="13824" max="13824" width="2.7109375" style="138" customWidth="1"/>
    <col min="13825" max="13825" width="3.85546875" style="138" customWidth="1"/>
    <col min="13826" max="13826" width="20.5703125" style="138" customWidth="1"/>
    <col min="13827" max="13829" width="16.7109375" style="138" customWidth="1"/>
    <col min="13830" max="13830" width="1.7109375" style="138" customWidth="1"/>
    <col min="13831" max="13831" width="3.85546875" style="138" customWidth="1"/>
    <col min="13832" max="13832" width="9.5703125" style="138" customWidth="1"/>
    <col min="13833" max="13833" width="1.7109375" style="138" customWidth="1"/>
    <col min="13834" max="13834" width="3.85546875" style="138" customWidth="1"/>
    <col min="13835" max="13835" width="9.85546875" style="138" customWidth="1"/>
    <col min="13836" max="13836" width="16.7109375" style="138" customWidth="1"/>
    <col min="13837" max="13837" width="0" style="138" hidden="1" customWidth="1"/>
    <col min="13838" max="13841" width="15.28515625" style="138" customWidth="1"/>
    <col min="13842" max="14079" width="15.28515625" style="138"/>
    <col min="14080" max="14080" width="2.7109375" style="138" customWidth="1"/>
    <col min="14081" max="14081" width="3.85546875" style="138" customWidth="1"/>
    <col min="14082" max="14082" width="20.5703125" style="138" customWidth="1"/>
    <col min="14083" max="14085" width="16.7109375" style="138" customWidth="1"/>
    <col min="14086" max="14086" width="1.7109375" style="138" customWidth="1"/>
    <col min="14087" max="14087" width="3.85546875" style="138" customWidth="1"/>
    <col min="14088" max="14088" width="9.5703125" style="138" customWidth="1"/>
    <col min="14089" max="14089" width="1.7109375" style="138" customWidth="1"/>
    <col min="14090" max="14090" width="3.85546875" style="138" customWidth="1"/>
    <col min="14091" max="14091" width="9.85546875" style="138" customWidth="1"/>
    <col min="14092" max="14092" width="16.7109375" style="138" customWidth="1"/>
    <col min="14093" max="14093" width="0" style="138" hidden="1" customWidth="1"/>
    <col min="14094" max="14097" width="15.28515625" style="138" customWidth="1"/>
    <col min="14098" max="14335" width="15.28515625" style="138"/>
    <col min="14336" max="14336" width="2.7109375" style="138" customWidth="1"/>
    <col min="14337" max="14337" width="3.85546875" style="138" customWidth="1"/>
    <col min="14338" max="14338" width="20.5703125" style="138" customWidth="1"/>
    <col min="14339" max="14341" width="16.7109375" style="138" customWidth="1"/>
    <col min="14342" max="14342" width="1.7109375" style="138" customWidth="1"/>
    <col min="14343" max="14343" width="3.85546875" style="138" customWidth="1"/>
    <col min="14344" max="14344" width="9.5703125" style="138" customWidth="1"/>
    <col min="14345" max="14345" width="1.7109375" style="138" customWidth="1"/>
    <col min="14346" max="14346" width="3.85546875" style="138" customWidth="1"/>
    <col min="14347" max="14347" width="9.85546875" style="138" customWidth="1"/>
    <col min="14348" max="14348" width="16.7109375" style="138" customWidth="1"/>
    <col min="14349" max="14349" width="0" style="138" hidden="1" customWidth="1"/>
    <col min="14350" max="14353" width="15.28515625" style="138" customWidth="1"/>
    <col min="14354" max="14591" width="15.28515625" style="138"/>
    <col min="14592" max="14592" width="2.7109375" style="138" customWidth="1"/>
    <col min="14593" max="14593" width="3.85546875" style="138" customWidth="1"/>
    <col min="14594" max="14594" width="20.5703125" style="138" customWidth="1"/>
    <col min="14595" max="14597" width="16.7109375" style="138" customWidth="1"/>
    <col min="14598" max="14598" width="1.7109375" style="138" customWidth="1"/>
    <col min="14599" max="14599" width="3.85546875" style="138" customWidth="1"/>
    <col min="14600" max="14600" width="9.5703125" style="138" customWidth="1"/>
    <col min="14601" max="14601" width="1.7109375" style="138" customWidth="1"/>
    <col min="14602" max="14602" width="3.85546875" style="138" customWidth="1"/>
    <col min="14603" max="14603" width="9.85546875" style="138" customWidth="1"/>
    <col min="14604" max="14604" width="16.7109375" style="138" customWidth="1"/>
    <col min="14605" max="14605" width="0" style="138" hidden="1" customWidth="1"/>
    <col min="14606" max="14609" width="15.28515625" style="138" customWidth="1"/>
    <col min="14610" max="14847" width="15.28515625" style="138"/>
    <col min="14848" max="14848" width="2.7109375" style="138" customWidth="1"/>
    <col min="14849" max="14849" width="3.85546875" style="138" customWidth="1"/>
    <col min="14850" max="14850" width="20.5703125" style="138" customWidth="1"/>
    <col min="14851" max="14853" width="16.7109375" style="138" customWidth="1"/>
    <col min="14854" max="14854" width="1.7109375" style="138" customWidth="1"/>
    <col min="14855" max="14855" width="3.85546875" style="138" customWidth="1"/>
    <col min="14856" max="14856" width="9.5703125" style="138" customWidth="1"/>
    <col min="14857" max="14857" width="1.7109375" style="138" customWidth="1"/>
    <col min="14858" max="14858" width="3.85546875" style="138" customWidth="1"/>
    <col min="14859" max="14859" width="9.85546875" style="138" customWidth="1"/>
    <col min="14860" max="14860" width="16.7109375" style="138" customWidth="1"/>
    <col min="14861" max="14861" width="0" style="138" hidden="1" customWidth="1"/>
    <col min="14862" max="14865" width="15.28515625" style="138" customWidth="1"/>
    <col min="14866" max="15103" width="15.28515625" style="138"/>
    <col min="15104" max="15104" width="2.7109375" style="138" customWidth="1"/>
    <col min="15105" max="15105" width="3.85546875" style="138" customWidth="1"/>
    <col min="15106" max="15106" width="20.5703125" style="138" customWidth="1"/>
    <col min="15107" max="15109" width="16.7109375" style="138" customWidth="1"/>
    <col min="15110" max="15110" width="1.7109375" style="138" customWidth="1"/>
    <col min="15111" max="15111" width="3.85546875" style="138" customWidth="1"/>
    <col min="15112" max="15112" width="9.5703125" style="138" customWidth="1"/>
    <col min="15113" max="15113" width="1.7109375" style="138" customWidth="1"/>
    <col min="15114" max="15114" width="3.85546875" style="138" customWidth="1"/>
    <col min="15115" max="15115" width="9.85546875" style="138" customWidth="1"/>
    <col min="15116" max="15116" width="16.7109375" style="138" customWidth="1"/>
    <col min="15117" max="15117" width="0" style="138" hidden="1" customWidth="1"/>
    <col min="15118" max="15121" width="15.28515625" style="138" customWidth="1"/>
    <col min="15122" max="15359" width="15.28515625" style="138"/>
    <col min="15360" max="15360" width="2.7109375" style="138" customWidth="1"/>
    <col min="15361" max="15361" width="3.85546875" style="138" customWidth="1"/>
    <col min="15362" max="15362" width="20.5703125" style="138" customWidth="1"/>
    <col min="15363" max="15365" width="16.7109375" style="138" customWidth="1"/>
    <col min="15366" max="15366" width="1.7109375" style="138" customWidth="1"/>
    <col min="15367" max="15367" width="3.85546875" style="138" customWidth="1"/>
    <col min="15368" max="15368" width="9.5703125" style="138" customWidth="1"/>
    <col min="15369" max="15369" width="1.7109375" style="138" customWidth="1"/>
    <col min="15370" max="15370" width="3.85546875" style="138" customWidth="1"/>
    <col min="15371" max="15371" width="9.85546875" style="138" customWidth="1"/>
    <col min="15372" max="15372" width="16.7109375" style="138" customWidth="1"/>
    <col min="15373" max="15373" width="0" style="138" hidden="1" customWidth="1"/>
    <col min="15374" max="15377" width="15.28515625" style="138" customWidth="1"/>
    <col min="15378" max="15615" width="15.28515625" style="138"/>
    <col min="15616" max="15616" width="2.7109375" style="138" customWidth="1"/>
    <col min="15617" max="15617" width="3.85546875" style="138" customWidth="1"/>
    <col min="15618" max="15618" width="20.5703125" style="138" customWidth="1"/>
    <col min="15619" max="15621" width="16.7109375" style="138" customWidth="1"/>
    <col min="15622" max="15622" width="1.7109375" style="138" customWidth="1"/>
    <col min="15623" max="15623" width="3.85546875" style="138" customWidth="1"/>
    <col min="15624" max="15624" width="9.5703125" style="138" customWidth="1"/>
    <col min="15625" max="15625" width="1.7109375" style="138" customWidth="1"/>
    <col min="15626" max="15626" width="3.85546875" style="138" customWidth="1"/>
    <col min="15627" max="15627" width="9.85546875" style="138" customWidth="1"/>
    <col min="15628" max="15628" width="16.7109375" style="138" customWidth="1"/>
    <col min="15629" max="15629" width="0" style="138" hidden="1" customWidth="1"/>
    <col min="15630" max="15633" width="15.28515625" style="138" customWidth="1"/>
    <col min="15634" max="15871" width="15.28515625" style="138"/>
    <col min="15872" max="15872" width="2.7109375" style="138" customWidth="1"/>
    <col min="15873" max="15873" width="3.85546875" style="138" customWidth="1"/>
    <col min="15874" max="15874" width="20.5703125" style="138" customWidth="1"/>
    <col min="15875" max="15877" width="16.7109375" style="138" customWidth="1"/>
    <col min="15878" max="15878" width="1.7109375" style="138" customWidth="1"/>
    <col min="15879" max="15879" width="3.85546875" style="138" customWidth="1"/>
    <col min="15880" max="15880" width="9.5703125" style="138" customWidth="1"/>
    <col min="15881" max="15881" width="1.7109375" style="138" customWidth="1"/>
    <col min="15882" max="15882" width="3.85546875" style="138" customWidth="1"/>
    <col min="15883" max="15883" width="9.85546875" style="138" customWidth="1"/>
    <col min="15884" max="15884" width="16.7109375" style="138" customWidth="1"/>
    <col min="15885" max="15885" width="0" style="138" hidden="1" customWidth="1"/>
    <col min="15886" max="15889" width="15.28515625" style="138" customWidth="1"/>
    <col min="15890" max="16127" width="15.28515625" style="138"/>
    <col min="16128" max="16128" width="2.7109375" style="138" customWidth="1"/>
    <col min="16129" max="16129" width="3.85546875" style="138" customWidth="1"/>
    <col min="16130" max="16130" width="20.5703125" style="138" customWidth="1"/>
    <col min="16131" max="16133" width="16.7109375" style="138" customWidth="1"/>
    <col min="16134" max="16134" width="1.7109375" style="138" customWidth="1"/>
    <col min="16135" max="16135" width="3.85546875" style="138" customWidth="1"/>
    <col min="16136" max="16136" width="9.5703125" style="138" customWidth="1"/>
    <col min="16137" max="16137" width="1.7109375" style="138" customWidth="1"/>
    <col min="16138" max="16138" width="3.85546875" style="138" customWidth="1"/>
    <col min="16139" max="16139" width="9.85546875" style="138" customWidth="1"/>
    <col min="16140" max="16140" width="16.7109375" style="138" customWidth="1"/>
    <col min="16141" max="16141" width="0" style="138" hidden="1" customWidth="1"/>
    <col min="16142" max="16145" width="15.28515625" style="138" customWidth="1"/>
    <col min="16146" max="16384" width="15.28515625" style="138"/>
  </cols>
  <sheetData>
    <row r="1" spans="1:16" ht="12" customHeight="1">
      <c r="A1" s="135"/>
      <c r="M1" s="133"/>
    </row>
    <row r="2" spans="1:16" ht="15" customHeight="1">
      <c r="B2" s="165" t="s">
        <v>542</v>
      </c>
      <c r="F2" s="131"/>
      <c r="G2" s="131"/>
      <c r="H2" s="131"/>
      <c r="I2" s="132"/>
      <c r="J2" s="132"/>
      <c r="K2" s="132"/>
      <c r="L2" s="134"/>
    </row>
    <row r="3" spans="1:16" ht="12" customHeight="1">
      <c r="B3" s="290" t="s">
        <v>646</v>
      </c>
      <c r="C3" s="291"/>
      <c r="D3" s="291"/>
      <c r="E3" s="291"/>
      <c r="F3" s="291"/>
      <c r="G3" s="291"/>
      <c r="H3" s="291"/>
      <c r="I3" s="292"/>
      <c r="J3" s="292"/>
      <c r="K3" s="292"/>
      <c r="L3" s="293"/>
      <c r="M3" s="293"/>
    </row>
    <row r="4" spans="1:16" ht="12" customHeight="1">
      <c r="B4" s="144"/>
    </row>
    <row r="5" spans="1:16" ht="12" customHeight="1">
      <c r="B5" s="162" t="s">
        <v>0</v>
      </c>
      <c r="I5" s="166"/>
      <c r="J5" s="166"/>
      <c r="K5" s="166"/>
      <c r="M5" s="176" t="s">
        <v>48</v>
      </c>
    </row>
    <row r="6" spans="1:16" ht="12" customHeight="1">
      <c r="B6" s="168"/>
      <c r="C6" s="256" t="s">
        <v>1</v>
      </c>
      <c r="D6" s="248" t="s">
        <v>601</v>
      </c>
      <c r="E6" s="179" t="s">
        <v>630</v>
      </c>
      <c r="F6" s="389" t="s">
        <v>631</v>
      </c>
      <c r="G6" s="390"/>
      <c r="H6" s="391"/>
      <c r="I6" s="391"/>
      <c r="J6" s="391"/>
      <c r="K6" s="391"/>
      <c r="L6" s="392"/>
      <c r="M6" s="213" t="s">
        <v>547</v>
      </c>
      <c r="O6" s="147"/>
    </row>
    <row r="7" spans="1:16" ht="12" customHeight="1">
      <c r="B7" s="169"/>
      <c r="C7" s="257"/>
      <c r="D7" s="249"/>
      <c r="E7" s="180" t="s">
        <v>4</v>
      </c>
      <c r="F7" s="177" t="s">
        <v>538</v>
      </c>
      <c r="G7" s="393" t="s">
        <v>688</v>
      </c>
      <c r="H7" s="394"/>
      <c r="I7" s="395"/>
      <c r="J7" s="399" t="s">
        <v>539</v>
      </c>
      <c r="K7" s="400"/>
      <c r="L7" s="401"/>
      <c r="M7" s="405" t="s">
        <v>541</v>
      </c>
      <c r="N7" s="131"/>
    </row>
    <row r="8" spans="1:16" ht="26.25" customHeight="1">
      <c r="B8" s="170" t="s">
        <v>3</v>
      </c>
      <c r="C8" s="258"/>
      <c r="D8" s="250"/>
      <c r="E8" s="181"/>
      <c r="F8" s="178"/>
      <c r="G8" s="396"/>
      <c r="H8" s="397"/>
      <c r="I8" s="398"/>
      <c r="J8" s="402"/>
      <c r="K8" s="403"/>
      <c r="L8" s="404"/>
      <c r="M8" s="406"/>
    </row>
    <row r="9" spans="1:16" ht="12" customHeight="1">
      <c r="B9" s="172" t="s">
        <v>6</v>
      </c>
      <c r="C9" s="259"/>
      <c r="D9" s="251"/>
      <c r="E9" s="186"/>
      <c r="F9" s="197"/>
      <c r="G9" s="288"/>
      <c r="H9" s="294"/>
      <c r="I9" s="295"/>
      <c r="J9" s="294"/>
      <c r="L9" s="183"/>
      <c r="M9" s="214"/>
    </row>
    <row r="10" spans="1:16" ht="12" customHeight="1">
      <c r="B10" s="174"/>
      <c r="C10" s="259" t="s">
        <v>7</v>
      </c>
      <c r="D10" s="252">
        <v>439.49</v>
      </c>
      <c r="E10" s="187">
        <v>429.26</v>
      </c>
      <c r="F10" s="198">
        <v>472.57</v>
      </c>
      <c r="G10" s="271"/>
      <c r="H10" s="94" t="s">
        <v>52</v>
      </c>
      <c r="I10" s="234">
        <v>0.10089456273587105</v>
      </c>
      <c r="J10" s="267"/>
      <c r="K10" s="163" t="s">
        <v>548</v>
      </c>
      <c r="L10" s="184">
        <v>1.85</v>
      </c>
      <c r="M10" s="215">
        <v>335.48199999999997</v>
      </c>
      <c r="O10" s="149"/>
    </row>
    <row r="11" spans="1:16" ht="12" customHeight="1">
      <c r="B11" s="174"/>
      <c r="C11" s="259" t="s">
        <v>8</v>
      </c>
      <c r="D11" s="252">
        <v>346.98</v>
      </c>
      <c r="E11" s="187">
        <v>348.28</v>
      </c>
      <c r="F11" s="198">
        <v>365.68</v>
      </c>
      <c r="G11" s="271"/>
      <c r="H11" s="94" t="s">
        <v>52</v>
      </c>
      <c r="I11" s="234">
        <v>4.9959802457792746E-2</v>
      </c>
      <c r="J11" s="267"/>
      <c r="K11" s="163" t="s">
        <v>548</v>
      </c>
      <c r="L11" s="184">
        <v>1.56</v>
      </c>
      <c r="M11" s="215">
        <v>277.839</v>
      </c>
      <c r="N11" s="137"/>
      <c r="O11" s="136"/>
      <c r="P11" s="137"/>
    </row>
    <row r="12" spans="1:16" ht="12" customHeight="1">
      <c r="B12" s="174"/>
      <c r="C12" s="259" t="s">
        <v>543</v>
      </c>
      <c r="D12" s="252">
        <v>83.28</v>
      </c>
      <c r="E12" s="187">
        <v>81.59</v>
      </c>
      <c r="F12" s="198">
        <v>93.13</v>
      </c>
      <c r="G12" s="271"/>
      <c r="H12" s="94" t="s">
        <v>52</v>
      </c>
      <c r="I12" s="234">
        <v>0.14143890182620411</v>
      </c>
      <c r="J12" s="267"/>
      <c r="K12" s="163" t="s">
        <v>548</v>
      </c>
      <c r="L12" s="184">
        <v>0.04</v>
      </c>
      <c r="M12" s="215">
        <v>85.992000000000004</v>
      </c>
    </row>
    <row r="13" spans="1:16" ht="12" customHeight="1">
      <c r="B13" s="174"/>
      <c r="C13" s="259" t="s">
        <v>9</v>
      </c>
      <c r="D13" s="252">
        <v>68.98</v>
      </c>
      <c r="E13" s="187">
        <v>76.14</v>
      </c>
      <c r="F13" s="198">
        <v>97.61</v>
      </c>
      <c r="G13" s="271"/>
      <c r="H13" s="94" t="s">
        <v>52</v>
      </c>
      <c r="I13" s="234">
        <v>0.28198056212240608</v>
      </c>
      <c r="J13" s="267"/>
      <c r="K13" s="163" t="s">
        <v>548</v>
      </c>
      <c r="L13" s="184">
        <v>0.18</v>
      </c>
      <c r="M13" s="215">
        <v>49.853999999999999</v>
      </c>
    </row>
    <row r="14" spans="1:16" ht="12" customHeight="1">
      <c r="B14" s="190"/>
      <c r="C14" s="260" t="s">
        <v>10</v>
      </c>
      <c r="D14" s="253">
        <v>0.16032166596941386</v>
      </c>
      <c r="E14" s="191">
        <v>0.17712331635145509</v>
      </c>
      <c r="F14" s="199">
        <v>0.21274601686972822</v>
      </c>
      <c r="G14" s="272"/>
      <c r="H14" s="275" t="s">
        <v>52</v>
      </c>
      <c r="I14" s="240">
        <v>3.5622700518273125</v>
      </c>
      <c r="J14" s="268"/>
      <c r="K14" s="192" t="s">
        <v>52</v>
      </c>
      <c r="L14" s="193">
        <v>3.4837129295967051E-2</v>
      </c>
      <c r="M14" s="216">
        <v>0.13702515728456344</v>
      </c>
      <c r="O14" s="139"/>
    </row>
    <row r="15" spans="1:16" ht="12" customHeight="1">
      <c r="B15" s="172" t="s">
        <v>11</v>
      </c>
      <c r="C15" s="259"/>
      <c r="D15" s="254"/>
      <c r="E15" s="188"/>
      <c r="F15" s="200"/>
      <c r="G15" s="273"/>
      <c r="H15" s="276"/>
      <c r="I15" s="241"/>
      <c r="J15" s="269"/>
      <c r="K15" s="164"/>
      <c r="L15" s="184"/>
      <c r="M15" s="217"/>
    </row>
    <row r="16" spans="1:16" ht="12" customHeight="1">
      <c r="B16" s="174"/>
      <c r="C16" s="259" t="s">
        <v>7</v>
      </c>
      <c r="D16" s="252">
        <v>55.15</v>
      </c>
      <c r="E16" s="187">
        <v>56.12</v>
      </c>
      <c r="F16" s="198">
        <v>62.86</v>
      </c>
      <c r="G16" s="271"/>
      <c r="H16" s="94" t="s">
        <v>52</v>
      </c>
      <c r="I16" s="234">
        <v>0.12009978617248751</v>
      </c>
      <c r="J16" s="267"/>
      <c r="K16" s="163" t="s">
        <v>52</v>
      </c>
      <c r="L16" s="184">
        <v>0</v>
      </c>
      <c r="M16" s="215">
        <v>49.216999999999999</v>
      </c>
    </row>
    <row r="17" spans="2:16" ht="12" customHeight="1">
      <c r="B17" s="174"/>
      <c r="C17" s="259" t="s">
        <v>8</v>
      </c>
      <c r="D17" s="252">
        <v>31.33</v>
      </c>
      <c r="E17" s="187">
        <v>32.020000000000003</v>
      </c>
      <c r="F17" s="198">
        <v>33.99</v>
      </c>
      <c r="G17" s="271"/>
      <c r="H17" s="94" t="s">
        <v>52</v>
      </c>
      <c r="I17" s="234">
        <v>6.1524047470330911E-2</v>
      </c>
      <c r="J17" s="267"/>
      <c r="K17" s="163" t="s">
        <v>548</v>
      </c>
      <c r="L17" s="184">
        <v>1.17</v>
      </c>
      <c r="M17" s="215">
        <v>30.94</v>
      </c>
      <c r="N17" s="137"/>
      <c r="O17" s="136"/>
      <c r="P17" s="137"/>
    </row>
    <row r="18" spans="2:16" ht="12" customHeight="1">
      <c r="B18" s="174"/>
      <c r="C18" s="259" t="s">
        <v>543</v>
      </c>
      <c r="D18" s="252">
        <v>23.52</v>
      </c>
      <c r="E18" s="187">
        <v>21.09</v>
      </c>
      <c r="F18" s="198">
        <v>26.54</v>
      </c>
      <c r="G18" s="271"/>
      <c r="H18" s="94" t="s">
        <v>52</v>
      </c>
      <c r="I18" s="234">
        <v>0.25841631104788987</v>
      </c>
      <c r="J18" s="267"/>
      <c r="K18" s="163" t="s">
        <v>52</v>
      </c>
      <c r="L18" s="184">
        <v>0</v>
      </c>
      <c r="M18" s="215">
        <v>24.725000000000001</v>
      </c>
    </row>
    <row r="19" spans="2:16" ht="12" customHeight="1">
      <c r="B19" s="174"/>
      <c r="C19" s="259" t="s">
        <v>9</v>
      </c>
      <c r="D19" s="252">
        <v>20.48</v>
      </c>
      <c r="E19" s="187">
        <v>26.55</v>
      </c>
      <c r="F19" s="198">
        <v>32.29</v>
      </c>
      <c r="G19" s="271"/>
      <c r="H19" s="94" t="s">
        <v>52</v>
      </c>
      <c r="I19" s="234">
        <v>0.21619585687382292</v>
      </c>
      <c r="J19" s="267"/>
      <c r="K19" s="163" t="s">
        <v>52</v>
      </c>
      <c r="L19" s="184">
        <v>1.17</v>
      </c>
      <c r="M19" s="215">
        <v>12.414</v>
      </c>
      <c r="P19" s="150"/>
    </row>
    <row r="20" spans="2:16" ht="12" customHeight="1">
      <c r="B20" s="190"/>
      <c r="C20" s="260" t="s">
        <v>10</v>
      </c>
      <c r="D20" s="253">
        <v>0.37338195077484054</v>
      </c>
      <c r="E20" s="191">
        <v>0.49990585577104124</v>
      </c>
      <c r="F20" s="199">
        <v>0.53345448537915086</v>
      </c>
      <c r="G20" s="272"/>
      <c r="H20" s="275" t="s">
        <v>52</v>
      </c>
      <c r="I20" s="240">
        <v>3.3548629608109612</v>
      </c>
      <c r="J20" s="268"/>
      <c r="K20" s="192" t="s">
        <v>52</v>
      </c>
      <c r="L20" s="193">
        <v>2.9078472413186507</v>
      </c>
      <c r="M20" s="216">
        <v>0.22301266504985176</v>
      </c>
      <c r="O20" s="139"/>
    </row>
    <row r="21" spans="2:16" ht="12" customHeight="1">
      <c r="B21" s="172" t="s">
        <v>15</v>
      </c>
      <c r="C21" s="259"/>
      <c r="D21" s="254"/>
      <c r="E21" s="188"/>
      <c r="F21" s="200"/>
      <c r="G21" s="273"/>
      <c r="H21" s="276"/>
      <c r="I21" s="241"/>
      <c r="J21" s="269"/>
      <c r="K21" s="164"/>
      <c r="L21" s="184"/>
      <c r="M21" s="217"/>
    </row>
    <row r="22" spans="2:16" ht="12" customHeight="1">
      <c r="B22" s="174"/>
      <c r="C22" s="259" t="s">
        <v>7</v>
      </c>
      <c r="D22" s="252">
        <v>377.23</v>
      </c>
      <c r="E22" s="187">
        <v>367.01</v>
      </c>
      <c r="F22" s="198">
        <v>402.6</v>
      </c>
      <c r="G22" s="271"/>
      <c r="H22" s="94" t="s">
        <v>52</v>
      </c>
      <c r="I22" s="234">
        <v>9.6972834527669693E-2</v>
      </c>
      <c r="J22" s="267"/>
      <c r="K22" s="163" t="s">
        <v>548</v>
      </c>
      <c r="L22" s="184">
        <v>1.51</v>
      </c>
      <c r="M22" s="215">
        <v>279.99799999999999</v>
      </c>
      <c r="O22" s="151"/>
    </row>
    <row r="23" spans="2:16" ht="12" customHeight="1">
      <c r="B23" s="174"/>
      <c r="C23" s="259" t="s">
        <v>8</v>
      </c>
      <c r="D23" s="252">
        <v>311.33999999999997</v>
      </c>
      <c r="E23" s="187">
        <v>312.7</v>
      </c>
      <c r="F23" s="198">
        <v>327.49</v>
      </c>
      <c r="G23" s="271"/>
      <c r="H23" s="94" t="s">
        <v>52</v>
      </c>
      <c r="I23" s="234">
        <v>4.7297729453150028E-2</v>
      </c>
      <c r="J23" s="267"/>
      <c r="K23" s="163" t="s">
        <v>548</v>
      </c>
      <c r="L23" s="184">
        <v>0.37</v>
      </c>
      <c r="M23" s="215">
        <v>242.798</v>
      </c>
      <c r="N23" s="137"/>
      <c r="O23" s="151"/>
      <c r="P23" s="137"/>
    </row>
    <row r="24" spans="2:16" ht="12" customHeight="1">
      <c r="B24" s="174"/>
      <c r="C24" s="259" t="s">
        <v>543</v>
      </c>
      <c r="D24" s="252">
        <v>56.7</v>
      </c>
      <c r="E24" s="187">
        <v>57.07</v>
      </c>
      <c r="F24" s="198">
        <v>63.03</v>
      </c>
      <c r="G24" s="271"/>
      <c r="H24" s="94" t="s">
        <v>52</v>
      </c>
      <c r="I24" s="234">
        <v>0.10443315226914307</v>
      </c>
      <c r="J24" s="267"/>
      <c r="K24" s="163" t="s">
        <v>548</v>
      </c>
      <c r="L24" s="184">
        <v>0.05</v>
      </c>
      <c r="M24" s="215">
        <v>58.344000000000001</v>
      </c>
      <c r="O24" s="151"/>
    </row>
    <row r="25" spans="2:16" ht="12" customHeight="1">
      <c r="B25" s="174"/>
      <c r="C25" s="259" t="s">
        <v>9</v>
      </c>
      <c r="D25" s="252">
        <v>46.95</v>
      </c>
      <c r="E25" s="187">
        <v>48.11</v>
      </c>
      <c r="F25" s="198">
        <v>63.74</v>
      </c>
      <c r="G25" s="271"/>
      <c r="H25" s="94" t="s">
        <v>52</v>
      </c>
      <c r="I25" s="234">
        <v>0.32488048222822696</v>
      </c>
      <c r="J25" s="267"/>
      <c r="K25" s="163" t="s">
        <v>548</v>
      </c>
      <c r="L25" s="184">
        <v>1.03</v>
      </c>
      <c r="M25" s="215">
        <v>36.173999999999999</v>
      </c>
      <c r="O25" s="152"/>
    </row>
    <row r="26" spans="2:16" ht="12" customHeight="1">
      <c r="B26" s="174"/>
      <c r="C26" s="260" t="s">
        <v>10</v>
      </c>
      <c r="D26" s="253">
        <v>0.12756765568959896</v>
      </c>
      <c r="E26" s="191">
        <v>0.13010790491386537</v>
      </c>
      <c r="F26" s="199">
        <v>0.1632182730718017</v>
      </c>
      <c r="G26" s="272"/>
      <c r="H26" s="275" t="s">
        <v>52</v>
      </c>
      <c r="I26" s="240">
        <v>3.3110368157936332</v>
      </c>
      <c r="J26" s="268"/>
      <c r="K26" s="192" t="s">
        <v>548</v>
      </c>
      <c r="L26" s="193">
        <v>0.24593245135055009</v>
      </c>
      <c r="M26" s="216">
        <v>0.12012273279715217</v>
      </c>
      <c r="O26" s="139"/>
    </row>
    <row r="27" spans="2:16" ht="12" customHeight="1">
      <c r="B27" s="174"/>
      <c r="C27" s="261" t="s">
        <v>12</v>
      </c>
      <c r="D27" s="254"/>
      <c r="E27" s="188"/>
      <c r="F27" s="200"/>
      <c r="G27" s="273"/>
      <c r="H27" s="276"/>
      <c r="I27" s="241"/>
      <c r="J27" s="269"/>
      <c r="K27" s="164"/>
      <c r="L27" s="184"/>
      <c r="M27" s="217"/>
      <c r="N27" s="182"/>
    </row>
    <row r="28" spans="2:16" ht="12" customHeight="1">
      <c r="B28" s="174"/>
      <c r="C28" s="262" t="s">
        <v>7</v>
      </c>
      <c r="D28" s="254">
        <v>361.09</v>
      </c>
      <c r="E28" s="188">
        <v>345.51</v>
      </c>
      <c r="F28" s="200">
        <v>384.78</v>
      </c>
      <c r="G28" s="273">
        <v>11.942458537150131</v>
      </c>
      <c r="H28" s="94" t="s">
        <v>52</v>
      </c>
      <c r="I28" s="234">
        <v>0.11365807067812783</v>
      </c>
      <c r="J28" s="267"/>
      <c r="K28" s="163" t="s">
        <v>548</v>
      </c>
      <c r="L28" s="184">
        <v>1.97</v>
      </c>
      <c r="M28" s="215">
        <v>267.50299999999999</v>
      </c>
    </row>
    <row r="29" spans="2:16" ht="12" customHeight="1">
      <c r="B29" s="174"/>
      <c r="C29" s="262" t="s">
        <v>8</v>
      </c>
      <c r="D29" s="254">
        <v>301.79000000000002</v>
      </c>
      <c r="E29" s="188">
        <v>298.87</v>
      </c>
      <c r="F29" s="200">
        <v>313.95999999999998</v>
      </c>
      <c r="G29" s="273">
        <v>5.2739015493759069</v>
      </c>
      <c r="H29" s="94" t="s">
        <v>52</v>
      </c>
      <c r="I29" s="234">
        <v>5.0490179676782487E-2</v>
      </c>
      <c r="J29" s="267"/>
      <c r="K29" s="163" t="s">
        <v>548</v>
      </c>
      <c r="L29" s="184">
        <v>0.63</v>
      </c>
      <c r="M29" s="215">
        <v>230.67400000000001</v>
      </c>
      <c r="N29" s="137"/>
      <c r="O29" s="136"/>
      <c r="P29" s="137"/>
    </row>
    <row r="30" spans="2:16" ht="12" customHeight="1">
      <c r="B30" s="174"/>
      <c r="C30" s="262" t="s">
        <v>543</v>
      </c>
      <c r="D30" s="254">
        <v>47.42</v>
      </c>
      <c r="E30" s="188">
        <v>48.2</v>
      </c>
      <c r="F30" s="200">
        <v>56.52</v>
      </c>
      <c r="G30" s="273">
        <v>17.261410788381752</v>
      </c>
      <c r="H30" s="94" t="s">
        <v>52</v>
      </c>
      <c r="I30" s="234">
        <v>0.17261410788381748</v>
      </c>
      <c r="J30" s="267"/>
      <c r="K30" s="163" t="s">
        <v>52</v>
      </c>
      <c r="L30" s="184">
        <v>0</v>
      </c>
      <c r="M30" s="215">
        <v>53.987000000000002</v>
      </c>
    </row>
    <row r="31" spans="2:16" ht="12" customHeight="1">
      <c r="B31" s="174"/>
      <c r="C31" s="262" t="s">
        <v>9</v>
      </c>
      <c r="D31" s="254">
        <v>43.97</v>
      </c>
      <c r="E31" s="188">
        <v>44.12</v>
      </c>
      <c r="F31" s="200">
        <v>59.82</v>
      </c>
      <c r="G31" s="273">
        <v>38.309922972360653</v>
      </c>
      <c r="H31" s="94" t="s">
        <v>52</v>
      </c>
      <c r="I31" s="234">
        <v>0.35584768812330014</v>
      </c>
      <c r="J31" s="267"/>
      <c r="K31" s="163" t="s">
        <v>548</v>
      </c>
      <c r="L31" s="184">
        <v>1.23</v>
      </c>
      <c r="M31" s="215">
        <v>33.113999999999997</v>
      </c>
    </row>
    <row r="32" spans="2:16" ht="12" customHeight="1">
      <c r="B32" s="190"/>
      <c r="C32" s="263" t="s">
        <v>10</v>
      </c>
      <c r="D32" s="253">
        <v>0.12591277454826608</v>
      </c>
      <c r="E32" s="191">
        <v>0.12712132999106807</v>
      </c>
      <c r="F32" s="199">
        <v>0.16146620600302311</v>
      </c>
      <c r="G32" s="272"/>
      <c r="H32" s="275" t="s">
        <v>52</v>
      </c>
      <c r="I32" s="240">
        <v>3.4344876011955043</v>
      </c>
      <c r="J32" s="268"/>
      <c r="K32" s="192" t="s">
        <v>548</v>
      </c>
      <c r="L32" s="193">
        <v>0.3040274555301925</v>
      </c>
      <c r="M32" s="216">
        <v>0.11632784259171434</v>
      </c>
      <c r="O32" s="139"/>
    </row>
    <row r="33" spans="2:16" ht="12" customHeight="1">
      <c r="B33" s="172" t="s">
        <v>13</v>
      </c>
      <c r="C33" s="259"/>
      <c r="D33" s="254"/>
      <c r="E33" s="188"/>
      <c r="F33" s="200"/>
      <c r="G33" s="273"/>
      <c r="H33" s="276"/>
      <c r="I33" s="241"/>
      <c r="J33" s="269"/>
      <c r="K33" s="164"/>
      <c r="L33" s="194"/>
      <c r="M33" s="218"/>
    </row>
    <row r="34" spans="2:16" ht="12" customHeight="1">
      <c r="B34" s="174"/>
      <c r="C34" s="259" t="s">
        <v>7</v>
      </c>
      <c r="D34" s="252">
        <v>7.11</v>
      </c>
      <c r="E34" s="187">
        <v>6.13</v>
      </c>
      <c r="F34" s="198">
        <v>7.12</v>
      </c>
      <c r="G34" s="271">
        <v>21.931260229132562</v>
      </c>
      <c r="H34" s="277" t="s">
        <v>52</v>
      </c>
      <c r="I34" s="234">
        <v>0.16150081566068519</v>
      </c>
      <c r="J34" s="267"/>
      <c r="K34" s="163" t="s">
        <v>548</v>
      </c>
      <c r="L34" s="184">
        <v>0.33</v>
      </c>
      <c r="M34" s="215">
        <v>6.2670000000000003</v>
      </c>
    </row>
    <row r="35" spans="2:16" ht="12" customHeight="1">
      <c r="B35" s="174"/>
      <c r="C35" s="259" t="s">
        <v>8</v>
      </c>
      <c r="D35" s="252">
        <v>4.3</v>
      </c>
      <c r="E35" s="187">
        <v>3.55</v>
      </c>
      <c r="F35" s="198">
        <v>4.1900000000000004</v>
      </c>
      <c r="G35" s="271">
        <v>19.546742209631731</v>
      </c>
      <c r="H35" s="277" t="s">
        <v>52</v>
      </c>
      <c r="I35" s="234">
        <v>0.18028169014084527</v>
      </c>
      <c r="J35" s="267"/>
      <c r="K35" s="163" t="s">
        <v>548</v>
      </c>
      <c r="L35" s="184">
        <v>0.03</v>
      </c>
      <c r="M35" s="215">
        <v>4.101</v>
      </c>
      <c r="N35" s="137"/>
      <c r="O35" s="136"/>
      <c r="P35" s="137"/>
    </row>
    <row r="36" spans="2:16" ht="12" customHeight="1">
      <c r="B36" s="174"/>
      <c r="C36" s="259" t="s">
        <v>543</v>
      </c>
      <c r="D36" s="252">
        <v>3.06</v>
      </c>
      <c r="E36" s="187">
        <v>3.42</v>
      </c>
      <c r="F36" s="198">
        <v>3.56</v>
      </c>
      <c r="G36" s="271">
        <v>4.093567251461991</v>
      </c>
      <c r="H36" s="277" t="s">
        <v>52</v>
      </c>
      <c r="I36" s="234">
        <v>4.0935672514619936E-2</v>
      </c>
      <c r="J36" s="267"/>
      <c r="K36" s="163" t="s">
        <v>52</v>
      </c>
      <c r="L36" s="184">
        <v>0</v>
      </c>
      <c r="M36" s="215">
        <v>2.923</v>
      </c>
    </row>
    <row r="37" spans="2:16" ht="12" customHeight="1">
      <c r="B37" s="174"/>
      <c r="C37" s="259" t="s">
        <v>9</v>
      </c>
      <c r="D37" s="252">
        <v>1.55</v>
      </c>
      <c r="E37" s="187">
        <v>1.48</v>
      </c>
      <c r="F37" s="198">
        <v>1.59</v>
      </c>
      <c r="G37" s="271">
        <v>28.378378378378386</v>
      </c>
      <c r="H37" s="277" t="s">
        <v>52</v>
      </c>
      <c r="I37" s="234">
        <v>7.4324324324324342E-2</v>
      </c>
      <c r="J37" s="267"/>
      <c r="K37" s="163" t="s">
        <v>548</v>
      </c>
      <c r="L37" s="184">
        <v>0.31</v>
      </c>
      <c r="M37" s="215">
        <v>1.266</v>
      </c>
    </row>
    <row r="38" spans="2:16" ht="12" customHeight="1">
      <c r="B38" s="175"/>
      <c r="C38" s="258" t="s">
        <v>10</v>
      </c>
      <c r="D38" s="255">
        <v>0.21059782608695654</v>
      </c>
      <c r="E38" s="189">
        <v>0.21233859397417504</v>
      </c>
      <c r="F38" s="201">
        <v>0.20516129032258065</v>
      </c>
      <c r="G38" s="274"/>
      <c r="H38" s="278" t="s">
        <v>548</v>
      </c>
      <c r="I38" s="235">
        <v>0.71773036515943855</v>
      </c>
      <c r="J38" s="270"/>
      <c r="K38" s="167" t="s">
        <v>548</v>
      </c>
      <c r="L38" s="185">
        <v>3.9054647980761246</v>
      </c>
      <c r="M38" s="219">
        <v>0.18023917995444191</v>
      </c>
      <c r="O38" s="153"/>
    </row>
    <row r="39" spans="2:16" ht="12" customHeight="1">
      <c r="B39" s="161"/>
      <c r="C39" s="161"/>
      <c r="D39" s="154"/>
      <c r="E39" s="154"/>
      <c r="F39" s="155"/>
      <c r="G39" s="155"/>
      <c r="H39" s="156"/>
      <c r="I39" s="148"/>
      <c r="J39" s="148"/>
      <c r="K39" s="148"/>
      <c r="L39" s="157"/>
      <c r="M39" s="158"/>
    </row>
    <row r="40" spans="2:16" ht="12" customHeight="1">
      <c r="B40" s="162" t="s">
        <v>14</v>
      </c>
      <c r="C40" s="161"/>
      <c r="D40" s="154"/>
      <c r="E40" s="154"/>
      <c r="F40" s="159"/>
      <c r="G40" s="159"/>
      <c r="H40" s="156"/>
      <c r="I40" s="148"/>
      <c r="J40" s="148"/>
      <c r="K40" s="148"/>
      <c r="L40" s="157"/>
      <c r="M40" s="158"/>
    </row>
    <row r="41" spans="2:16" ht="12" customHeight="1">
      <c r="B41" s="195"/>
      <c r="C41" s="196" t="s">
        <v>1</v>
      </c>
      <c r="D41" s="202" t="s">
        <v>601</v>
      </c>
      <c r="E41" s="203" t="s">
        <v>630</v>
      </c>
      <c r="F41" s="389" t="s">
        <v>631</v>
      </c>
      <c r="G41" s="390"/>
      <c r="H41" s="391"/>
      <c r="I41" s="391"/>
      <c r="J41" s="391"/>
      <c r="K41" s="391"/>
      <c r="L41" s="392"/>
      <c r="M41" s="220" t="s">
        <v>547</v>
      </c>
    </row>
    <row r="42" spans="2:16" ht="12" customHeight="1">
      <c r="B42" s="174"/>
      <c r="C42" s="173"/>
      <c r="D42" s="204"/>
      <c r="E42" s="205" t="s">
        <v>4</v>
      </c>
      <c r="F42" s="208" t="s">
        <v>538</v>
      </c>
      <c r="G42" s="407" t="s">
        <v>540</v>
      </c>
      <c r="H42" s="408"/>
      <c r="I42" s="409"/>
      <c r="J42" s="407" t="s">
        <v>545</v>
      </c>
      <c r="K42" s="408"/>
      <c r="L42" s="409"/>
      <c r="M42" s="413" t="s">
        <v>541</v>
      </c>
      <c r="O42" s="160"/>
    </row>
    <row r="43" spans="2:16" ht="12" customHeight="1">
      <c r="B43" s="175" t="s">
        <v>3</v>
      </c>
      <c r="C43" s="171"/>
      <c r="D43" s="206"/>
      <c r="E43" s="207"/>
      <c r="F43" s="209"/>
      <c r="G43" s="410"/>
      <c r="H43" s="411"/>
      <c r="I43" s="412"/>
      <c r="J43" s="410"/>
      <c r="K43" s="411"/>
      <c r="L43" s="412"/>
      <c r="M43" s="414"/>
      <c r="O43" s="160"/>
    </row>
    <row r="44" spans="2:16" ht="12" customHeight="1">
      <c r="B44" s="174"/>
      <c r="C44" s="173" t="s">
        <v>7</v>
      </c>
      <c r="D44" s="221">
        <v>106.88</v>
      </c>
      <c r="E44" s="222">
        <v>106.86</v>
      </c>
      <c r="F44" s="223">
        <v>117.21</v>
      </c>
      <c r="G44" s="279"/>
      <c r="H44" s="280" t="s">
        <v>52</v>
      </c>
      <c r="I44" s="233">
        <v>9.6855699045480081E-2</v>
      </c>
      <c r="J44" s="283"/>
      <c r="K44" s="284" t="s">
        <v>548</v>
      </c>
      <c r="L44" s="285">
        <v>1.48</v>
      </c>
      <c r="M44" s="224">
        <v>87.001000000000005</v>
      </c>
    </row>
    <row r="45" spans="2:16" ht="12" customHeight="1">
      <c r="B45" s="174"/>
      <c r="C45" s="173" t="s">
        <v>8</v>
      </c>
      <c r="D45" s="225">
        <v>54.96</v>
      </c>
      <c r="E45" s="226">
        <v>54.64</v>
      </c>
      <c r="F45" s="198">
        <v>56.02</v>
      </c>
      <c r="G45" s="271"/>
      <c r="H45" s="281" t="s">
        <v>52</v>
      </c>
      <c r="I45" s="234">
        <v>2.5256222547584306E-2</v>
      </c>
      <c r="J45" s="286"/>
      <c r="K45" s="163" t="s">
        <v>52</v>
      </c>
      <c r="L45" s="184">
        <v>0.02</v>
      </c>
      <c r="M45" s="227">
        <v>53.472999999999999</v>
      </c>
      <c r="N45" s="137"/>
      <c r="O45" s="137"/>
      <c r="P45" s="137"/>
    </row>
    <row r="46" spans="2:16" ht="12" customHeight="1">
      <c r="B46" s="174"/>
      <c r="C46" s="173" t="s">
        <v>543</v>
      </c>
      <c r="D46" s="225">
        <v>50.14</v>
      </c>
      <c r="E46" s="226">
        <v>52.69</v>
      </c>
      <c r="F46" s="198">
        <v>55.79</v>
      </c>
      <c r="G46" s="271"/>
      <c r="H46" s="281" t="s">
        <v>52</v>
      </c>
      <c r="I46" s="234">
        <v>5.8834693490225964E-2</v>
      </c>
      <c r="J46" s="286"/>
      <c r="K46" s="163" t="s">
        <v>52</v>
      </c>
      <c r="L46" s="184">
        <v>0</v>
      </c>
      <c r="M46" s="227">
        <v>30.385999999999999</v>
      </c>
    </row>
    <row r="47" spans="2:16" ht="12" customHeight="1">
      <c r="B47" s="174"/>
      <c r="C47" s="173" t="s">
        <v>9</v>
      </c>
      <c r="D47" s="225">
        <v>5.19</v>
      </c>
      <c r="E47" s="226">
        <v>5.35</v>
      </c>
      <c r="F47" s="198">
        <v>11.44</v>
      </c>
      <c r="G47" s="271"/>
      <c r="H47" s="281" t="s">
        <v>52</v>
      </c>
      <c r="I47" s="234">
        <v>1.1383177570093457</v>
      </c>
      <c r="J47" s="286"/>
      <c r="K47" s="163" t="s">
        <v>548</v>
      </c>
      <c r="L47" s="184">
        <v>1.64</v>
      </c>
      <c r="M47" s="227">
        <v>15.617000000000001</v>
      </c>
    </row>
    <row r="48" spans="2:16" ht="12" customHeight="1">
      <c r="B48" s="175"/>
      <c r="C48" s="171" t="s">
        <v>10</v>
      </c>
      <c r="D48" s="228">
        <v>4.9381541389153197E-2</v>
      </c>
      <c r="E48" s="229">
        <v>4.9846268517655827E-2</v>
      </c>
      <c r="F48" s="201">
        <v>0.10231642965745461</v>
      </c>
      <c r="G48" s="274"/>
      <c r="H48" s="282" t="s">
        <v>52</v>
      </c>
      <c r="I48" s="235">
        <v>5.2470161139798774</v>
      </c>
      <c r="J48" s="287"/>
      <c r="K48" s="167" t="s">
        <v>548</v>
      </c>
      <c r="L48" s="185">
        <v>1.4688669188596029</v>
      </c>
      <c r="M48" s="219">
        <v>0.18622926579138796</v>
      </c>
    </row>
    <row r="49" spans="2:15" ht="12" customHeight="1">
      <c r="B49" s="296" t="s">
        <v>647</v>
      </c>
      <c r="C49" s="296"/>
      <c r="D49" s="296"/>
      <c r="E49" s="296"/>
      <c r="F49" s="296"/>
      <c r="G49" s="296"/>
      <c r="H49" s="296"/>
      <c r="I49" s="297"/>
      <c r="J49" s="297"/>
      <c r="K49" s="297"/>
      <c r="L49" s="298"/>
      <c r="M49" s="299"/>
      <c r="N49" s="210"/>
      <c r="O49" s="210"/>
    </row>
    <row r="50" spans="2:15" ht="12" customHeight="1">
      <c r="B50" s="140" t="s">
        <v>637</v>
      </c>
      <c r="C50" s="140"/>
      <c r="D50" s="140"/>
      <c r="E50" s="140"/>
      <c r="F50" s="140"/>
      <c r="G50" s="140"/>
      <c r="H50" s="140"/>
      <c r="I50" s="141"/>
      <c r="J50" s="141"/>
      <c r="K50" s="141"/>
      <c r="L50" s="142"/>
      <c r="M50" s="143"/>
      <c r="N50" s="210"/>
      <c r="O50" s="210"/>
    </row>
    <row r="51" spans="2:15" ht="12" customHeight="1">
      <c r="B51" s="1" t="s">
        <v>511</v>
      </c>
      <c r="C51" s="1"/>
      <c r="D51" s="1"/>
      <c r="E51" s="1"/>
      <c r="F51" s="1"/>
      <c r="G51" s="1"/>
      <c r="H51" s="3"/>
      <c r="I51" s="4"/>
      <c r="J51" s="4"/>
      <c r="K51" s="3"/>
      <c r="L51" s="5"/>
      <c r="M51" s="6"/>
      <c r="N51" s="9"/>
      <c r="O51" s="9"/>
    </row>
    <row r="52" spans="2:15" ht="12" customHeight="1">
      <c r="B52" s="1" t="s">
        <v>512</v>
      </c>
      <c r="C52" s="1"/>
      <c r="D52" s="1"/>
      <c r="E52" s="1"/>
      <c r="F52" s="1"/>
      <c r="G52" s="1"/>
      <c r="H52" s="3"/>
      <c r="I52" s="4"/>
      <c r="J52" s="4"/>
      <c r="K52" s="3"/>
      <c r="L52" s="5"/>
      <c r="M52" s="6"/>
      <c r="N52" s="9"/>
      <c r="O52" s="9"/>
    </row>
    <row r="53" spans="2:15" ht="12" customHeight="1">
      <c r="B53" s="1" t="s">
        <v>256</v>
      </c>
      <c r="C53" s="1"/>
      <c r="D53" s="1"/>
      <c r="E53" s="1"/>
      <c r="F53" s="1"/>
      <c r="G53" s="1"/>
      <c r="H53" s="3"/>
      <c r="I53" s="4"/>
      <c r="J53" s="4"/>
      <c r="K53" s="3"/>
      <c r="L53" s="5"/>
      <c r="M53" s="6"/>
      <c r="N53" s="9"/>
      <c r="O53" s="9"/>
    </row>
    <row r="54" spans="2:15" s="131" customFormat="1" ht="12" customHeight="1">
      <c r="B54" s="1" t="s">
        <v>517</v>
      </c>
      <c r="C54" s="1"/>
      <c r="D54" s="1"/>
      <c r="E54" s="1"/>
      <c r="F54" s="1"/>
      <c r="G54" s="1"/>
      <c r="H54" s="3"/>
      <c r="I54" s="4"/>
      <c r="J54" s="4"/>
      <c r="K54" s="3"/>
      <c r="L54" s="5"/>
      <c r="M54" s="5"/>
      <c r="N54" s="9"/>
      <c r="O54" s="9"/>
    </row>
    <row r="55" spans="2:15" ht="25.5" customHeight="1">
      <c r="B55" s="417" t="s">
        <v>518</v>
      </c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10"/>
    </row>
    <row r="56" spans="2:15" ht="12" customHeight="1">
      <c r="B56" s="415" t="s">
        <v>519</v>
      </c>
      <c r="C56" s="415"/>
      <c r="D56" s="415"/>
      <c r="E56" s="415"/>
      <c r="F56" s="415"/>
      <c r="G56" s="415"/>
      <c r="H56" s="415"/>
      <c r="I56" s="415"/>
      <c r="J56" s="415"/>
      <c r="K56" s="415"/>
      <c r="L56" s="415"/>
      <c r="M56" s="415"/>
      <c r="N56" s="415"/>
      <c r="O56" s="87"/>
    </row>
    <row r="57" spans="2:15" ht="24.75" customHeight="1">
      <c r="B57" s="415" t="s">
        <v>634</v>
      </c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9"/>
    </row>
    <row r="58" spans="2:15" ht="12" customHeight="1"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9"/>
    </row>
    <row r="59" spans="2:15" ht="17.25" customHeight="1">
      <c r="B59" s="418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  <c r="N59" s="210"/>
      <c r="O59" s="210"/>
    </row>
    <row r="60" spans="2:15">
      <c r="B60" s="210"/>
      <c r="C60" s="210"/>
      <c r="D60" s="210"/>
      <c r="E60" s="210"/>
      <c r="F60" s="210"/>
      <c r="G60" s="210"/>
      <c r="H60" s="210"/>
      <c r="I60" s="211"/>
      <c r="J60" s="211"/>
      <c r="K60" s="211"/>
      <c r="L60" s="212"/>
      <c r="M60" s="212"/>
      <c r="N60" s="210"/>
      <c r="O60" s="210"/>
    </row>
  </sheetData>
  <mergeCells count="13">
    <mergeCell ref="G42:I43"/>
    <mergeCell ref="J42:L43"/>
    <mergeCell ref="M42:M43"/>
    <mergeCell ref="F6:L6"/>
    <mergeCell ref="G7:I8"/>
    <mergeCell ref="J7:L8"/>
    <mergeCell ref="M7:M8"/>
    <mergeCell ref="F41:L41"/>
    <mergeCell ref="B55:N55"/>
    <mergeCell ref="B56:N56"/>
    <mergeCell ref="B57:N57"/>
    <mergeCell ref="B58:N58"/>
    <mergeCell ref="B59:M59"/>
  </mergeCells>
  <phoneticPr fontId="25"/>
  <pageMargins left="0.59055118110236227" right="0" top="0.59055118110236227" bottom="0" header="0.51181102362204722" footer="0.51181102362204722"/>
  <pageSetup paperSize="9" orientation="portrait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233</vt:i4>
      </vt:variant>
    </vt:vector>
  </HeadingPairs>
  <TitlesOfParts>
    <vt:vector size="233" baseType="lpstr">
      <vt:lpstr>2025年4月</vt:lpstr>
      <vt:lpstr>過去データ（2025年3月）</vt:lpstr>
      <vt:lpstr>過去データ（2025年2月）</vt:lpstr>
      <vt:lpstr>過去データ（2025年1月）</vt:lpstr>
      <vt:lpstr>過去データ（2024年12月）</vt:lpstr>
      <vt:lpstr>過去データ（2024年11月）</vt:lpstr>
      <vt:lpstr>過去データ（2024年10月）</vt:lpstr>
      <vt:lpstr>過去データ（2024年9月）</vt:lpstr>
      <vt:lpstr>過去データ（2024年8月）</vt:lpstr>
      <vt:lpstr>過去データ（2024年7月）</vt:lpstr>
      <vt:lpstr>過去データ（2024年6月）</vt:lpstr>
      <vt:lpstr>過去データ（2024年5月）</vt:lpstr>
      <vt:lpstr>過去データ（2024年4月）</vt:lpstr>
      <vt:lpstr>過去データ（2024年3月）</vt:lpstr>
      <vt:lpstr>過去データ（2024年2月）</vt:lpstr>
      <vt:lpstr>過去データ（2024年1月）</vt:lpstr>
      <vt:lpstr>過去データ（2023年12月）</vt:lpstr>
      <vt:lpstr>過去データ（2023年11月）</vt:lpstr>
      <vt:lpstr>過去データ（2023年10月）</vt:lpstr>
      <vt:lpstr>過去データ（2023年9月）</vt:lpstr>
      <vt:lpstr>過去データ（2023年8月）</vt:lpstr>
      <vt:lpstr>過去データ（2023年7月）</vt:lpstr>
      <vt:lpstr>過去データ（2023年6月）</vt:lpstr>
      <vt:lpstr>過去データ（2023年5月）</vt:lpstr>
      <vt:lpstr>過去データ（2023年4月）</vt:lpstr>
      <vt:lpstr>過去データ（2023年3月）</vt:lpstr>
      <vt:lpstr>過去データ（2023年2月）</vt:lpstr>
      <vt:lpstr>過去データ（2023年1月）</vt:lpstr>
      <vt:lpstr>過去データ（2022年12月）</vt:lpstr>
      <vt:lpstr>過去データ（2022年11月）</vt:lpstr>
      <vt:lpstr>過去データ（2022年10月）</vt:lpstr>
      <vt:lpstr>過去データ（2022年9月）</vt:lpstr>
      <vt:lpstr>過去データ（2022年8月）</vt:lpstr>
      <vt:lpstr>過去データ（2022年7月）</vt:lpstr>
      <vt:lpstr>過去データ（2022年6月）</vt:lpstr>
      <vt:lpstr>過去データ（2022年5月）</vt:lpstr>
      <vt:lpstr>過去データ（2022年4月）</vt:lpstr>
      <vt:lpstr>過去データ（2022年3月）</vt:lpstr>
      <vt:lpstr>過去データ（2022年2月）</vt:lpstr>
      <vt:lpstr>過去データ（2022年1月）</vt:lpstr>
      <vt:lpstr>過去データ（2021年12月）</vt:lpstr>
      <vt:lpstr>過去データ（2021年11月）</vt:lpstr>
      <vt:lpstr>過去データ（2021年10月）</vt:lpstr>
      <vt:lpstr>過去データ（2021年9月）</vt:lpstr>
      <vt:lpstr>過去データ（2021年8月）</vt:lpstr>
      <vt:lpstr>過去データ（2021年7月）</vt:lpstr>
      <vt:lpstr>過去データ（2021年6月）</vt:lpstr>
      <vt:lpstr>過去データ（2021年5月）</vt:lpstr>
      <vt:lpstr>過去データ（2021年4月）</vt:lpstr>
      <vt:lpstr>過去データ（2021年3月）</vt:lpstr>
      <vt:lpstr>過去データ（2021年2月）</vt:lpstr>
      <vt:lpstr>過去データ（2021年1月）</vt:lpstr>
      <vt:lpstr>過去データ（2020年12月）</vt:lpstr>
      <vt:lpstr>過去データ（2020年11月）</vt:lpstr>
      <vt:lpstr>過去データ（2020年10月）</vt:lpstr>
      <vt:lpstr>過去データ（2020年9月）</vt:lpstr>
      <vt:lpstr>過去データ（2020年8月）</vt:lpstr>
      <vt:lpstr>過去データ（2020年7月）</vt:lpstr>
      <vt:lpstr>過去データ（2020年6月）</vt:lpstr>
      <vt:lpstr>過去データ（2020年5月）</vt:lpstr>
      <vt:lpstr>過去データ（2020年4月）</vt:lpstr>
      <vt:lpstr>過去データ(2020年3月)</vt:lpstr>
      <vt:lpstr>過去データ(2020年2月)</vt:lpstr>
      <vt:lpstr>過去データ(2020年1月)</vt:lpstr>
      <vt:lpstr>過去データ(2019年12月)</vt:lpstr>
      <vt:lpstr>過去データ(2019年11月)</vt:lpstr>
      <vt:lpstr>過去データ(2019年10月)</vt:lpstr>
      <vt:lpstr>過去データ(2019年9月)</vt:lpstr>
      <vt:lpstr>過去データ(2019年8月)</vt:lpstr>
      <vt:lpstr>過去データ(2019年7月)</vt:lpstr>
      <vt:lpstr>過去データ(2019年6月)</vt:lpstr>
      <vt:lpstr>過去データ(2019年5月)</vt:lpstr>
      <vt:lpstr>過去データ(2019年4月)</vt:lpstr>
      <vt:lpstr>過去データ(2019年3月)</vt:lpstr>
      <vt:lpstr>過去データ(2019年2月)</vt:lpstr>
      <vt:lpstr>過去データ(2018年12月)</vt:lpstr>
      <vt:lpstr>過去データ(2018年11月)</vt:lpstr>
      <vt:lpstr>過去データ(2018年10月)</vt:lpstr>
      <vt:lpstr>過去データ(2018年9月)</vt:lpstr>
      <vt:lpstr>過去データ(2018年8月)</vt:lpstr>
      <vt:lpstr>過去データ(2018年７月)</vt:lpstr>
      <vt:lpstr>過去データ(2018年6月)</vt:lpstr>
      <vt:lpstr>過去データ(2018年5月)</vt:lpstr>
      <vt:lpstr>過去データ(2018年4月)</vt:lpstr>
      <vt:lpstr>過去データ(2018年3月)</vt:lpstr>
      <vt:lpstr>過去データ(2018年2月)</vt:lpstr>
      <vt:lpstr>過去データ(2018年1月)</vt:lpstr>
      <vt:lpstr>過去データ(2017年12月) </vt:lpstr>
      <vt:lpstr>過去データ(2017年11月)</vt:lpstr>
      <vt:lpstr>過去データ(2017年10月)</vt:lpstr>
      <vt:lpstr>過去データ（2017年9月)</vt:lpstr>
      <vt:lpstr>過去データ（2017年8月)</vt:lpstr>
      <vt:lpstr>過去データ（2017年7月)</vt:lpstr>
      <vt:lpstr>過去データ（2017年6月)</vt:lpstr>
      <vt:lpstr>過去データ（2017年5月)</vt:lpstr>
      <vt:lpstr>過去データ（2017年4月)</vt:lpstr>
      <vt:lpstr>過去データ（2017年3月)</vt:lpstr>
      <vt:lpstr>過去データ（2017年2月)</vt:lpstr>
      <vt:lpstr>過去データ（2017年1月)</vt:lpstr>
      <vt:lpstr>過去データ（2016年12月)</vt:lpstr>
      <vt:lpstr>過去データ（2016年11月) </vt:lpstr>
      <vt:lpstr>過去データ（2016年10月) </vt:lpstr>
      <vt:lpstr>過去データ（2016年9月) </vt:lpstr>
      <vt:lpstr>過去データ（2016年8月) </vt:lpstr>
      <vt:lpstr>過去データ（2016年7月) </vt:lpstr>
      <vt:lpstr>過去データ（2016年6月) </vt:lpstr>
      <vt:lpstr>過去データ（2016年5月）</vt:lpstr>
      <vt:lpstr>過去データ（2016年4月）</vt:lpstr>
      <vt:lpstr>過去データ（2016年3月）</vt:lpstr>
      <vt:lpstr>過去データ（2016年2月）</vt:lpstr>
      <vt:lpstr>過去データ（2016年1月）</vt:lpstr>
      <vt:lpstr>過去データ（2015年12月）</vt:lpstr>
      <vt:lpstr>過去データ（2015年11月）</vt:lpstr>
      <vt:lpstr>過去データ（2015年10月）</vt:lpstr>
      <vt:lpstr>過去データ（2015年9月）</vt:lpstr>
      <vt:lpstr>過去データ（2015年8月）</vt:lpstr>
      <vt:lpstr>過去データ（2015年7月）</vt:lpstr>
      <vt:lpstr>過去データ（2015年6月）</vt:lpstr>
      <vt:lpstr>過去データ（2015年5月）</vt:lpstr>
      <vt:lpstr>過去データ（2015年4月）</vt:lpstr>
      <vt:lpstr>過去データ（2015年3月）</vt:lpstr>
      <vt:lpstr>過去データ（2015年2月）</vt:lpstr>
      <vt:lpstr>過去データ（2015年1月）</vt:lpstr>
      <vt:lpstr>過去データ（2014年12月）</vt:lpstr>
      <vt:lpstr>過去データ(2014年11月)</vt:lpstr>
      <vt:lpstr>過去データ(2014年10月)</vt:lpstr>
      <vt:lpstr>過去データ(2014年9月)</vt:lpstr>
      <vt:lpstr>過去データ(2014年8月)</vt:lpstr>
      <vt:lpstr>過去データ(2014年7月)</vt:lpstr>
      <vt:lpstr>過去データ(2014年6月)</vt:lpstr>
      <vt:lpstr>過去データ(2014年5月)</vt:lpstr>
      <vt:lpstr>過去データ(2014年4月)</vt:lpstr>
      <vt:lpstr>過去データ(2014年3月)</vt:lpstr>
      <vt:lpstr>過去データ(2014年2月)</vt:lpstr>
      <vt:lpstr>過去データ(2014年1月)</vt:lpstr>
      <vt:lpstr>過去データ(2013年12月) </vt:lpstr>
      <vt:lpstr>過去データ(2013年11月)</vt:lpstr>
      <vt:lpstr>過去データ(2013年9月)</vt:lpstr>
      <vt:lpstr>過去データ(2013年8月) </vt:lpstr>
      <vt:lpstr>過去データ(2013年7月)</vt:lpstr>
      <vt:lpstr>過去データ(2013年6月)</vt:lpstr>
      <vt:lpstr>過去データ(2013年5月)</vt:lpstr>
      <vt:lpstr>過去データ(2013年4月)</vt:lpstr>
      <vt:lpstr>過去データ(2013年3月)</vt:lpstr>
      <vt:lpstr>過去データ(2013年2月)</vt:lpstr>
      <vt:lpstr>過去データ(2013年1月)</vt:lpstr>
      <vt:lpstr>過去データ(2012年12月)</vt:lpstr>
      <vt:lpstr>過去データ(2012年11月)</vt:lpstr>
      <vt:lpstr>過去データ(2012年10月)</vt:lpstr>
      <vt:lpstr>過去データ(2012年9月)</vt:lpstr>
      <vt:lpstr>過去データ(2012年8月)</vt:lpstr>
      <vt:lpstr>過去データ(2012年7月)</vt:lpstr>
      <vt:lpstr>過去データ(2012年6月)</vt:lpstr>
      <vt:lpstr>過去データ(2012年5月)</vt:lpstr>
      <vt:lpstr>過去データ(2012年4月)</vt:lpstr>
      <vt:lpstr>過去データ(2012年3月)</vt:lpstr>
      <vt:lpstr>過去データ(2012年2月)</vt:lpstr>
      <vt:lpstr>過去データ(2012年1月)</vt:lpstr>
      <vt:lpstr>過去データ(2011年12月)</vt:lpstr>
      <vt:lpstr>過去データ(2011年11月)</vt:lpstr>
      <vt:lpstr>過去データ(2011年10月)</vt:lpstr>
      <vt:lpstr>過去データ(2011年9月)</vt:lpstr>
      <vt:lpstr>過去データ(2011年8月)</vt:lpstr>
      <vt:lpstr>過去データ(2011年7月)</vt:lpstr>
      <vt:lpstr>過去データ(2011年6月)</vt:lpstr>
      <vt:lpstr>過去データ(2011年5月)</vt:lpstr>
      <vt:lpstr>過去データ(2011年4月)</vt:lpstr>
      <vt:lpstr>過去データ(2011年3月)</vt:lpstr>
      <vt:lpstr>過去データ(2011年2月)</vt:lpstr>
      <vt:lpstr>過去データ(2011年1月)</vt:lpstr>
      <vt:lpstr>過去データ(2010年12月)</vt:lpstr>
      <vt:lpstr>過去データ(2010年11月)</vt:lpstr>
      <vt:lpstr>過去データ(2010年10月)</vt:lpstr>
      <vt:lpstr>過去データ(2010年9月)</vt:lpstr>
      <vt:lpstr>過去データ(2010年8月)</vt:lpstr>
      <vt:lpstr>過去データ(2010年7月)</vt:lpstr>
      <vt:lpstr>過去データ(2010年6月)</vt:lpstr>
      <vt:lpstr>過去データ(2010年5月)</vt:lpstr>
      <vt:lpstr>過去データ(2010年4月)</vt:lpstr>
      <vt:lpstr>過去データ(2010年3月)</vt:lpstr>
      <vt:lpstr>過去データ(2010年2月)</vt:lpstr>
      <vt:lpstr>過去データ(2010年1月)</vt:lpstr>
      <vt:lpstr>過去データ(2009年12月)</vt:lpstr>
      <vt:lpstr>過去データ(2009年11月)</vt:lpstr>
      <vt:lpstr>過去データ(2009年10月)</vt:lpstr>
      <vt:lpstr>過去データ(2009年9月)</vt:lpstr>
      <vt:lpstr>過去データ(2009年8月)</vt:lpstr>
      <vt:lpstr>過去データ(2009年7月)</vt:lpstr>
      <vt:lpstr>過去データ(2009年6月)</vt:lpstr>
      <vt:lpstr>過去データ(2009年5月)</vt:lpstr>
      <vt:lpstr>過去データ(2009年4月)</vt:lpstr>
      <vt:lpstr>過去データ(2009年3月)</vt:lpstr>
      <vt:lpstr>過去データ(2009年2月) </vt:lpstr>
      <vt:lpstr>過去データ(2009年1月)</vt:lpstr>
      <vt:lpstr>過去データ(2008年12月)</vt:lpstr>
      <vt:lpstr>過去データ(2008年11月)</vt:lpstr>
      <vt:lpstr>過去データ(2008年10月) </vt:lpstr>
      <vt:lpstr>過去データ(2008年9月)</vt:lpstr>
      <vt:lpstr>過去データ(2008年8月)</vt:lpstr>
      <vt:lpstr>過去データ(2008年7月)</vt:lpstr>
      <vt:lpstr>過去データ(2008年6月)</vt:lpstr>
      <vt:lpstr>過去データ(2008年5月)</vt:lpstr>
      <vt:lpstr>過去データ(2008年4月)</vt:lpstr>
      <vt:lpstr>過去データ(2008年3月)</vt:lpstr>
      <vt:lpstr>過去データ(2008年2月)</vt:lpstr>
      <vt:lpstr>過去データ(2008年1月)</vt:lpstr>
      <vt:lpstr>過去データ(2007年12月)</vt:lpstr>
      <vt:lpstr>過去データ(2007年11月)</vt:lpstr>
      <vt:lpstr>過去データ(2007年10月)</vt:lpstr>
      <vt:lpstr>過去データ(2007年9月)</vt:lpstr>
      <vt:lpstr>過去データ(2007年8月)</vt:lpstr>
      <vt:lpstr>過去データ(2007年7月)</vt:lpstr>
      <vt:lpstr>過去データ(2007年6月)</vt:lpstr>
      <vt:lpstr>過去データ(2007年5月)</vt:lpstr>
      <vt:lpstr>過去データ(2007年4月)</vt:lpstr>
      <vt:lpstr>過去データ(2007年3月) </vt:lpstr>
      <vt:lpstr>過去データ(2007年2月)</vt:lpstr>
      <vt:lpstr>過去データ(2007年1月)</vt:lpstr>
      <vt:lpstr>過去データ(2006年12月)</vt:lpstr>
      <vt:lpstr>過去データ(2006年11月)</vt:lpstr>
      <vt:lpstr>過去データ(2006年10月)</vt:lpstr>
      <vt:lpstr>過去データ(2006年9月)</vt:lpstr>
      <vt:lpstr>過去データ(2006年8月)</vt:lpstr>
      <vt:lpstr>過去データ(2006年7月)</vt:lpstr>
      <vt:lpstr>過去データ(2006年6月)</vt:lpstr>
      <vt:lpstr>過去データ(2006年5月)</vt:lpstr>
      <vt:lpstr>過去データ(2006年4月)</vt:lpstr>
      <vt:lpstr>過去データ(2006年3月) </vt:lpstr>
      <vt:lpstr>過去データ(2006年2月)</vt:lpstr>
      <vt:lpstr>過去データ(2006年1月)</vt:lpstr>
      <vt:lpstr>過去データ(2005年12月)</vt:lpstr>
      <vt:lpstr>過去データ(2005年11月)</vt:lpstr>
      <vt:lpstr>過去データ(2005年10月) </vt:lpstr>
    </vt:vector>
  </TitlesOfParts>
  <Company>エムディー創研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</dc:creator>
  <cp:lastModifiedBy>Windows User</cp:lastModifiedBy>
  <cp:lastPrinted>2020-07-20T06:27:37Z</cp:lastPrinted>
  <dcterms:created xsi:type="dcterms:W3CDTF">2008-12-08T09:48:05Z</dcterms:created>
  <dcterms:modified xsi:type="dcterms:W3CDTF">2025-04-14T00:59:58Z</dcterms:modified>
</cp:coreProperties>
</file>