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60" yWindow="240" windowWidth="27090" windowHeight="11040" activeTab="1"/>
  </bookViews>
  <sheets>
    <sheet name="年度" sheetId="4" r:id="rId1"/>
    <sheet name="構成比" sheetId="6" r:id="rId2"/>
  </sheets>
  <definedNames>
    <definedName name="_xlnm.Print_Area" localSheetId="1">構成比!$A$1:$AT$34</definedName>
    <definedName name="_xlnm.Print_Area" localSheetId="0">年度!$B$2:$R$73</definedName>
  </definedNames>
  <calcPr calcId="144525"/>
</workbook>
</file>

<file path=xl/calcChain.xml><?xml version="1.0" encoding="utf-8"?>
<calcChain xmlns="http://schemas.openxmlformats.org/spreadsheetml/2006/main">
  <c r="I69" i="4" l="1"/>
  <c r="Q69" i="4"/>
  <c r="AP30" i="6"/>
  <c r="AO30" i="6"/>
  <c r="AM30" i="6"/>
  <c r="AL30" i="6"/>
  <c r="AJ30" i="6"/>
  <c r="AI30" i="6"/>
  <c r="AG30" i="6"/>
  <c r="AF30" i="6"/>
  <c r="AD30" i="6"/>
  <c r="AC30" i="6"/>
  <c r="AA30" i="6"/>
  <c r="Z30" i="6"/>
  <c r="X30" i="6"/>
  <c r="W30" i="6"/>
  <c r="R30" i="6"/>
  <c r="Q30" i="6"/>
  <c r="O30" i="6"/>
  <c r="N30" i="6"/>
  <c r="L30" i="6"/>
  <c r="K30" i="6"/>
  <c r="F30" i="6"/>
  <c r="E30" i="6"/>
  <c r="AR29" i="6"/>
  <c r="AQ29" i="6"/>
  <c r="AN30" i="6" s="1"/>
  <c r="U29" i="6"/>
  <c r="U30" i="6" s="1"/>
  <c r="T29" i="6"/>
  <c r="T30" i="6" s="1"/>
  <c r="S29" i="6"/>
  <c r="AS29" i="6"/>
  <c r="H30" i="6"/>
  <c r="G30" i="6" l="1"/>
  <c r="S30" i="6"/>
  <c r="I30" i="6"/>
  <c r="M30" i="6"/>
  <c r="Y30" i="6"/>
  <c r="AK30" i="6"/>
  <c r="J30" i="6"/>
  <c r="V30" i="6"/>
  <c r="AH30" i="6"/>
  <c r="AE30" i="6"/>
  <c r="D30" i="6"/>
  <c r="AQ30" i="6" s="1"/>
  <c r="P30" i="6"/>
  <c r="AB30" i="6"/>
  <c r="I27" i="6"/>
  <c r="H27" i="6"/>
  <c r="G27" i="6"/>
  <c r="U18" i="6"/>
  <c r="T18" i="6"/>
  <c r="AA16" i="6"/>
  <c r="Z16" i="6"/>
  <c r="X16" i="6"/>
  <c r="W16" i="6"/>
  <c r="U16" i="6"/>
  <c r="T16" i="6"/>
  <c r="AQ27" i="6"/>
  <c r="S27" i="6"/>
  <c r="S28" i="6"/>
  <c r="S26" i="6"/>
  <c r="S24" i="6"/>
  <c r="S22" i="6"/>
  <c r="S20" i="6"/>
  <c r="S18" i="6"/>
  <c r="S16" i="6"/>
  <c r="S14" i="6"/>
  <c r="AA14" i="6"/>
  <c r="Z14" i="6"/>
  <c r="X14" i="6"/>
  <c r="W14" i="6"/>
  <c r="U14" i="6"/>
  <c r="T14" i="6"/>
  <c r="AS27" i="6"/>
  <c r="AP28" i="6"/>
  <c r="AR27" i="6"/>
  <c r="AO28" i="6"/>
  <c r="AM28" i="6"/>
  <c r="AL28" i="6"/>
  <c r="AJ28" i="6"/>
  <c r="AI28" i="6"/>
  <c r="AG28" i="6"/>
  <c r="AF28" i="6"/>
  <c r="AD28" i="6"/>
  <c r="AC28" i="6"/>
  <c r="AA28" i="6"/>
  <c r="Z28" i="6"/>
  <c r="X28" i="6"/>
  <c r="W28" i="6"/>
  <c r="U27" i="6"/>
  <c r="U28" i="6"/>
  <c r="T27" i="6"/>
  <c r="T28" i="6"/>
  <c r="R28" i="6"/>
  <c r="Q28" i="6"/>
  <c r="O28" i="6"/>
  <c r="N28" i="6"/>
  <c r="L28" i="6"/>
  <c r="K28" i="6"/>
  <c r="I28" i="6"/>
  <c r="H28" i="6"/>
  <c r="F28" i="6"/>
  <c r="E28" i="6"/>
  <c r="AP26" i="6"/>
  <c r="AO26" i="6"/>
  <c r="AM26" i="6"/>
  <c r="AL26" i="6"/>
  <c r="AJ26" i="6"/>
  <c r="AI26" i="6"/>
  <c r="AG26" i="6"/>
  <c r="AF26" i="6"/>
  <c r="AD26" i="6"/>
  <c r="AC26" i="6"/>
  <c r="AA26" i="6"/>
  <c r="Z26" i="6"/>
  <c r="X26" i="6"/>
  <c r="W26" i="6"/>
  <c r="U26" i="6"/>
  <c r="T26" i="6"/>
  <c r="R26" i="6"/>
  <c r="Q26" i="6"/>
  <c r="O26" i="6"/>
  <c r="N26" i="6"/>
  <c r="L26" i="6"/>
  <c r="K26" i="6"/>
  <c r="I26" i="6"/>
  <c r="H26" i="6"/>
  <c r="F26" i="6"/>
  <c r="E26" i="6"/>
  <c r="AP24" i="6"/>
  <c r="AO24" i="6"/>
  <c r="AM24" i="6"/>
  <c r="AL24" i="6"/>
  <c r="AJ24" i="6"/>
  <c r="AI24" i="6"/>
  <c r="AG24" i="6"/>
  <c r="AF24" i="6"/>
  <c r="AD24" i="6"/>
  <c r="AC24" i="6"/>
  <c r="AA24" i="6"/>
  <c r="Z24" i="6"/>
  <c r="X24" i="6"/>
  <c r="W24" i="6"/>
  <c r="U24" i="6"/>
  <c r="T24" i="6"/>
  <c r="R24" i="6"/>
  <c r="Q24" i="6"/>
  <c r="O24" i="6"/>
  <c r="N24" i="6"/>
  <c r="L24" i="6"/>
  <c r="K24" i="6"/>
  <c r="I24" i="6"/>
  <c r="H24" i="6"/>
  <c r="F24" i="6"/>
  <c r="E24" i="6"/>
  <c r="AP22" i="6"/>
  <c r="AO22" i="6"/>
  <c r="AM22" i="6"/>
  <c r="AL22" i="6"/>
  <c r="AJ22" i="6"/>
  <c r="AI22" i="6"/>
  <c r="AG22" i="6"/>
  <c r="AF22" i="6"/>
  <c r="AD22" i="6"/>
  <c r="AC22" i="6"/>
  <c r="AA22" i="6"/>
  <c r="Z22" i="6"/>
  <c r="X22" i="6"/>
  <c r="W22" i="6"/>
  <c r="U22" i="6"/>
  <c r="T22" i="6"/>
  <c r="R22" i="6"/>
  <c r="Q22" i="6"/>
  <c r="O22" i="6"/>
  <c r="N22" i="6"/>
  <c r="L22" i="6"/>
  <c r="K22" i="6"/>
  <c r="I22" i="6"/>
  <c r="H22" i="6"/>
  <c r="F22" i="6"/>
  <c r="E22" i="6"/>
  <c r="D28" i="6"/>
  <c r="G28" i="6"/>
  <c r="AN28" i="6"/>
  <c r="AQ28" i="6"/>
  <c r="AK28" i="6"/>
  <c r="AH28" i="6"/>
  <c r="AE28" i="6"/>
  <c r="AB28" i="6"/>
  <c r="Y28" i="6"/>
  <c r="V28" i="6"/>
  <c r="P28" i="6"/>
  <c r="M28" i="6"/>
  <c r="J28" i="6"/>
  <c r="I68" i="4"/>
  <c r="E68" i="4"/>
  <c r="G32" i="4"/>
  <c r="F32" i="4"/>
  <c r="E32" i="4"/>
  <c r="P31" i="4"/>
  <c r="Q68" i="4"/>
  <c r="Q67" i="4"/>
  <c r="Q70" i="4"/>
  <c r="P70" i="4"/>
  <c r="O70" i="4"/>
  <c r="N70" i="4"/>
  <c r="M70" i="4"/>
  <c r="L70" i="4"/>
  <c r="K70" i="4"/>
  <c r="J70" i="4"/>
  <c r="I67" i="4"/>
  <c r="I70" i="4"/>
  <c r="H70" i="4"/>
  <c r="G70" i="4"/>
  <c r="F70" i="4"/>
  <c r="E70" i="4"/>
  <c r="D70" i="4"/>
  <c r="R30" i="4"/>
  <c r="R32" i="4"/>
  <c r="P32" i="4"/>
  <c r="J32" i="4"/>
  <c r="Q66" i="4"/>
  <c r="I66" i="4"/>
  <c r="R29" i="4"/>
  <c r="AS25" i="6"/>
  <c r="AR25" i="6"/>
  <c r="S25" i="6"/>
  <c r="U25" i="6"/>
  <c r="T25" i="6"/>
  <c r="AQ25" i="6"/>
  <c r="AE26" i="6"/>
  <c r="U23" i="6"/>
  <c r="T23" i="6"/>
  <c r="AN23" i="6"/>
  <c r="AK23" i="6"/>
  <c r="AH23" i="6"/>
  <c r="AE23" i="6"/>
  <c r="AB23" i="6"/>
  <c r="Y23" i="6"/>
  <c r="S23" i="6"/>
  <c r="V23" i="6"/>
  <c r="P23" i="6"/>
  <c r="M23" i="6"/>
  <c r="J23" i="6"/>
  <c r="D23" i="6"/>
  <c r="M26" i="6"/>
  <c r="J26" i="6"/>
  <c r="AN26" i="6"/>
  <c r="AH26" i="6"/>
  <c r="V26" i="6"/>
  <c r="AK26" i="6"/>
  <c r="Y26" i="6"/>
  <c r="P26" i="6"/>
  <c r="D26" i="6"/>
  <c r="AB26" i="6"/>
  <c r="G26" i="6"/>
  <c r="G23" i="6"/>
  <c r="AS23" i="6"/>
  <c r="AR23" i="6"/>
  <c r="AQ26" i="6"/>
  <c r="AQ23" i="6"/>
  <c r="AN24" i="6"/>
  <c r="I60" i="4"/>
  <c r="I61" i="4"/>
  <c r="I62" i="4"/>
  <c r="I63" i="4"/>
  <c r="I64" i="4"/>
  <c r="I65" i="4"/>
  <c r="I59" i="4"/>
  <c r="Q65" i="4"/>
  <c r="R28" i="4"/>
  <c r="G13" i="6"/>
  <c r="U21" i="6"/>
  <c r="T21" i="6"/>
  <c r="U19" i="6"/>
  <c r="T19" i="6"/>
  <c r="S19" i="6"/>
  <c r="U17" i="6"/>
  <c r="T17" i="6"/>
  <c r="S17" i="6"/>
  <c r="U15" i="6"/>
  <c r="T15" i="6"/>
  <c r="S15" i="6"/>
  <c r="T13" i="6"/>
  <c r="U13" i="6"/>
  <c r="S13" i="6"/>
  <c r="AS21" i="6"/>
  <c r="AR21" i="6"/>
  <c r="AN21" i="6"/>
  <c r="AK21" i="6"/>
  <c r="AH21" i="6"/>
  <c r="AE21" i="6"/>
  <c r="AB21" i="6"/>
  <c r="Y21" i="6"/>
  <c r="V21" i="6"/>
  <c r="S21" i="6"/>
  <c r="P21" i="6"/>
  <c r="M21" i="6"/>
  <c r="J21" i="6"/>
  <c r="D21" i="6"/>
  <c r="AS33" i="6"/>
  <c r="M24" i="6"/>
  <c r="AH24" i="6"/>
  <c r="V24" i="6"/>
  <c r="AK24" i="6"/>
  <c r="Y24" i="6"/>
  <c r="P24" i="6"/>
  <c r="D24" i="6"/>
  <c r="AB24" i="6"/>
  <c r="G24" i="6"/>
  <c r="J24" i="6"/>
  <c r="AE24" i="6"/>
  <c r="G21" i="6"/>
  <c r="AQ21" i="6"/>
  <c r="E18" i="6"/>
  <c r="E20" i="6"/>
  <c r="F20" i="6"/>
  <c r="I20" i="6"/>
  <c r="H20" i="6"/>
  <c r="L20" i="6"/>
  <c r="K20" i="6"/>
  <c r="N20" i="6"/>
  <c r="O20" i="6"/>
  <c r="R20" i="6"/>
  <c r="Q20" i="6"/>
  <c r="U20" i="6"/>
  <c r="T20" i="6"/>
  <c r="X20" i="6"/>
  <c r="W20" i="6"/>
  <c r="AA20" i="6"/>
  <c r="Z20" i="6"/>
  <c r="AD20" i="6"/>
  <c r="AC20" i="6"/>
  <c r="AG20" i="6"/>
  <c r="AF20" i="6"/>
  <c r="AI12" i="6"/>
  <c r="AI18" i="6"/>
  <c r="AI20" i="6"/>
  <c r="AJ20" i="6"/>
  <c r="AL20" i="6"/>
  <c r="AM20" i="6"/>
  <c r="AO20" i="6"/>
  <c r="AP20" i="6"/>
  <c r="AR18" i="6"/>
  <c r="AQ18" i="6"/>
  <c r="AS18" i="6"/>
  <c r="AS19" i="6"/>
  <c r="AR19" i="6"/>
  <c r="AN19" i="6"/>
  <c r="AK19" i="6"/>
  <c r="AH19" i="6"/>
  <c r="AE19" i="6"/>
  <c r="AB19" i="6"/>
  <c r="Y19" i="6"/>
  <c r="V19" i="6"/>
  <c r="P19" i="6"/>
  <c r="M19" i="6"/>
  <c r="J19" i="6"/>
  <c r="D19" i="6"/>
  <c r="AQ24" i="6"/>
  <c r="J22" i="6"/>
  <c r="AH22" i="6"/>
  <c r="V22" i="6"/>
  <c r="M22" i="6"/>
  <c r="D22" i="6"/>
  <c r="AN22" i="6"/>
  <c r="AE22" i="6"/>
  <c r="AB22" i="6"/>
  <c r="P22" i="6"/>
  <c r="G22" i="6"/>
  <c r="Y22" i="6"/>
  <c r="AK22" i="6"/>
  <c r="G19" i="6"/>
  <c r="AQ19" i="6"/>
  <c r="Q64" i="4"/>
  <c r="R27" i="4"/>
  <c r="AQ22" i="6"/>
  <c r="D20" i="6"/>
  <c r="AN20" i="6"/>
  <c r="AK20" i="6"/>
  <c r="AH20" i="6"/>
  <c r="AB20" i="6"/>
  <c r="M20" i="6"/>
  <c r="Y20" i="6"/>
  <c r="J20" i="6"/>
  <c r="V20" i="6"/>
  <c r="G20" i="6"/>
  <c r="AE20" i="6"/>
  <c r="P20" i="6"/>
  <c r="I18" i="6"/>
  <c r="H18" i="6"/>
  <c r="F18" i="6"/>
  <c r="R26" i="4"/>
  <c r="AQ20" i="6"/>
  <c r="AP18" i="6"/>
  <c r="AO18" i="6"/>
  <c r="AM18" i="6"/>
  <c r="AL18" i="6"/>
  <c r="AJ18" i="6"/>
  <c r="AG18" i="6"/>
  <c r="AF18" i="6"/>
  <c r="AD18" i="6"/>
  <c r="AC18" i="6"/>
  <c r="AA18" i="6"/>
  <c r="Z18" i="6"/>
  <c r="X18" i="6"/>
  <c r="W18" i="6"/>
  <c r="R18" i="6"/>
  <c r="Q18" i="6"/>
  <c r="N18" i="6"/>
  <c r="O18" i="6"/>
  <c r="L18" i="6"/>
  <c r="K18" i="6"/>
  <c r="R21" i="4"/>
  <c r="R22" i="4"/>
  <c r="R24" i="4"/>
  <c r="R25" i="4"/>
  <c r="AN17" i="6"/>
  <c r="AS17" i="6"/>
  <c r="AR17" i="6"/>
  <c r="AK17" i="6"/>
  <c r="AH17" i="6"/>
  <c r="AE17" i="6"/>
  <c r="AB17" i="6"/>
  <c r="Y17" i="6"/>
  <c r="V17" i="6"/>
  <c r="P17" i="6"/>
  <c r="M17" i="6"/>
  <c r="J17" i="6"/>
  <c r="D17" i="6"/>
  <c r="E63" i="4"/>
  <c r="Q63" i="4"/>
  <c r="G17" i="6"/>
  <c r="AQ17" i="6"/>
  <c r="D18" i="6"/>
  <c r="G18" i="6"/>
  <c r="AK18" i="6"/>
  <c r="P18" i="6"/>
  <c r="AB18" i="6"/>
  <c r="AN18" i="6"/>
  <c r="M18" i="6"/>
  <c r="Y18" i="6"/>
  <c r="J18" i="6"/>
  <c r="V18" i="6"/>
  <c r="AH18" i="6"/>
  <c r="AE18" i="6"/>
  <c r="H10" i="6"/>
  <c r="H15" i="6"/>
  <c r="I15" i="6"/>
  <c r="AK15" i="6"/>
  <c r="AH15" i="6"/>
  <c r="AE15" i="6"/>
  <c r="AB15" i="6"/>
  <c r="Y15" i="6"/>
  <c r="V15" i="6"/>
  <c r="P15" i="6"/>
  <c r="M15" i="6"/>
  <c r="J15" i="6"/>
  <c r="D15" i="6"/>
  <c r="E62" i="4"/>
  <c r="Q62" i="4"/>
  <c r="R23" i="4"/>
  <c r="R20" i="4"/>
  <c r="R19" i="4"/>
  <c r="R18" i="4"/>
  <c r="R17" i="4"/>
  <c r="R16" i="4"/>
  <c r="R15" i="4"/>
  <c r="R14" i="4"/>
  <c r="R13" i="4"/>
  <c r="R12" i="4"/>
  <c r="R11" i="4"/>
  <c r="R10" i="4"/>
  <c r="AR15" i="6"/>
  <c r="G15" i="6"/>
  <c r="AQ15" i="6"/>
  <c r="D16" i="6"/>
  <c r="AS15" i="6"/>
  <c r="AP16" i="6"/>
  <c r="E58" i="4"/>
  <c r="Q58" i="4"/>
  <c r="AO12" i="6"/>
  <c r="AL12" i="6"/>
  <c r="AF12" i="6"/>
  <c r="AC12" i="6"/>
  <c r="Z12" i="6"/>
  <c r="W12" i="6"/>
  <c r="T12" i="6"/>
  <c r="Q12" i="6"/>
  <c r="N12" i="6"/>
  <c r="K12" i="6"/>
  <c r="H12" i="6"/>
  <c r="E12" i="6"/>
  <c r="H13" i="6"/>
  <c r="AR13" i="6"/>
  <c r="AR12" i="6"/>
  <c r="AR10" i="6"/>
  <c r="AR9" i="6"/>
  <c r="I13" i="6"/>
  <c r="AE13" i="6"/>
  <c r="AH13" i="6"/>
  <c r="AK13" i="6"/>
  <c r="AN13" i="6"/>
  <c r="AB13" i="6"/>
  <c r="Y13" i="6"/>
  <c r="V13" i="6"/>
  <c r="P13" i="6"/>
  <c r="M13" i="6"/>
  <c r="J13" i="6"/>
  <c r="AE11" i="6"/>
  <c r="AE12" i="6"/>
  <c r="V11" i="6"/>
  <c r="AB11" i="6"/>
  <c r="Y11" i="6"/>
  <c r="I11" i="6"/>
  <c r="H11" i="6"/>
  <c r="U9" i="6"/>
  <c r="I9" i="6"/>
  <c r="AS9" i="6"/>
  <c r="T9" i="6"/>
  <c r="AN9" i="6"/>
  <c r="G11" i="6"/>
  <c r="G12" i="6"/>
  <c r="AR11" i="6"/>
  <c r="D13" i="6"/>
  <c r="H9" i="6"/>
  <c r="AK9" i="6"/>
  <c r="AH9" i="6"/>
  <c r="AE9" i="6"/>
  <c r="AB9" i="6"/>
  <c r="Y9" i="6"/>
  <c r="V9" i="6"/>
  <c r="S9" i="6"/>
  <c r="P9" i="6"/>
  <c r="M9" i="6"/>
  <c r="J9" i="6"/>
  <c r="D9" i="6"/>
  <c r="D11" i="6"/>
  <c r="E61" i="4"/>
  <c r="Q61" i="4"/>
  <c r="E60" i="4"/>
  <c r="Q60" i="4"/>
  <c r="E59" i="4"/>
  <c r="Q59" i="4"/>
  <c r="E57" i="4"/>
  <c r="Q57" i="4"/>
  <c r="E56" i="4"/>
  <c r="Q56" i="4"/>
  <c r="E55" i="4"/>
  <c r="Q55" i="4"/>
  <c r="E54" i="4"/>
  <c r="Q54" i="4"/>
  <c r="E53" i="4"/>
  <c r="Q53" i="4"/>
  <c r="E52" i="4"/>
  <c r="Q52" i="4"/>
  <c r="E50" i="4"/>
  <c r="Q50" i="4"/>
  <c r="E49" i="4"/>
  <c r="Q49" i="4"/>
  <c r="E48" i="4"/>
  <c r="Q48" i="4"/>
  <c r="E47" i="4"/>
  <c r="Q47" i="4"/>
  <c r="E45" i="4"/>
  <c r="Q45" i="4"/>
  <c r="E44" i="4"/>
  <c r="Q44" i="4"/>
  <c r="R7" i="4"/>
  <c r="R9" i="4"/>
  <c r="R8" i="4"/>
  <c r="AQ11" i="6"/>
  <c r="P12" i="6"/>
  <c r="AL10" i="6"/>
  <c r="AF10" i="6"/>
  <c r="Z10" i="6"/>
  <c r="N10" i="6"/>
  <c r="AO10" i="6"/>
  <c r="AI10" i="6"/>
  <c r="W10" i="6"/>
  <c r="E10" i="6"/>
  <c r="K10" i="6"/>
  <c r="AC10" i="6"/>
  <c r="Q10" i="6"/>
  <c r="T10" i="6"/>
  <c r="AB12" i="6"/>
  <c r="S12" i="6"/>
  <c r="H16" i="6"/>
  <c r="AI16" i="6"/>
  <c r="AL16" i="6"/>
  <c r="F16" i="6"/>
  <c r="AM16" i="6"/>
  <c r="AG16" i="6"/>
  <c r="AD16" i="6"/>
  <c r="R16" i="6"/>
  <c r="O16" i="6"/>
  <c r="L16" i="6"/>
  <c r="AS16" i="6"/>
  <c r="AJ16" i="6"/>
  <c r="I16" i="6"/>
  <c r="E16" i="6"/>
  <c r="AR16" i="6"/>
  <c r="AC16" i="6"/>
  <c r="AO16" i="6"/>
  <c r="AF16" i="6"/>
  <c r="Q16" i="6"/>
  <c r="N16" i="6"/>
  <c r="K16" i="6"/>
  <c r="AQ13" i="6"/>
  <c r="D14" i="6"/>
  <c r="G9" i="6"/>
  <c r="AD10" i="6"/>
  <c r="AP10" i="6"/>
  <c r="AJ10" i="6"/>
  <c r="Y12" i="6"/>
  <c r="AH12" i="6"/>
  <c r="D12" i="6"/>
  <c r="AQ12" i="6"/>
  <c r="AK12" i="6"/>
  <c r="AN12" i="6"/>
  <c r="J12" i="6"/>
  <c r="V12" i="6"/>
  <c r="M12" i="6"/>
  <c r="AA10" i="6"/>
  <c r="AG10" i="6"/>
  <c r="AS13" i="6"/>
  <c r="F14" i="6"/>
  <c r="L10" i="6"/>
  <c r="AQ9" i="6"/>
  <c r="Y10" i="6"/>
  <c r="I10" i="6"/>
  <c r="R10" i="6"/>
  <c r="AS11" i="6"/>
  <c r="AM12" i="6"/>
  <c r="AK10" i="6"/>
  <c r="D10" i="6"/>
  <c r="AS10" i="6"/>
  <c r="U10" i="6"/>
  <c r="AM10" i="6"/>
  <c r="X10" i="6"/>
  <c r="O10" i="6"/>
  <c r="F10" i="6"/>
  <c r="U12" i="6"/>
  <c r="AJ12" i="6"/>
  <c r="F12" i="6"/>
  <c r="X12" i="6"/>
  <c r="L12" i="6"/>
  <c r="AG12" i="6"/>
  <c r="AM14" i="6"/>
  <c r="AJ14" i="6"/>
  <c r="R14" i="6"/>
  <c r="AC14" i="6"/>
  <c r="AO14" i="6"/>
  <c r="H14" i="6"/>
  <c r="E14" i="6"/>
  <c r="AL14" i="6"/>
  <c r="N14" i="6"/>
  <c r="AR14" i="6"/>
  <c r="AI14" i="6"/>
  <c r="AF14" i="6"/>
  <c r="Q14" i="6"/>
  <c r="K14" i="6"/>
  <c r="AE16" i="6"/>
  <c r="G16" i="6"/>
  <c r="AQ16" i="6"/>
  <c r="AN16" i="6"/>
  <c r="P16" i="6"/>
  <c r="AB16" i="6"/>
  <c r="Y16" i="6"/>
  <c r="AH16" i="6"/>
  <c r="AK16" i="6"/>
  <c r="M16" i="6"/>
  <c r="J16" i="6"/>
  <c r="V16" i="6"/>
  <c r="AS14" i="6"/>
  <c r="I14" i="6"/>
  <c r="AP14" i="6"/>
  <c r="O14" i="6"/>
  <c r="L14" i="6"/>
  <c r="Y14" i="6"/>
  <c r="AE14" i="6"/>
  <c r="AK14" i="6"/>
  <c r="AH14" i="6"/>
  <c r="AB14" i="6"/>
  <c r="V14" i="6"/>
  <c r="J14" i="6"/>
  <c r="AN14" i="6"/>
  <c r="M14" i="6"/>
  <c r="P14" i="6"/>
  <c r="G14" i="6"/>
  <c r="AN10" i="6"/>
  <c r="J10" i="6"/>
  <c r="M10" i="6"/>
  <c r="P10" i="6"/>
  <c r="AB10" i="6"/>
  <c r="AE10" i="6"/>
  <c r="G10" i="6"/>
  <c r="AQ10" i="6"/>
  <c r="V10" i="6"/>
  <c r="AH10" i="6"/>
  <c r="S10" i="6"/>
  <c r="O12" i="6"/>
  <c r="AA12" i="6"/>
  <c r="AS12" i="6"/>
  <c r="AG14" i="6"/>
  <c r="AD14" i="6"/>
  <c r="AQ14" i="6"/>
  <c r="AD12" i="6"/>
  <c r="R12" i="6"/>
  <c r="AP12" i="6"/>
  <c r="I12" i="6"/>
</calcChain>
</file>

<file path=xl/sharedStrings.xml><?xml version="1.0" encoding="utf-8"?>
<sst xmlns="http://schemas.openxmlformats.org/spreadsheetml/2006/main" count="273" uniqueCount="59">
  <si>
    <t>年</t>
    <rPh sb="0" eb="1">
      <t>ネン</t>
    </rPh>
    <phoneticPr fontId="5"/>
  </si>
  <si>
    <t>-</t>
  </si>
  <si>
    <t>その他</t>
    <phoneticPr fontId="5"/>
  </si>
  <si>
    <t>データ元：（独）農畜産業振興機構「乳製品の流通実態調査報告書」</t>
    <rPh sb="3" eb="4">
      <t>モト</t>
    </rPh>
    <phoneticPr fontId="2"/>
  </si>
  <si>
    <t>加工乳</t>
    <phoneticPr fontId="5"/>
  </si>
  <si>
    <t>乳等主要原料食品</t>
    <phoneticPr fontId="5"/>
  </si>
  <si>
    <t>調製粉乳</t>
    <phoneticPr fontId="5"/>
  </si>
  <si>
    <t>パン類</t>
    <rPh sb="2" eb="3">
      <t>タグイ</t>
    </rPh>
    <phoneticPr fontId="5"/>
  </si>
  <si>
    <t>調理食品</t>
    <rPh sb="0" eb="1">
      <t>チョウ</t>
    </rPh>
    <rPh sb="1" eb="2">
      <t>リ</t>
    </rPh>
    <rPh sb="2" eb="3">
      <t>ショク</t>
    </rPh>
    <rPh sb="3" eb="4">
      <t>ヒン</t>
    </rPh>
    <phoneticPr fontId="5"/>
  </si>
  <si>
    <t>飲料</t>
    <phoneticPr fontId="5"/>
  </si>
  <si>
    <t>乳飲料</t>
    <phoneticPr fontId="5"/>
  </si>
  <si>
    <t>年度別脱脂粉乳の用途別消費量</t>
    <rPh sb="3" eb="5">
      <t>ダッシ</t>
    </rPh>
    <rPh sb="5" eb="7">
      <t>フンニュウ</t>
    </rPh>
    <rPh sb="8" eb="10">
      <t>ヨウト</t>
    </rPh>
    <rPh sb="10" eb="11">
      <t>ベツ</t>
    </rPh>
    <rPh sb="11" eb="14">
      <t>ショウヒリョウ</t>
    </rPh>
    <phoneticPr fontId="5"/>
  </si>
  <si>
    <t>アイス
クリーム類</t>
    <phoneticPr fontId="5"/>
  </si>
  <si>
    <t>マーガ
リン類</t>
    <phoneticPr fontId="5"/>
  </si>
  <si>
    <t>外食・
ホテル</t>
    <phoneticPr fontId="5"/>
  </si>
  <si>
    <t>はっ酵乳・乳酸菌飲料</t>
    <rPh sb="2" eb="3">
      <t>コウ</t>
    </rPh>
    <rPh sb="3" eb="4">
      <t>チチ</t>
    </rPh>
    <rPh sb="5" eb="8">
      <t>ニュウサンキン</t>
    </rPh>
    <rPh sb="8" eb="10">
      <t>インリョウ</t>
    </rPh>
    <phoneticPr fontId="5"/>
  </si>
  <si>
    <t>家庭用
（小売業向）</t>
    <phoneticPr fontId="5"/>
  </si>
  <si>
    <t>計</t>
    <rPh sb="0" eb="1">
      <t>ケイ</t>
    </rPh>
    <phoneticPr fontId="5"/>
  </si>
  <si>
    <t>乳業
メーカー
（社内消費）</t>
    <phoneticPr fontId="5"/>
  </si>
  <si>
    <t>業務用</t>
    <phoneticPr fontId="5"/>
  </si>
  <si>
    <t>家庭用</t>
    <phoneticPr fontId="5"/>
  </si>
  <si>
    <t>飲料
メーカー</t>
    <phoneticPr fontId="2"/>
  </si>
  <si>
    <t>調理食品メーカー</t>
    <phoneticPr fontId="2"/>
  </si>
  <si>
    <t>外食・
ホテル業</t>
    <rPh sb="7" eb="8">
      <t>ギョウ</t>
    </rPh>
    <phoneticPr fontId="2"/>
  </si>
  <si>
    <t>その他</t>
    <phoneticPr fontId="2"/>
  </si>
  <si>
    <t>小売業向け
家庭用</t>
    <rPh sb="3" eb="4">
      <t>ム</t>
    </rPh>
    <phoneticPr fontId="2"/>
  </si>
  <si>
    <t>うち
菓子ﾒｰｶｰ</t>
    <rPh sb="3" eb="5">
      <t>カシ</t>
    </rPh>
    <phoneticPr fontId="2"/>
  </si>
  <si>
    <t>家庭用</t>
    <phoneticPr fontId="5"/>
  </si>
  <si>
    <t>乳業・ｱｲｽｸﾘｰﾑﾒｰｶｰ</t>
    <phoneticPr fontId="2"/>
  </si>
  <si>
    <t>はっ酵乳・
乳酸菌
飲料ﾒｰｶｰ</t>
    <phoneticPr fontId="2"/>
  </si>
  <si>
    <t>加工油脂メーカー</t>
    <phoneticPr fontId="2"/>
  </si>
  <si>
    <t>パン・菓子メーカー</t>
    <phoneticPr fontId="2"/>
  </si>
  <si>
    <t>飲料
メーカー</t>
    <phoneticPr fontId="2"/>
  </si>
  <si>
    <t>調理食品メーカー</t>
    <phoneticPr fontId="2"/>
  </si>
  <si>
    <t>その他</t>
    <phoneticPr fontId="2"/>
  </si>
  <si>
    <t>うち
ﾊﾟﾝﾒｰｶｰ</t>
    <phoneticPr fontId="2"/>
  </si>
  <si>
    <t>年度別脱脂粉乳の業種別流通消費量</t>
  </si>
  <si>
    <t>年度別脱脂粉乳の業種別流通消費量</t>
    <rPh sb="0" eb="2">
      <t>ネンド</t>
    </rPh>
    <rPh sb="2" eb="3">
      <t>ベツ</t>
    </rPh>
    <rPh sb="3" eb="5">
      <t>ダッシ</t>
    </rPh>
    <rPh sb="5" eb="7">
      <t>フンニュウ</t>
    </rPh>
    <rPh sb="8" eb="10">
      <t>ギョウシュ</t>
    </rPh>
    <rPh sb="10" eb="11">
      <t>ベツ</t>
    </rPh>
    <rPh sb="11" eb="13">
      <t>リュウツウ</t>
    </rPh>
    <rPh sb="13" eb="16">
      <t>ショウヒリョウ</t>
    </rPh>
    <phoneticPr fontId="5"/>
  </si>
  <si>
    <t>注：１  （乳業）・アイスメーカーは乳業のうちバター・脱脂粉乳を生産していないメーカーである。</t>
  </si>
  <si>
    <t>　　 ２  「計」はJミルクによる算出。</t>
    <rPh sb="7" eb="8">
      <t>ケイ</t>
    </rPh>
    <phoneticPr fontId="2"/>
  </si>
  <si>
    <t>国産</t>
    <rPh sb="0" eb="2">
      <t>コクサン</t>
    </rPh>
    <phoneticPr fontId="2"/>
  </si>
  <si>
    <t>輸入</t>
    <rPh sb="0" eb="2">
      <t>ユニュウ</t>
    </rPh>
    <phoneticPr fontId="2"/>
  </si>
  <si>
    <t>（単位：トン、％）</t>
    <rPh sb="1" eb="3">
      <t>タンイ</t>
    </rPh>
    <phoneticPr fontId="3"/>
  </si>
  <si>
    <t/>
  </si>
  <si>
    <t>構成比</t>
    <phoneticPr fontId="2"/>
  </si>
  <si>
    <t>　　 ２  「構成比」「計」はJミルクによる算出。</t>
    <rPh sb="7" eb="10">
      <t>コウセイヒ</t>
    </rPh>
    <rPh sb="12" eb="13">
      <t>ケイ</t>
    </rPh>
    <phoneticPr fontId="2"/>
  </si>
  <si>
    <t>菓子・
デザート類</t>
    <phoneticPr fontId="5"/>
  </si>
  <si>
    <t>　　 ３  「構成比」は「計」に対するものである。</t>
    <rPh sb="7" eb="10">
      <t>コウセイヒ</t>
    </rPh>
    <rPh sb="13" eb="14">
      <t>ケイ</t>
    </rPh>
    <rPh sb="16" eb="17">
      <t>タイ</t>
    </rPh>
    <phoneticPr fontId="2"/>
  </si>
  <si>
    <t>2012</t>
    <phoneticPr fontId="2"/>
  </si>
  <si>
    <t>2013</t>
    <phoneticPr fontId="2"/>
  </si>
  <si>
    <t>2014</t>
    <phoneticPr fontId="2"/>
  </si>
  <si>
    <t>注：１  乳業・アイスメーカーは乳業のうちバター・脱脂粉乳を生産していないメーカーである。</t>
    <phoneticPr fontId="2"/>
  </si>
  <si>
    <t>ﾊﾟﾝﾒｰｶｰ</t>
    <phoneticPr fontId="2"/>
  </si>
  <si>
    <t>菓子ﾒｰｶｰ</t>
    <rPh sb="0" eb="2">
      <t>カシ</t>
    </rPh>
    <phoneticPr fontId="2"/>
  </si>
  <si>
    <t>注：１  「前年比」「計」はJミルクによる算出。</t>
    <phoneticPr fontId="2"/>
  </si>
  <si>
    <t>令和元</t>
    <rPh sb="0" eb="2">
      <t>レイワガン</t>
    </rPh>
    <phoneticPr fontId="2"/>
  </si>
  <si>
    <t>前年比</t>
    <phoneticPr fontId="2"/>
  </si>
  <si>
    <t>前年比</t>
    <phoneticPr fontId="2"/>
  </si>
  <si>
    <t>毎年1回更新、最終更新日2024/7/31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</si>
</sst>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[$-10411]#,##0;\-#,##0"/>
    <numFmt numFmtId="178" formatCode="#,##0_);[Red]\(#,##0\)"/>
    <numFmt numFmtId="179" formatCode="0.0%"/>
    <numFmt numFmtId="180" formatCode="0.0%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3" borderId="10" xfId="0" applyFont="1" applyFill="1" applyBorder="1" applyAlignment="1">
      <alignment horizontal="center" vertical="center" wrapText="1"/>
    </xf>
    <xf numFmtId="0" fontId="9" fillId="4" borderId="11" xfId="0" quotePrefix="1" applyFont="1" applyFill="1" applyBorder="1" applyAlignment="1">
      <alignment horizontal="center" vertical="center"/>
    </xf>
    <xf numFmtId="0" fontId="9" fillId="4" borderId="12" xfId="0" quotePrefix="1" applyFont="1" applyFill="1" applyBorder="1" applyAlignment="1">
      <alignment horizontal="right" vertical="center"/>
    </xf>
    <xf numFmtId="0" fontId="9" fillId="4" borderId="13" xfId="0" quotePrefix="1" applyFont="1" applyFill="1" applyBorder="1" applyAlignment="1">
      <alignment horizontal="center" vertical="center"/>
    </xf>
    <xf numFmtId="0" fontId="9" fillId="4" borderId="14" xfId="0" quotePrefix="1" applyFont="1" applyFill="1" applyBorder="1" applyAlignment="1">
      <alignment horizontal="right" vertical="center"/>
    </xf>
    <xf numFmtId="0" fontId="9" fillId="4" borderId="15" xfId="0" quotePrefix="1" applyFont="1" applyFill="1" applyBorder="1" applyAlignment="1">
      <alignment horizontal="center" vertical="center"/>
    </xf>
    <xf numFmtId="0" fontId="9" fillId="4" borderId="16" xfId="0" quotePrefix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/>
    <xf numFmtId="0" fontId="3" fillId="2" borderId="0" xfId="0" applyFont="1" applyFill="1"/>
    <xf numFmtId="0" fontId="7" fillId="2" borderId="0" xfId="2" applyFont="1" applyFill="1" applyBorder="1" applyAlignment="1"/>
    <xf numFmtId="0" fontId="4" fillId="2" borderId="0" xfId="0" applyFont="1" applyFill="1"/>
    <xf numFmtId="0" fontId="10" fillId="2" borderId="0" xfId="0" applyFont="1" applyFill="1" applyAlignment="1"/>
    <xf numFmtId="178" fontId="13" fillId="2" borderId="11" xfId="0" applyNumberFormat="1" applyFont="1" applyFill="1" applyBorder="1" applyAlignment="1">
      <alignment vertical="center"/>
    </xf>
    <xf numFmtId="178" fontId="13" fillId="2" borderId="17" xfId="0" applyNumberFormat="1" applyFont="1" applyFill="1" applyBorder="1" applyAlignment="1">
      <alignment vertical="center"/>
    </xf>
    <xf numFmtId="178" fontId="6" fillId="0" borderId="17" xfId="0" applyNumberFormat="1" applyFont="1" applyBorder="1" applyAlignment="1" applyProtection="1">
      <alignment horizontal="right" vertical="center"/>
      <protection locked="0"/>
    </xf>
    <xf numFmtId="178" fontId="6" fillId="0" borderId="17" xfId="0" applyNumberFormat="1" applyFont="1" applyBorder="1" applyAlignment="1" applyProtection="1">
      <alignment vertical="center"/>
      <protection locked="0"/>
    </xf>
    <xf numFmtId="178" fontId="13" fillId="2" borderId="17" xfId="0" applyNumberFormat="1" applyFont="1" applyFill="1" applyBorder="1" applyAlignment="1">
      <alignment horizontal="right" vertical="center"/>
    </xf>
    <xf numFmtId="178" fontId="6" fillId="0" borderId="12" xfId="0" applyNumberFormat="1" applyFont="1" applyBorder="1" applyAlignment="1" applyProtection="1">
      <alignment horizontal="right" vertical="top"/>
      <protection locked="0"/>
    </xf>
    <xf numFmtId="178" fontId="13" fillId="2" borderId="15" xfId="0" applyNumberFormat="1" applyFont="1" applyFill="1" applyBorder="1" applyAlignment="1">
      <alignment vertical="center"/>
    </xf>
    <xf numFmtId="0" fontId="9" fillId="4" borderId="19" xfId="0" quotePrefix="1" applyFont="1" applyFill="1" applyBorder="1" applyAlignment="1">
      <alignment horizontal="center" vertical="center"/>
    </xf>
    <xf numFmtId="0" fontId="9" fillId="4" borderId="20" xfId="0" quotePrefix="1" applyFont="1" applyFill="1" applyBorder="1" applyAlignment="1">
      <alignment horizontal="right" vertical="center"/>
    </xf>
    <xf numFmtId="178" fontId="13" fillId="2" borderId="19" xfId="0" applyNumberFormat="1" applyFont="1" applyFill="1" applyBorder="1" applyAlignment="1">
      <alignment horizontal="right" vertical="center"/>
    </xf>
    <xf numFmtId="178" fontId="13" fillId="2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Border="1" applyAlignment="1" applyProtection="1">
      <alignment horizontal="right" vertical="center"/>
      <protection locked="0"/>
    </xf>
    <xf numFmtId="178" fontId="13" fillId="2" borderId="13" xfId="0" applyNumberFormat="1" applyFont="1" applyFill="1" applyBorder="1" applyAlignment="1">
      <alignment vertical="center"/>
    </xf>
    <xf numFmtId="178" fontId="6" fillId="0" borderId="22" xfId="0" applyNumberFormat="1" applyFont="1" applyBorder="1" applyAlignment="1" applyProtection="1">
      <alignment horizontal="right" vertical="center"/>
      <protection locked="0"/>
    </xf>
    <xf numFmtId="178" fontId="13" fillId="2" borderId="22" xfId="0" applyNumberFormat="1" applyFont="1" applyFill="1" applyBorder="1" applyAlignment="1">
      <alignment horizontal="right" vertical="center"/>
    </xf>
    <xf numFmtId="178" fontId="13" fillId="2" borderId="14" xfId="0" applyNumberFormat="1" applyFont="1" applyFill="1" applyBorder="1" applyAlignment="1">
      <alignment horizontal="right" vertical="center"/>
    </xf>
    <xf numFmtId="0" fontId="7" fillId="2" borderId="1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178" fontId="13" fillId="2" borderId="11" xfId="0" applyNumberFormat="1" applyFont="1" applyFill="1" applyBorder="1" applyAlignment="1">
      <alignment horizontal="right" vertical="center"/>
    </xf>
    <xf numFmtId="178" fontId="6" fillId="0" borderId="12" xfId="0" applyNumberFormat="1" applyFont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76" fontId="13" fillId="0" borderId="0" xfId="0" applyNumberFormat="1" applyFont="1" applyFill="1" applyBorder="1" applyAlignment="1">
      <alignment horizontal="right" vertical="center"/>
    </xf>
    <xf numFmtId="178" fontId="13" fillId="2" borderId="13" xfId="0" applyNumberFormat="1" applyFont="1" applyFill="1" applyBorder="1" applyAlignment="1">
      <alignment horizontal="right" vertical="center"/>
    </xf>
    <xf numFmtId="178" fontId="6" fillId="0" borderId="14" xfId="0" applyNumberFormat="1" applyFont="1" applyBorder="1" applyAlignment="1" applyProtection="1">
      <alignment horizontal="right" vertical="center"/>
      <protection locked="0"/>
    </xf>
    <xf numFmtId="179" fontId="6" fillId="0" borderId="2" xfId="0" applyNumberFormat="1" applyFont="1" applyBorder="1" applyAlignment="1" applyProtection="1">
      <alignment horizontal="right" vertical="center" wrapText="1"/>
      <protection locked="0"/>
    </xf>
    <xf numFmtId="0" fontId="9" fillId="2" borderId="1" xfId="0" applyFont="1" applyFill="1" applyBorder="1"/>
    <xf numFmtId="0" fontId="9" fillId="0" borderId="0" xfId="0" applyFont="1" applyFill="1" applyBorder="1"/>
    <xf numFmtId="0" fontId="9" fillId="2" borderId="0" xfId="0" applyFont="1" applyFill="1" applyBorder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3" borderId="3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9" fillId="4" borderId="31" xfId="0" quotePrefix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78" fontId="8" fillId="2" borderId="15" xfId="0" applyNumberFormat="1" applyFont="1" applyFill="1" applyBorder="1" applyAlignment="1">
      <alignment horizontal="right" vertical="center"/>
    </xf>
    <xf numFmtId="178" fontId="8" fillId="2" borderId="22" xfId="0" applyNumberFormat="1" applyFont="1" applyFill="1" applyBorder="1" applyAlignment="1">
      <alignment vertical="center"/>
    </xf>
    <xf numFmtId="178" fontId="8" fillId="0" borderId="22" xfId="0" applyNumberFormat="1" applyFont="1" applyBorder="1" applyAlignment="1" applyProtection="1">
      <alignment horizontal="right" vertical="center"/>
      <protection locked="0"/>
    </xf>
    <xf numFmtId="178" fontId="8" fillId="0" borderId="22" xfId="0" applyNumberFormat="1" applyFont="1" applyBorder="1" applyAlignment="1" applyProtection="1">
      <alignment vertical="center"/>
      <protection locked="0"/>
    </xf>
    <xf numFmtId="178" fontId="8" fillId="0" borderId="14" xfId="0" applyNumberFormat="1" applyFont="1" applyBorder="1" applyAlignment="1" applyProtection="1">
      <alignment horizontal="right" vertical="top"/>
      <protection locked="0"/>
    </xf>
    <xf numFmtId="178" fontId="8" fillId="2" borderId="22" xfId="0" applyNumberFormat="1" applyFont="1" applyFill="1" applyBorder="1" applyAlignment="1">
      <alignment horizontal="right" vertical="center"/>
    </xf>
    <xf numFmtId="178" fontId="8" fillId="2" borderId="18" xfId="0" applyNumberFormat="1" applyFont="1" applyFill="1" applyBorder="1" applyAlignment="1">
      <alignment vertical="center"/>
    </xf>
    <xf numFmtId="178" fontId="8" fillId="0" borderId="18" xfId="0" applyNumberFormat="1" applyFont="1" applyBorder="1" applyAlignment="1" applyProtection="1">
      <alignment horizontal="right" vertical="center"/>
      <protection locked="0"/>
    </xf>
    <xf numFmtId="178" fontId="8" fillId="0" borderId="18" xfId="0" applyNumberFormat="1" applyFont="1" applyBorder="1" applyAlignment="1" applyProtection="1">
      <alignment vertical="center"/>
      <protection locked="0"/>
    </xf>
    <xf numFmtId="178" fontId="8" fillId="0" borderId="16" xfId="0" applyNumberFormat="1" applyFont="1" applyBorder="1" applyAlignment="1" applyProtection="1">
      <alignment horizontal="right" vertical="top"/>
      <protection locked="0"/>
    </xf>
    <xf numFmtId="178" fontId="8" fillId="2" borderId="14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 applyProtection="1">
      <alignment horizontal="right" vertical="center"/>
      <protection locked="0"/>
    </xf>
    <xf numFmtId="178" fontId="8" fillId="2" borderId="18" xfId="0" applyNumberFormat="1" applyFont="1" applyFill="1" applyBorder="1" applyAlignment="1">
      <alignment horizontal="right" vertical="center"/>
    </xf>
    <xf numFmtId="178" fontId="8" fillId="0" borderId="16" xfId="0" applyNumberFormat="1" applyFont="1" applyBorder="1" applyAlignment="1" applyProtection="1">
      <alignment horizontal="right" vertical="center"/>
      <protection locked="0"/>
    </xf>
    <xf numFmtId="178" fontId="8" fillId="2" borderId="21" xfId="0" applyNumberFormat="1" applyFont="1" applyFill="1" applyBorder="1" applyAlignment="1">
      <alignment horizontal="right" vertical="center"/>
    </xf>
    <xf numFmtId="178" fontId="8" fillId="0" borderId="21" xfId="0" applyNumberFormat="1" applyFont="1" applyBorder="1" applyAlignment="1" applyProtection="1">
      <alignment horizontal="right" vertical="center"/>
      <protection locked="0"/>
    </xf>
    <xf numFmtId="178" fontId="8" fillId="2" borderId="13" xfId="0" applyNumberFormat="1" applyFont="1" applyFill="1" applyBorder="1" applyAlignment="1">
      <alignment horizontal="right" vertical="center"/>
    </xf>
    <xf numFmtId="178" fontId="8" fillId="0" borderId="14" xfId="0" applyNumberFormat="1" applyFont="1" applyBorder="1" applyAlignment="1" applyProtection="1">
      <alignment horizontal="right" vertical="center"/>
      <protection locked="0"/>
    </xf>
    <xf numFmtId="0" fontId="7" fillId="2" borderId="0" xfId="0" applyFont="1" applyFill="1"/>
    <xf numFmtId="0" fontId="7" fillId="2" borderId="0" xfId="2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9" fillId="4" borderId="36" xfId="0" quotePrefix="1" applyFont="1" applyFill="1" applyBorder="1" applyAlignment="1">
      <alignment horizontal="center" vertical="center"/>
    </xf>
    <xf numFmtId="0" fontId="9" fillId="4" borderId="36" xfId="0" quotePrefix="1" applyFont="1" applyFill="1" applyBorder="1" applyAlignment="1">
      <alignment horizontal="right" vertical="center"/>
    </xf>
    <xf numFmtId="178" fontId="13" fillId="0" borderId="37" xfId="0" applyNumberFormat="1" applyFont="1" applyFill="1" applyBorder="1" applyAlignment="1">
      <alignment vertical="center"/>
    </xf>
    <xf numFmtId="180" fontId="6" fillId="0" borderId="38" xfId="0" applyNumberFormat="1" applyFont="1" applyFill="1" applyBorder="1" applyAlignment="1" applyProtection="1">
      <alignment vertical="center"/>
      <protection locked="0"/>
    </xf>
    <xf numFmtId="178" fontId="9" fillId="2" borderId="0" xfId="0" applyNumberFormat="1" applyFont="1" applyFill="1"/>
    <xf numFmtId="10" fontId="0" fillId="0" borderId="0" xfId="1" applyNumberFormat="1" applyFont="1" applyFill="1" applyBorder="1" applyAlignment="1">
      <alignment vertical="center"/>
    </xf>
    <xf numFmtId="178" fontId="13" fillId="0" borderId="39" xfId="0" applyNumberFormat="1" applyFont="1" applyFill="1" applyBorder="1" applyAlignment="1">
      <alignment vertical="center"/>
    </xf>
    <xf numFmtId="178" fontId="13" fillId="0" borderId="37" xfId="0" applyNumberFormat="1" applyFont="1" applyFill="1" applyBorder="1" applyAlignment="1">
      <alignment horizontal="right" vertical="center"/>
    </xf>
    <xf numFmtId="178" fontId="6" fillId="0" borderId="37" xfId="0" applyNumberFormat="1" applyFont="1" applyFill="1" applyBorder="1" applyAlignment="1" applyProtection="1">
      <alignment vertical="center"/>
      <protection locked="0"/>
    </xf>
    <xf numFmtId="178" fontId="6" fillId="0" borderId="37" xfId="0" applyNumberFormat="1" applyFont="1" applyFill="1" applyBorder="1" applyAlignment="1" applyProtection="1">
      <alignment horizontal="right" vertical="center"/>
      <protection locked="0"/>
    </xf>
    <xf numFmtId="178" fontId="13" fillId="0" borderId="40" xfId="0" applyNumberFormat="1" applyFont="1" applyFill="1" applyBorder="1" applyAlignment="1">
      <alignment horizontal="right" vertical="center"/>
    </xf>
    <xf numFmtId="0" fontId="9" fillId="0" borderId="0" xfId="0" applyFont="1" applyFill="1"/>
    <xf numFmtId="180" fontId="13" fillId="0" borderId="41" xfId="0" applyNumberFormat="1" applyFont="1" applyFill="1" applyBorder="1" applyAlignment="1">
      <alignment vertical="center"/>
    </xf>
    <xf numFmtId="180" fontId="13" fillId="0" borderId="38" xfId="0" applyNumberFormat="1" applyFont="1" applyFill="1" applyBorder="1" applyAlignment="1">
      <alignment horizontal="right" vertical="center"/>
    </xf>
    <xf numFmtId="180" fontId="13" fillId="0" borderId="38" xfId="0" applyNumberFormat="1" applyFont="1" applyFill="1" applyBorder="1" applyAlignment="1">
      <alignment vertical="center"/>
    </xf>
    <xf numFmtId="180" fontId="13" fillId="0" borderId="3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9" fillId="0" borderId="0" xfId="0" applyFont="1" applyFill="1" applyAlignment="1">
      <alignment horizontal="right"/>
    </xf>
    <xf numFmtId="0" fontId="12" fillId="0" borderId="0" xfId="0" applyFont="1" applyFill="1"/>
    <xf numFmtId="178" fontId="13" fillId="0" borderId="13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 applyProtection="1">
      <alignment vertical="center"/>
      <protection locked="0"/>
    </xf>
    <xf numFmtId="178" fontId="8" fillId="0" borderId="14" xfId="0" applyNumberFormat="1" applyFont="1" applyFill="1" applyBorder="1" applyAlignment="1" applyProtection="1">
      <alignment horizontal="right" vertical="top"/>
      <protection locked="0"/>
    </xf>
    <xf numFmtId="178" fontId="8" fillId="0" borderId="18" xfId="0" applyNumberFormat="1" applyFont="1" applyFill="1" applyBorder="1" applyAlignment="1" applyProtection="1">
      <alignment horizontal="right" vertical="center"/>
      <protection locked="0"/>
    </xf>
    <xf numFmtId="178" fontId="8" fillId="0" borderId="16" xfId="0" applyNumberFormat="1" applyFont="1" applyFill="1" applyBorder="1" applyAlignment="1" applyProtection="1">
      <alignment horizontal="right" vertical="top"/>
      <protection locked="0"/>
    </xf>
    <xf numFmtId="178" fontId="8" fillId="0" borderId="13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178" fontId="8" fillId="0" borderId="14" xfId="0" applyNumberFormat="1" applyFont="1" applyFill="1" applyBorder="1" applyAlignment="1" applyProtection="1">
      <alignment horizontal="right" vertical="center"/>
      <protection locked="0"/>
    </xf>
    <xf numFmtId="178" fontId="8" fillId="0" borderId="18" xfId="0" applyNumberFormat="1" applyFont="1" applyFill="1" applyBorder="1" applyAlignment="1">
      <alignment horizontal="right" vertical="center"/>
    </xf>
    <xf numFmtId="178" fontId="8" fillId="0" borderId="16" xfId="0" applyNumberFormat="1" applyFont="1" applyFill="1" applyBorder="1" applyAlignment="1" applyProtection="1">
      <alignment horizontal="right" vertical="center"/>
      <protection locked="0"/>
    </xf>
    <xf numFmtId="41" fontId="8" fillId="0" borderId="22" xfId="0" applyNumberFormat="1" applyFont="1" applyFill="1" applyBorder="1" applyAlignment="1" applyProtection="1">
      <alignment horizontal="right" vertical="center"/>
      <protection locked="0"/>
    </xf>
    <xf numFmtId="41" fontId="13" fillId="0" borderId="37" xfId="0" applyNumberFormat="1" applyFont="1" applyFill="1" applyBorder="1" applyAlignment="1">
      <alignment vertical="center"/>
    </xf>
    <xf numFmtId="41" fontId="6" fillId="0" borderId="37" xfId="0" applyNumberFormat="1" applyFont="1" applyFill="1" applyBorder="1" applyAlignment="1" applyProtection="1">
      <alignment vertical="center"/>
      <protection locked="0"/>
    </xf>
    <xf numFmtId="41" fontId="7" fillId="0" borderId="37" xfId="2" applyNumberFormat="1" applyFont="1" applyFill="1" applyBorder="1"/>
    <xf numFmtId="41" fontId="13" fillId="0" borderId="37" xfId="0" applyNumberFormat="1" applyFont="1" applyFill="1" applyBorder="1" applyAlignment="1">
      <alignment horizontal="right" vertical="center"/>
    </xf>
    <xf numFmtId="41" fontId="9" fillId="0" borderId="37" xfId="0" applyNumberFormat="1" applyFont="1" applyFill="1" applyBorder="1"/>
    <xf numFmtId="176" fontId="9" fillId="0" borderId="0" xfId="0" applyNumberFormat="1" applyFont="1" applyFill="1"/>
    <xf numFmtId="178" fontId="8" fillId="0" borderId="19" xfId="0" applyNumberFormat="1" applyFont="1" applyFill="1" applyBorder="1" applyAlignment="1">
      <alignment horizontal="right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8" fillId="0" borderId="21" xfId="0" applyNumberFormat="1" applyFont="1" applyFill="1" applyBorder="1" applyAlignment="1" applyProtection="1">
      <alignment horizontal="right" vertical="center"/>
      <protection locked="0"/>
    </xf>
    <xf numFmtId="178" fontId="8" fillId="0" borderId="20" xfId="0" applyNumberFormat="1" applyFont="1" applyFill="1" applyBorder="1" applyAlignment="1" applyProtection="1">
      <alignment horizontal="right" vertical="top"/>
      <protection locked="0"/>
    </xf>
    <xf numFmtId="178" fontId="8" fillId="0" borderId="55" xfId="0" applyNumberFormat="1" applyFont="1" applyFill="1" applyBorder="1" applyAlignment="1">
      <alignment horizontal="right" vertical="center"/>
    </xf>
    <xf numFmtId="178" fontId="8" fillId="0" borderId="55" xfId="0" applyNumberFormat="1" applyFont="1" applyFill="1" applyBorder="1" applyAlignment="1" applyProtection="1">
      <alignment horizontal="right" vertical="center"/>
      <protection locked="0"/>
    </xf>
    <xf numFmtId="180" fontId="8" fillId="2" borderId="41" xfId="0" applyNumberFormat="1" applyFont="1" applyFill="1" applyBorder="1" applyAlignment="1">
      <alignment horizontal="right" vertical="center"/>
    </xf>
    <xf numFmtId="180" fontId="8" fillId="2" borderId="38" xfId="0" applyNumberFormat="1" applyFont="1" applyFill="1" applyBorder="1" applyAlignment="1">
      <alignment horizontal="right" vertical="center"/>
    </xf>
    <xf numFmtId="178" fontId="13" fillId="2" borderId="22" xfId="0" applyNumberFormat="1" applyFont="1" applyFill="1" applyBorder="1" applyAlignment="1">
      <alignment vertical="center"/>
    </xf>
    <xf numFmtId="178" fontId="6" fillId="0" borderId="22" xfId="0" applyNumberFormat="1" applyFont="1" applyBorder="1" applyAlignment="1" applyProtection="1">
      <alignment vertical="center"/>
      <protection locked="0"/>
    </xf>
    <xf numFmtId="178" fontId="6" fillId="0" borderId="14" xfId="0" applyNumberFormat="1" applyFont="1" applyBorder="1" applyAlignment="1" applyProtection="1">
      <alignment horizontal="right" vertical="top"/>
      <protection locked="0"/>
    </xf>
    <xf numFmtId="178" fontId="13" fillId="2" borderId="19" xfId="0" applyNumberFormat="1" applyFont="1" applyFill="1" applyBorder="1" applyAlignment="1">
      <alignment vertical="center"/>
    </xf>
    <xf numFmtId="178" fontId="8" fillId="2" borderId="21" xfId="0" applyNumberFormat="1" applyFont="1" applyFill="1" applyBorder="1" applyAlignment="1">
      <alignment vertical="center"/>
    </xf>
    <xf numFmtId="178" fontId="8" fillId="0" borderId="21" xfId="0" applyNumberFormat="1" applyFont="1" applyBorder="1" applyAlignment="1" applyProtection="1">
      <alignment vertical="center"/>
      <protection locked="0"/>
    </xf>
    <xf numFmtId="178" fontId="8" fillId="0" borderId="20" xfId="0" applyNumberFormat="1" applyFont="1" applyBorder="1" applyAlignment="1" applyProtection="1">
      <alignment horizontal="right" vertical="top"/>
      <protection locked="0"/>
    </xf>
    <xf numFmtId="178" fontId="8" fillId="0" borderId="21" xfId="0" applyNumberFormat="1" applyFont="1" applyFill="1" applyBorder="1" applyAlignment="1">
      <alignment vertical="center"/>
    </xf>
    <xf numFmtId="178" fontId="8" fillId="0" borderId="21" xfId="0" applyNumberFormat="1" applyFont="1" applyFill="1" applyBorder="1" applyAlignment="1" applyProtection="1">
      <alignment vertical="center"/>
      <protection locked="0"/>
    </xf>
    <xf numFmtId="180" fontId="8" fillId="2" borderId="31" xfId="0" applyNumberFormat="1" applyFont="1" applyFill="1" applyBorder="1" applyAlignment="1">
      <alignment horizontal="right" vertical="center"/>
    </xf>
    <xf numFmtId="178" fontId="6" fillId="0" borderId="20" xfId="0" applyNumberFormat="1" applyFont="1" applyBorder="1" applyAlignment="1" applyProtection="1">
      <alignment horizontal="right" vertical="center"/>
      <protection locked="0"/>
    </xf>
    <xf numFmtId="178" fontId="8" fillId="0" borderId="20" xfId="0" applyNumberFormat="1" applyFont="1" applyFill="1" applyBorder="1" applyAlignment="1" applyProtection="1">
      <alignment horizontal="right" vertical="center"/>
      <protection locked="0"/>
    </xf>
    <xf numFmtId="178" fontId="8" fillId="0" borderId="56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 applyProtection="1">
      <alignment horizontal="right" vertical="center"/>
      <protection locked="0"/>
    </xf>
    <xf numFmtId="178" fontId="6" fillId="0" borderId="18" xfId="0" applyNumberFormat="1" applyFont="1" applyFill="1" applyBorder="1" applyAlignment="1" applyProtection="1">
      <alignment vertical="center"/>
      <protection locked="0"/>
    </xf>
    <xf numFmtId="178" fontId="6" fillId="0" borderId="16" xfId="0" applyNumberFormat="1" applyFont="1" applyFill="1" applyBorder="1" applyAlignment="1" applyProtection="1">
      <alignment horizontal="right" vertical="top"/>
      <protection locked="0"/>
    </xf>
    <xf numFmtId="178" fontId="9" fillId="2" borderId="0" xfId="0" applyNumberFormat="1" applyFont="1" applyFill="1" applyBorder="1"/>
    <xf numFmtId="179" fontId="8" fillId="2" borderId="57" xfId="0" applyNumberFormat="1" applyFont="1" applyFill="1" applyBorder="1" applyAlignment="1">
      <alignment horizontal="right" vertical="center"/>
    </xf>
    <xf numFmtId="179" fontId="8" fillId="2" borderId="38" xfId="0" applyNumberFormat="1" applyFont="1" applyFill="1" applyBorder="1" applyAlignment="1">
      <alignment horizontal="right" vertical="center"/>
    </xf>
    <xf numFmtId="180" fontId="8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31" xfId="0" applyNumberFormat="1" applyFont="1" applyBorder="1" applyAlignment="1" applyProtection="1">
      <alignment horizontal="right" vertical="center"/>
      <protection locked="0"/>
    </xf>
    <xf numFmtId="0" fontId="11" fillId="3" borderId="33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5" borderId="57" xfId="0" quotePrefix="1" applyFont="1" applyFill="1" applyBorder="1" applyAlignment="1">
      <alignment horizontal="center" vertical="center" wrapText="1"/>
    </xf>
    <xf numFmtId="0" fontId="11" fillId="5" borderId="58" xfId="0" quotePrefix="1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7" fillId="2" borderId="0" xfId="2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5" borderId="6" xfId="0" quotePrefix="1" applyFont="1" applyFill="1" applyBorder="1" applyAlignment="1">
      <alignment horizontal="center" vertical="center" wrapText="1"/>
    </xf>
    <xf numFmtId="0" fontId="11" fillId="5" borderId="7" xfId="0" quotePrefix="1" applyFont="1" applyFill="1" applyBorder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178" fontId="13" fillId="2" borderId="59" xfId="0" applyNumberFormat="1" applyFont="1" applyFill="1" applyBorder="1" applyAlignment="1">
      <alignment horizontal="right" vertical="center"/>
    </xf>
    <xf numFmtId="178" fontId="13" fillId="2" borderId="60" xfId="0" applyNumberFormat="1" applyFont="1" applyFill="1" applyBorder="1" applyAlignment="1">
      <alignment horizontal="right" vertical="center"/>
    </xf>
    <xf numFmtId="178" fontId="6" fillId="0" borderId="60" xfId="0" applyNumberFormat="1" applyFont="1" applyBorder="1" applyAlignment="1" applyProtection="1">
      <alignment horizontal="right" vertical="center"/>
      <protection locked="0"/>
    </xf>
    <xf numFmtId="178" fontId="6" fillId="0" borderId="61" xfId="0" applyNumberFormat="1" applyFont="1" applyBorder="1" applyAlignment="1" applyProtection="1">
      <alignment horizontal="right" vertical="center"/>
      <protection locked="0"/>
    </xf>
    <xf numFmtId="178" fontId="13" fillId="2" borderId="62" xfId="0" applyNumberFormat="1" applyFont="1" applyFill="1" applyBorder="1" applyAlignment="1">
      <alignment horizontal="right" vertical="center"/>
    </xf>
    <xf numFmtId="178" fontId="13" fillId="2" borderId="63" xfId="0" applyNumberFormat="1" applyFont="1" applyFill="1" applyBorder="1" applyAlignment="1">
      <alignment horizontal="right" vertical="center"/>
    </xf>
    <xf numFmtId="178" fontId="6" fillId="0" borderId="63" xfId="0" applyNumberFormat="1" applyFont="1" applyBorder="1" applyAlignment="1" applyProtection="1">
      <alignment horizontal="right" vertical="center"/>
      <protection locked="0"/>
    </xf>
    <xf numFmtId="178" fontId="6" fillId="0" borderId="64" xfId="0" applyNumberFormat="1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30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showGridLines="0" topLeftCell="A38" zoomScale="110" zoomScaleNormal="110" zoomScaleSheetLayoutView="80" workbookViewId="0">
      <pane xSplit="3" ySplit="6" topLeftCell="D50" activePane="bottomRight" state="frozen"/>
      <selection activeCell="A38" sqref="A38"/>
      <selection pane="topRight" activeCell="D38" sqref="D38"/>
      <selection pane="bottomLeft" activeCell="A44" sqref="A44"/>
      <selection pane="bottomRight" activeCell="Q69" sqref="Q69"/>
    </sheetView>
  </sheetViews>
  <sheetFormatPr defaultRowHeight="12"/>
  <cols>
    <col min="1" max="1" width="5" style="1" customWidth="1"/>
    <col min="2" max="3" width="6.75" style="1" customWidth="1"/>
    <col min="4" max="18" width="10.625" style="1" customWidth="1"/>
    <col min="19" max="19" width="7.625" style="1" customWidth="1"/>
    <col min="20" max="20" width="10" style="1" customWidth="1"/>
    <col min="21" max="21" width="7.625" style="1" customWidth="1"/>
    <col min="22" max="22" width="10" style="1" customWidth="1"/>
    <col min="23" max="23" width="7.625" style="1" customWidth="1"/>
    <col min="24" max="16384" width="9" style="1"/>
  </cols>
  <sheetData>
    <row r="1" spans="2:18" ht="12" customHeight="1"/>
    <row r="2" spans="2:18" ht="15" customHeight="1">
      <c r="B2" s="12" t="s">
        <v>11</v>
      </c>
      <c r="C2" s="2"/>
    </row>
    <row r="3" spans="2:18" ht="12" customHeight="1">
      <c r="B3" s="15"/>
      <c r="C3" s="15"/>
      <c r="D3" s="15"/>
      <c r="E3" s="15"/>
      <c r="F3" s="15"/>
      <c r="G3" s="15"/>
    </row>
    <row r="4" spans="2:18" ht="12" customHeight="1">
      <c r="B4" s="15"/>
      <c r="C4" s="15"/>
      <c r="R4" s="55" t="s">
        <v>42</v>
      </c>
    </row>
    <row r="5" spans="2:18" ht="12" customHeight="1">
      <c r="B5" s="178" t="s">
        <v>0</v>
      </c>
      <c r="C5" s="179"/>
      <c r="D5" s="176" t="s">
        <v>4</v>
      </c>
      <c r="E5" s="175" t="s">
        <v>10</v>
      </c>
      <c r="F5" s="175" t="s">
        <v>15</v>
      </c>
      <c r="G5" s="175" t="s">
        <v>12</v>
      </c>
      <c r="H5" s="175" t="s">
        <v>5</v>
      </c>
      <c r="I5" s="175" t="s">
        <v>46</v>
      </c>
      <c r="J5" s="175" t="s">
        <v>9</v>
      </c>
      <c r="K5" s="175" t="s">
        <v>13</v>
      </c>
      <c r="L5" s="182" t="s">
        <v>8</v>
      </c>
      <c r="M5" s="175" t="s">
        <v>6</v>
      </c>
      <c r="N5" s="175" t="s">
        <v>14</v>
      </c>
      <c r="O5" s="175" t="s">
        <v>7</v>
      </c>
      <c r="P5" s="175" t="s">
        <v>2</v>
      </c>
      <c r="Q5" s="175" t="s">
        <v>16</v>
      </c>
      <c r="R5" s="173" t="s">
        <v>17</v>
      </c>
    </row>
    <row r="6" spans="2:18" ht="27.75" customHeight="1">
      <c r="B6" s="180"/>
      <c r="C6" s="181"/>
      <c r="D6" s="177"/>
      <c r="E6" s="168"/>
      <c r="F6" s="168"/>
      <c r="G6" s="168"/>
      <c r="H6" s="168"/>
      <c r="I6" s="168"/>
      <c r="J6" s="168"/>
      <c r="K6" s="168"/>
      <c r="L6" s="183"/>
      <c r="M6" s="168"/>
      <c r="N6" s="168"/>
      <c r="O6" s="168"/>
      <c r="P6" s="168"/>
      <c r="Q6" s="168"/>
      <c r="R6" s="174"/>
    </row>
    <row r="7" spans="2:18" ht="13.5" customHeight="1">
      <c r="B7" s="4">
        <v>1997</v>
      </c>
      <c r="C7" s="5">
        <v>9</v>
      </c>
      <c r="D7" s="16">
        <v>37500</v>
      </c>
      <c r="E7" s="17">
        <v>42900</v>
      </c>
      <c r="F7" s="17">
        <v>55200</v>
      </c>
      <c r="G7" s="18">
        <v>14600</v>
      </c>
      <c r="H7" s="20" t="s">
        <v>1</v>
      </c>
      <c r="I7" s="18">
        <v>7300</v>
      </c>
      <c r="J7" s="18">
        <v>12000</v>
      </c>
      <c r="K7" s="18">
        <v>9900</v>
      </c>
      <c r="L7" s="19">
        <v>4700</v>
      </c>
      <c r="M7" s="18" t="s">
        <v>1</v>
      </c>
      <c r="N7" s="18">
        <v>1400</v>
      </c>
      <c r="O7" s="19">
        <v>9900</v>
      </c>
      <c r="P7" s="18">
        <v>24600</v>
      </c>
      <c r="Q7" s="18">
        <v>5000</v>
      </c>
      <c r="R7" s="21">
        <f t="shared" ref="R7:R23" si="0">SUM(D7:Q7)</f>
        <v>225000</v>
      </c>
    </row>
    <row r="8" spans="2:18" ht="13.5" customHeight="1">
      <c r="B8" s="6">
        <v>1998</v>
      </c>
      <c r="C8" s="7">
        <v>10</v>
      </c>
      <c r="D8" s="28">
        <v>33100</v>
      </c>
      <c r="E8" s="143">
        <v>50800</v>
      </c>
      <c r="F8" s="143">
        <v>59900</v>
      </c>
      <c r="G8" s="29">
        <v>6400</v>
      </c>
      <c r="H8" s="30" t="s">
        <v>1</v>
      </c>
      <c r="I8" s="29">
        <v>9200</v>
      </c>
      <c r="J8" s="30">
        <v>9900</v>
      </c>
      <c r="K8" s="29">
        <v>7200</v>
      </c>
      <c r="L8" s="144">
        <v>5500</v>
      </c>
      <c r="M8" s="29" t="s">
        <v>1</v>
      </c>
      <c r="N8" s="29" t="s">
        <v>1</v>
      </c>
      <c r="O8" s="144">
        <v>11500</v>
      </c>
      <c r="P8" s="29">
        <v>23100</v>
      </c>
      <c r="Q8" s="29">
        <v>3400</v>
      </c>
      <c r="R8" s="145">
        <f t="shared" si="0"/>
        <v>220000</v>
      </c>
    </row>
    <row r="9" spans="2:18" ht="13.5" customHeight="1">
      <c r="B9" s="6">
        <v>1999</v>
      </c>
      <c r="C9" s="7">
        <v>11</v>
      </c>
      <c r="D9" s="48" t="s">
        <v>1</v>
      </c>
      <c r="E9" s="30" t="s">
        <v>1</v>
      </c>
      <c r="F9" s="30" t="s">
        <v>1</v>
      </c>
      <c r="G9" s="29" t="s">
        <v>1</v>
      </c>
      <c r="H9" s="30" t="s">
        <v>1</v>
      </c>
      <c r="I9" s="30" t="s">
        <v>1</v>
      </c>
      <c r="J9" s="30" t="s">
        <v>1</v>
      </c>
      <c r="K9" s="30" t="s">
        <v>1</v>
      </c>
      <c r="L9" s="30" t="s">
        <v>1</v>
      </c>
      <c r="M9" s="30" t="s">
        <v>1</v>
      </c>
      <c r="N9" s="30" t="s">
        <v>1</v>
      </c>
      <c r="O9" s="30" t="s">
        <v>1</v>
      </c>
      <c r="P9" s="30" t="s">
        <v>1</v>
      </c>
      <c r="Q9" s="30" t="s">
        <v>1</v>
      </c>
      <c r="R9" s="31">
        <f t="shared" si="0"/>
        <v>0</v>
      </c>
    </row>
    <row r="10" spans="2:18" ht="13.5" customHeight="1">
      <c r="B10" s="6">
        <v>2000</v>
      </c>
      <c r="C10" s="7">
        <v>12</v>
      </c>
      <c r="D10" s="28">
        <v>16200</v>
      </c>
      <c r="E10" s="70">
        <v>36600</v>
      </c>
      <c r="F10" s="70">
        <v>58800</v>
      </c>
      <c r="G10" s="71">
        <v>7900</v>
      </c>
      <c r="H10" s="71">
        <v>3300</v>
      </c>
      <c r="I10" s="71">
        <v>8500</v>
      </c>
      <c r="J10" s="74">
        <v>13700</v>
      </c>
      <c r="K10" s="71">
        <v>5200</v>
      </c>
      <c r="L10" s="72">
        <v>2700</v>
      </c>
      <c r="M10" s="71" t="s">
        <v>1</v>
      </c>
      <c r="N10" s="71" t="s">
        <v>1</v>
      </c>
      <c r="O10" s="72">
        <v>11900</v>
      </c>
      <c r="P10" s="71">
        <v>22600</v>
      </c>
      <c r="Q10" s="71">
        <v>1500</v>
      </c>
      <c r="R10" s="73">
        <f t="shared" si="0"/>
        <v>188900</v>
      </c>
    </row>
    <row r="11" spans="2:18" ht="13.5" customHeight="1">
      <c r="B11" s="23">
        <v>2001</v>
      </c>
      <c r="C11" s="24">
        <v>13</v>
      </c>
      <c r="D11" s="146">
        <v>9400</v>
      </c>
      <c r="E11" s="147">
        <v>32900</v>
      </c>
      <c r="F11" s="147">
        <v>58000</v>
      </c>
      <c r="G11" s="84">
        <v>7600</v>
      </c>
      <c r="H11" s="84">
        <v>3300</v>
      </c>
      <c r="I11" s="84">
        <v>7700</v>
      </c>
      <c r="J11" s="83">
        <v>14500</v>
      </c>
      <c r="K11" s="84">
        <v>4600</v>
      </c>
      <c r="L11" s="148">
        <v>2900</v>
      </c>
      <c r="M11" s="84" t="s">
        <v>1</v>
      </c>
      <c r="N11" s="84" t="s">
        <v>1</v>
      </c>
      <c r="O11" s="148">
        <v>10400</v>
      </c>
      <c r="P11" s="84">
        <v>17700</v>
      </c>
      <c r="Q11" s="84">
        <v>1500</v>
      </c>
      <c r="R11" s="149">
        <f t="shared" si="0"/>
        <v>170500</v>
      </c>
    </row>
    <row r="12" spans="2:18" ht="13.5" customHeight="1">
      <c r="B12" s="6">
        <v>2002</v>
      </c>
      <c r="C12" s="7">
        <v>14</v>
      </c>
      <c r="D12" s="28">
        <v>7300</v>
      </c>
      <c r="E12" s="70">
        <v>33100</v>
      </c>
      <c r="F12" s="70">
        <v>59200</v>
      </c>
      <c r="G12" s="71">
        <v>5900</v>
      </c>
      <c r="H12" s="71">
        <v>6800</v>
      </c>
      <c r="I12" s="71">
        <v>9500</v>
      </c>
      <c r="J12" s="71">
        <v>14800</v>
      </c>
      <c r="K12" s="71">
        <v>4400</v>
      </c>
      <c r="L12" s="72">
        <v>3000</v>
      </c>
      <c r="M12" s="71" t="s">
        <v>1</v>
      </c>
      <c r="N12" s="71">
        <v>600</v>
      </c>
      <c r="O12" s="72">
        <v>10500</v>
      </c>
      <c r="P12" s="71">
        <v>17000</v>
      </c>
      <c r="Q12" s="71">
        <v>1500</v>
      </c>
      <c r="R12" s="73">
        <f t="shared" si="0"/>
        <v>173600</v>
      </c>
    </row>
    <row r="13" spans="2:18" ht="13.5" customHeight="1">
      <c r="B13" s="6">
        <v>2003</v>
      </c>
      <c r="C13" s="7">
        <v>15</v>
      </c>
      <c r="D13" s="28">
        <v>8300</v>
      </c>
      <c r="E13" s="70">
        <v>25300</v>
      </c>
      <c r="F13" s="70">
        <v>63900</v>
      </c>
      <c r="G13" s="71">
        <v>6800</v>
      </c>
      <c r="H13" s="71">
        <v>7800</v>
      </c>
      <c r="I13" s="71">
        <v>9400</v>
      </c>
      <c r="J13" s="71">
        <v>12100</v>
      </c>
      <c r="K13" s="71">
        <v>5400</v>
      </c>
      <c r="L13" s="72">
        <v>3500</v>
      </c>
      <c r="M13" s="72">
        <v>1500</v>
      </c>
      <c r="N13" s="71">
        <v>700</v>
      </c>
      <c r="O13" s="72">
        <v>8900</v>
      </c>
      <c r="P13" s="71">
        <v>17200</v>
      </c>
      <c r="Q13" s="71">
        <v>1600</v>
      </c>
      <c r="R13" s="73">
        <f t="shared" si="0"/>
        <v>172400</v>
      </c>
    </row>
    <row r="14" spans="2:18" ht="13.5" customHeight="1">
      <c r="B14" s="6">
        <v>2004</v>
      </c>
      <c r="C14" s="7">
        <v>16</v>
      </c>
      <c r="D14" s="30" t="s">
        <v>1</v>
      </c>
      <c r="E14" s="74" t="s">
        <v>1</v>
      </c>
      <c r="F14" s="74" t="s">
        <v>1</v>
      </c>
      <c r="G14" s="71" t="s">
        <v>1</v>
      </c>
      <c r="H14" s="74" t="s">
        <v>1</v>
      </c>
      <c r="I14" s="74" t="s">
        <v>1</v>
      </c>
      <c r="J14" s="74" t="s">
        <v>1</v>
      </c>
      <c r="K14" s="74" t="s">
        <v>1</v>
      </c>
      <c r="L14" s="74" t="s">
        <v>1</v>
      </c>
      <c r="M14" s="74" t="s">
        <v>1</v>
      </c>
      <c r="N14" s="74" t="s">
        <v>1</v>
      </c>
      <c r="O14" s="74" t="s">
        <v>1</v>
      </c>
      <c r="P14" s="74" t="s">
        <v>1</v>
      </c>
      <c r="Q14" s="74" t="s">
        <v>1</v>
      </c>
      <c r="R14" s="79">
        <f t="shared" si="0"/>
        <v>0</v>
      </c>
    </row>
    <row r="15" spans="2:18" ht="13.5" customHeight="1">
      <c r="B15" s="8">
        <v>2005</v>
      </c>
      <c r="C15" s="9">
        <v>17</v>
      </c>
      <c r="D15" s="22">
        <v>12300</v>
      </c>
      <c r="E15" s="75">
        <v>34600</v>
      </c>
      <c r="F15" s="75">
        <v>71710</v>
      </c>
      <c r="G15" s="76">
        <v>14400</v>
      </c>
      <c r="H15" s="76">
        <v>10900</v>
      </c>
      <c r="I15" s="76">
        <v>6600</v>
      </c>
      <c r="J15" s="76">
        <v>9900</v>
      </c>
      <c r="K15" s="76">
        <v>3000</v>
      </c>
      <c r="L15" s="77">
        <v>11340</v>
      </c>
      <c r="M15" s="76">
        <v>600</v>
      </c>
      <c r="N15" s="76">
        <v>300</v>
      </c>
      <c r="O15" s="77">
        <v>7000</v>
      </c>
      <c r="P15" s="76">
        <v>18250</v>
      </c>
      <c r="Q15" s="76">
        <v>1600</v>
      </c>
      <c r="R15" s="78">
        <f t="shared" si="0"/>
        <v>202500</v>
      </c>
    </row>
    <row r="16" spans="2:18" ht="13.5" customHeight="1">
      <c r="B16" s="6">
        <v>2006</v>
      </c>
      <c r="C16" s="7">
        <v>18</v>
      </c>
      <c r="D16" s="28">
        <v>11100</v>
      </c>
      <c r="E16" s="70">
        <v>30100</v>
      </c>
      <c r="F16" s="70">
        <v>64700</v>
      </c>
      <c r="G16" s="71">
        <v>11200</v>
      </c>
      <c r="H16" s="71">
        <v>10400</v>
      </c>
      <c r="I16" s="71">
        <v>7500</v>
      </c>
      <c r="J16" s="71">
        <v>11800</v>
      </c>
      <c r="K16" s="71">
        <v>4300</v>
      </c>
      <c r="L16" s="72">
        <v>11300</v>
      </c>
      <c r="M16" s="71">
        <v>1000</v>
      </c>
      <c r="N16" s="71">
        <v>300</v>
      </c>
      <c r="O16" s="72">
        <v>11500</v>
      </c>
      <c r="P16" s="71">
        <v>10900</v>
      </c>
      <c r="Q16" s="71">
        <v>1300</v>
      </c>
      <c r="R16" s="73">
        <f t="shared" si="0"/>
        <v>187400</v>
      </c>
    </row>
    <row r="17" spans="2:19" ht="13.5" customHeight="1">
      <c r="B17" s="6">
        <v>2007</v>
      </c>
      <c r="C17" s="7">
        <v>19</v>
      </c>
      <c r="D17" s="115">
        <v>12600</v>
      </c>
      <c r="E17" s="116">
        <v>32500</v>
      </c>
      <c r="F17" s="116">
        <v>76800</v>
      </c>
      <c r="G17" s="80">
        <v>13300</v>
      </c>
      <c r="H17" s="80">
        <v>10600</v>
      </c>
      <c r="I17" s="80">
        <v>6400</v>
      </c>
      <c r="J17" s="80">
        <v>12100</v>
      </c>
      <c r="K17" s="80">
        <v>5500</v>
      </c>
      <c r="L17" s="117">
        <v>5500</v>
      </c>
      <c r="M17" s="80">
        <v>700</v>
      </c>
      <c r="N17" s="80">
        <v>500</v>
      </c>
      <c r="O17" s="117">
        <v>6700</v>
      </c>
      <c r="P17" s="80">
        <v>12600</v>
      </c>
      <c r="Q17" s="80">
        <v>1200</v>
      </c>
      <c r="R17" s="118">
        <f t="shared" si="0"/>
        <v>197000</v>
      </c>
    </row>
    <row r="18" spans="2:19" ht="13.5" customHeight="1">
      <c r="B18" s="6">
        <v>2008</v>
      </c>
      <c r="C18" s="7">
        <v>20</v>
      </c>
      <c r="D18" s="115">
        <v>5000</v>
      </c>
      <c r="E18" s="116">
        <v>31500</v>
      </c>
      <c r="F18" s="116">
        <v>61700</v>
      </c>
      <c r="G18" s="80">
        <v>10200</v>
      </c>
      <c r="H18" s="80">
        <v>14500</v>
      </c>
      <c r="I18" s="80">
        <v>5000</v>
      </c>
      <c r="J18" s="80">
        <v>11700</v>
      </c>
      <c r="K18" s="80">
        <v>3900</v>
      </c>
      <c r="L18" s="117">
        <v>600</v>
      </c>
      <c r="M18" s="80">
        <v>1400</v>
      </c>
      <c r="N18" s="80">
        <v>100</v>
      </c>
      <c r="O18" s="117">
        <v>1700</v>
      </c>
      <c r="P18" s="80">
        <v>7100</v>
      </c>
      <c r="Q18" s="80">
        <v>1100</v>
      </c>
      <c r="R18" s="118">
        <f t="shared" si="0"/>
        <v>155500</v>
      </c>
    </row>
    <row r="19" spans="2:19" ht="13.5" customHeight="1">
      <c r="B19" s="6">
        <v>2009</v>
      </c>
      <c r="C19" s="7">
        <v>21</v>
      </c>
      <c r="D19" s="115">
        <v>8500</v>
      </c>
      <c r="E19" s="116">
        <v>25300</v>
      </c>
      <c r="F19" s="116">
        <v>57100</v>
      </c>
      <c r="G19" s="80">
        <v>9800</v>
      </c>
      <c r="H19" s="80">
        <v>7900</v>
      </c>
      <c r="I19" s="80">
        <v>5500</v>
      </c>
      <c r="J19" s="80">
        <v>11300</v>
      </c>
      <c r="K19" s="80">
        <v>2800</v>
      </c>
      <c r="L19" s="117">
        <v>5700</v>
      </c>
      <c r="M19" s="80">
        <v>1300</v>
      </c>
      <c r="N19" s="80">
        <v>300</v>
      </c>
      <c r="O19" s="117">
        <v>4300</v>
      </c>
      <c r="P19" s="80">
        <v>9100</v>
      </c>
      <c r="Q19" s="80">
        <v>1000</v>
      </c>
      <c r="R19" s="118">
        <f t="shared" si="0"/>
        <v>149900</v>
      </c>
    </row>
    <row r="20" spans="2:19" ht="13.5" customHeight="1">
      <c r="B20" s="6">
        <v>2010</v>
      </c>
      <c r="C20" s="7">
        <v>22</v>
      </c>
      <c r="D20" s="121">
        <v>1800</v>
      </c>
      <c r="E20" s="116">
        <v>18300</v>
      </c>
      <c r="F20" s="116">
        <v>67800</v>
      </c>
      <c r="G20" s="80">
        <v>12050</v>
      </c>
      <c r="H20" s="80">
        <v>13150</v>
      </c>
      <c r="I20" s="80">
        <v>7000</v>
      </c>
      <c r="J20" s="80">
        <v>14150</v>
      </c>
      <c r="K20" s="80">
        <v>500</v>
      </c>
      <c r="L20" s="80">
        <v>600</v>
      </c>
      <c r="M20" s="80">
        <v>2600</v>
      </c>
      <c r="N20" s="80">
        <v>400</v>
      </c>
      <c r="O20" s="117">
        <v>8500</v>
      </c>
      <c r="P20" s="80">
        <v>12050</v>
      </c>
      <c r="Q20" s="80">
        <v>2000</v>
      </c>
      <c r="R20" s="118">
        <f t="shared" si="0"/>
        <v>160900</v>
      </c>
    </row>
    <row r="21" spans="2:19" ht="13.5" customHeight="1">
      <c r="B21" s="23">
        <v>2011</v>
      </c>
      <c r="C21" s="24">
        <v>23</v>
      </c>
      <c r="D21" s="135" t="s">
        <v>1</v>
      </c>
      <c r="E21" s="150">
        <v>25300</v>
      </c>
      <c r="F21" s="136">
        <v>72920</v>
      </c>
      <c r="G21" s="137">
        <v>13200</v>
      </c>
      <c r="H21" s="137">
        <v>4050</v>
      </c>
      <c r="I21" s="137">
        <v>8450</v>
      </c>
      <c r="J21" s="137" t="s">
        <v>1</v>
      </c>
      <c r="K21" s="137" t="s">
        <v>1</v>
      </c>
      <c r="L21" s="137" t="s">
        <v>1</v>
      </c>
      <c r="M21" s="137" t="s">
        <v>1</v>
      </c>
      <c r="N21" s="137" t="s">
        <v>1</v>
      </c>
      <c r="O21" s="151">
        <v>6300</v>
      </c>
      <c r="P21" s="137">
        <v>14780</v>
      </c>
      <c r="Q21" s="137">
        <v>1000</v>
      </c>
      <c r="R21" s="138">
        <f>SUM(D21:Q21)</f>
        <v>146000</v>
      </c>
    </row>
    <row r="22" spans="2:19" ht="13.5" customHeight="1">
      <c r="B22" s="6">
        <v>2012</v>
      </c>
      <c r="C22" s="7">
        <v>24</v>
      </c>
      <c r="D22" s="121">
        <v>2700</v>
      </c>
      <c r="E22" s="116">
        <v>23200</v>
      </c>
      <c r="F22" s="116">
        <v>68100</v>
      </c>
      <c r="G22" s="80">
        <v>11400</v>
      </c>
      <c r="H22" s="80">
        <v>7500</v>
      </c>
      <c r="I22" s="80">
        <v>6400</v>
      </c>
      <c r="J22" s="80">
        <v>4900</v>
      </c>
      <c r="K22" s="80">
        <v>1100</v>
      </c>
      <c r="L22" s="80">
        <v>2400</v>
      </c>
      <c r="M22" s="80">
        <v>1300</v>
      </c>
      <c r="N22" s="80">
        <v>100</v>
      </c>
      <c r="O22" s="117">
        <v>4100</v>
      </c>
      <c r="P22" s="80">
        <v>6200</v>
      </c>
      <c r="Q22" s="80">
        <v>800</v>
      </c>
      <c r="R22" s="118">
        <f>SUM(D22:Q22)</f>
        <v>140200</v>
      </c>
    </row>
    <row r="23" spans="2:19" ht="13.5" customHeight="1">
      <c r="B23" s="6">
        <v>2013</v>
      </c>
      <c r="C23" s="7">
        <v>25</v>
      </c>
      <c r="D23" s="124" t="s">
        <v>1</v>
      </c>
      <c r="E23" s="116">
        <v>23400</v>
      </c>
      <c r="F23" s="116">
        <v>69300</v>
      </c>
      <c r="G23" s="80">
        <v>13000</v>
      </c>
      <c r="H23" s="80">
        <v>6900</v>
      </c>
      <c r="I23" s="80">
        <v>5900</v>
      </c>
      <c r="J23" s="80">
        <v>5400</v>
      </c>
      <c r="K23" s="80" t="s">
        <v>1</v>
      </c>
      <c r="L23" s="80" t="s">
        <v>1</v>
      </c>
      <c r="M23" s="80" t="s">
        <v>1</v>
      </c>
      <c r="N23" s="80" t="s">
        <v>1</v>
      </c>
      <c r="O23" s="117">
        <v>4600</v>
      </c>
      <c r="P23" s="80">
        <v>13700</v>
      </c>
      <c r="Q23" s="80">
        <v>900</v>
      </c>
      <c r="R23" s="118">
        <f t="shared" si="0"/>
        <v>143100</v>
      </c>
    </row>
    <row r="24" spans="2:19" ht="13.5" customHeight="1">
      <c r="B24" s="6">
        <v>2014</v>
      </c>
      <c r="C24" s="7">
        <v>26</v>
      </c>
      <c r="D24" s="124" t="s">
        <v>1</v>
      </c>
      <c r="E24" s="122">
        <v>22400</v>
      </c>
      <c r="F24" s="122">
        <v>66400</v>
      </c>
      <c r="G24" s="80">
        <v>12100</v>
      </c>
      <c r="H24" s="80">
        <v>6500</v>
      </c>
      <c r="I24" s="80">
        <v>6000</v>
      </c>
      <c r="J24" s="80">
        <v>5400</v>
      </c>
      <c r="K24" s="80" t="s">
        <v>1</v>
      </c>
      <c r="L24" s="80" t="s">
        <v>1</v>
      </c>
      <c r="M24" s="80" t="s">
        <v>1</v>
      </c>
      <c r="N24" s="80" t="s">
        <v>1</v>
      </c>
      <c r="O24" s="80" t="s">
        <v>1</v>
      </c>
      <c r="P24" s="80">
        <v>18600</v>
      </c>
      <c r="Q24" s="80">
        <v>1000</v>
      </c>
      <c r="R24" s="118">
        <f t="shared" ref="R24:R29" si="1">SUM(D24:Q24)</f>
        <v>138400</v>
      </c>
    </row>
    <row r="25" spans="2:19" ht="13.5" customHeight="1">
      <c r="B25" s="8">
        <v>2015</v>
      </c>
      <c r="C25" s="9">
        <v>27</v>
      </c>
      <c r="D25" s="123" t="s">
        <v>1</v>
      </c>
      <c r="E25" s="126">
        <v>23600</v>
      </c>
      <c r="F25" s="126">
        <v>66100</v>
      </c>
      <c r="G25" s="119">
        <v>12900</v>
      </c>
      <c r="H25" s="119">
        <v>4500</v>
      </c>
      <c r="I25" s="119">
        <v>6500</v>
      </c>
      <c r="J25" s="119">
        <v>3600</v>
      </c>
      <c r="K25" s="119" t="s">
        <v>1</v>
      </c>
      <c r="L25" s="119">
        <v>5300</v>
      </c>
      <c r="M25" s="119" t="s">
        <v>1</v>
      </c>
      <c r="N25" s="119" t="s">
        <v>1</v>
      </c>
      <c r="O25" s="119" t="s">
        <v>1</v>
      </c>
      <c r="P25" s="119">
        <v>12800</v>
      </c>
      <c r="Q25" s="119">
        <v>900</v>
      </c>
      <c r="R25" s="120">
        <f t="shared" si="1"/>
        <v>136200</v>
      </c>
    </row>
    <row r="26" spans="2:19" ht="13.5" customHeight="1">
      <c r="B26" s="6">
        <v>2016</v>
      </c>
      <c r="C26" s="7">
        <v>28</v>
      </c>
      <c r="D26" s="80" t="s">
        <v>1</v>
      </c>
      <c r="E26" s="122">
        <v>23300</v>
      </c>
      <c r="F26" s="122">
        <v>67900</v>
      </c>
      <c r="G26" s="80">
        <v>14200</v>
      </c>
      <c r="H26" s="80">
        <v>5000</v>
      </c>
      <c r="I26" s="80">
        <v>4400</v>
      </c>
      <c r="J26" s="80">
        <v>3500</v>
      </c>
      <c r="K26" s="80" t="s">
        <v>1</v>
      </c>
      <c r="L26" s="80">
        <v>5200</v>
      </c>
      <c r="M26" s="80" t="s">
        <v>1</v>
      </c>
      <c r="N26" s="80" t="s">
        <v>1</v>
      </c>
      <c r="O26" s="80" t="s">
        <v>1</v>
      </c>
      <c r="P26" s="80">
        <v>11800</v>
      </c>
      <c r="Q26" s="80">
        <v>1400</v>
      </c>
      <c r="R26" s="118">
        <f t="shared" si="1"/>
        <v>136700</v>
      </c>
    </row>
    <row r="27" spans="2:19" ht="13.5" customHeight="1">
      <c r="B27" s="6">
        <v>2017</v>
      </c>
      <c r="C27" s="7">
        <v>29</v>
      </c>
      <c r="D27" s="80" t="s">
        <v>1</v>
      </c>
      <c r="E27" s="122">
        <v>23100</v>
      </c>
      <c r="F27" s="122">
        <v>69500</v>
      </c>
      <c r="G27" s="80">
        <v>14000</v>
      </c>
      <c r="H27" s="80">
        <v>3600</v>
      </c>
      <c r="I27" s="80">
        <v>4300</v>
      </c>
      <c r="J27" s="80">
        <v>3700</v>
      </c>
      <c r="K27" s="80" t="s">
        <v>1</v>
      </c>
      <c r="L27" s="80" t="s">
        <v>1</v>
      </c>
      <c r="M27" s="80" t="s">
        <v>1</v>
      </c>
      <c r="N27" s="80" t="s">
        <v>1</v>
      </c>
      <c r="O27" s="80" t="s">
        <v>1</v>
      </c>
      <c r="P27" s="80">
        <v>22100</v>
      </c>
      <c r="Q27" s="80" t="s">
        <v>1</v>
      </c>
      <c r="R27" s="118">
        <f t="shared" si="1"/>
        <v>140300</v>
      </c>
    </row>
    <row r="28" spans="2:19" ht="13.5" customHeight="1">
      <c r="B28" s="6">
        <v>2018</v>
      </c>
      <c r="C28" s="7">
        <v>30</v>
      </c>
      <c r="D28" s="80" t="s">
        <v>1</v>
      </c>
      <c r="E28" s="122">
        <v>22300</v>
      </c>
      <c r="F28" s="122">
        <v>66800</v>
      </c>
      <c r="G28" s="80">
        <v>13500</v>
      </c>
      <c r="H28" s="80">
        <v>3900</v>
      </c>
      <c r="I28" s="80">
        <v>6400</v>
      </c>
      <c r="J28" s="80">
        <v>3700</v>
      </c>
      <c r="K28" s="80" t="s">
        <v>1</v>
      </c>
      <c r="L28" s="80" t="s">
        <v>1</v>
      </c>
      <c r="M28" s="80" t="s">
        <v>1</v>
      </c>
      <c r="N28" s="80" t="s">
        <v>1</v>
      </c>
      <c r="O28" s="80" t="s">
        <v>1</v>
      </c>
      <c r="P28" s="80">
        <v>20800</v>
      </c>
      <c r="Q28" s="80" t="s">
        <v>1</v>
      </c>
      <c r="R28" s="118">
        <f t="shared" si="1"/>
        <v>137400</v>
      </c>
    </row>
    <row r="29" spans="2:19" ht="13.5" customHeight="1">
      <c r="B29" s="6">
        <v>2019</v>
      </c>
      <c r="C29" s="7" t="s">
        <v>55</v>
      </c>
      <c r="D29" s="80" t="s">
        <v>1</v>
      </c>
      <c r="E29" s="122">
        <v>19900</v>
      </c>
      <c r="F29" s="122">
        <v>62100</v>
      </c>
      <c r="G29" s="80">
        <v>11000</v>
      </c>
      <c r="H29" s="80">
        <v>4100</v>
      </c>
      <c r="I29" s="80">
        <v>5500</v>
      </c>
      <c r="J29" s="80">
        <v>8100</v>
      </c>
      <c r="K29" s="80" t="s">
        <v>1</v>
      </c>
      <c r="L29" s="80" t="s">
        <v>1</v>
      </c>
      <c r="M29" s="80" t="s">
        <v>1</v>
      </c>
      <c r="N29" s="80" t="s">
        <v>1</v>
      </c>
      <c r="O29" s="80" t="s">
        <v>1</v>
      </c>
      <c r="P29" s="80">
        <v>17200</v>
      </c>
      <c r="Q29" s="80" t="s">
        <v>1</v>
      </c>
      <c r="R29" s="118">
        <f t="shared" si="1"/>
        <v>127900</v>
      </c>
    </row>
    <row r="30" spans="2:19" ht="13.5" customHeight="1">
      <c r="B30" s="8">
        <v>2020</v>
      </c>
      <c r="C30" s="9">
        <v>2</v>
      </c>
      <c r="D30" s="119" t="s">
        <v>1</v>
      </c>
      <c r="E30" s="139">
        <v>16100</v>
      </c>
      <c r="F30" s="139">
        <v>62900</v>
      </c>
      <c r="G30" s="140">
        <v>8300</v>
      </c>
      <c r="H30" s="140">
        <v>3900</v>
      </c>
      <c r="I30" s="140">
        <v>6000</v>
      </c>
      <c r="J30" s="140">
        <v>7700</v>
      </c>
      <c r="K30" s="119" t="s">
        <v>1</v>
      </c>
      <c r="L30" s="119" t="s">
        <v>1</v>
      </c>
      <c r="M30" s="119" t="s">
        <v>1</v>
      </c>
      <c r="N30" s="119" t="s">
        <v>1</v>
      </c>
      <c r="O30" s="119" t="s">
        <v>1</v>
      </c>
      <c r="P30" s="119">
        <v>32700</v>
      </c>
      <c r="Q30" s="119" t="s">
        <v>1</v>
      </c>
      <c r="R30" s="120">
        <f t="shared" ref="R30" si="2">SUM(D30:Q30)</f>
        <v>137600</v>
      </c>
    </row>
    <row r="31" spans="2:19" s="53" customFormat="1" ht="13.5" customHeight="1">
      <c r="B31" s="8">
        <v>2021</v>
      </c>
      <c r="C31" s="9">
        <v>3</v>
      </c>
      <c r="D31" s="155">
        <v>1700</v>
      </c>
      <c r="E31" s="126">
        <v>15800</v>
      </c>
      <c r="F31" s="126">
        <v>63200</v>
      </c>
      <c r="G31" s="126">
        <v>10500</v>
      </c>
      <c r="H31" s="80" t="s">
        <v>1</v>
      </c>
      <c r="I31" s="126">
        <v>7400</v>
      </c>
      <c r="J31" s="156">
        <v>9800</v>
      </c>
      <c r="K31" s="126">
        <v>700</v>
      </c>
      <c r="L31" s="126">
        <v>6800</v>
      </c>
      <c r="M31" s="156">
        <v>1200</v>
      </c>
      <c r="N31" s="157">
        <v>200</v>
      </c>
      <c r="O31" s="126">
        <v>4300</v>
      </c>
      <c r="P31" s="156">
        <f>R31-Q31-O31-N31-M31-L31-K31-J31-I31-G31-F31-E31-D31</f>
        <v>21900</v>
      </c>
      <c r="Q31" s="156">
        <v>300</v>
      </c>
      <c r="R31" s="158">
        <v>143800</v>
      </c>
      <c r="S31" s="159"/>
    </row>
    <row r="32" spans="2:19" ht="15" customHeight="1">
      <c r="B32" s="191" t="s">
        <v>56</v>
      </c>
      <c r="C32" s="192"/>
      <c r="D32" s="160" t="s">
        <v>1</v>
      </c>
      <c r="E32" s="163">
        <f>E31/E30</f>
        <v>0.98136645962732916</v>
      </c>
      <c r="F32" s="163">
        <f>F31/F30</f>
        <v>1.0047694753577106</v>
      </c>
      <c r="G32" s="163">
        <f>G31/G30</f>
        <v>1.2650602409638554</v>
      </c>
      <c r="H32" s="162" t="s">
        <v>1</v>
      </c>
      <c r="I32" s="162" t="s">
        <v>1</v>
      </c>
      <c r="J32" s="163">
        <f>J31/J30</f>
        <v>1.2727272727272727</v>
      </c>
      <c r="K32" s="161" t="s">
        <v>1</v>
      </c>
      <c r="L32" s="162" t="s">
        <v>1</v>
      </c>
      <c r="M32" s="162" t="s">
        <v>1</v>
      </c>
      <c r="N32" s="162" t="s">
        <v>1</v>
      </c>
      <c r="O32" s="162" t="s">
        <v>1</v>
      </c>
      <c r="P32" s="163">
        <f t="shared" ref="P32:R32" si="3">P31/P30</f>
        <v>0.66972477064220182</v>
      </c>
      <c r="Q32" s="162" t="s">
        <v>1</v>
      </c>
      <c r="R32" s="164">
        <f t="shared" si="3"/>
        <v>1.0450581395348837</v>
      </c>
    </row>
    <row r="33" spans="2:20" ht="12" customHeight="1">
      <c r="B33" s="185" t="s">
        <v>3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</row>
    <row r="34" spans="2:20" ht="12" customHeight="1">
      <c r="B34" s="13" t="s">
        <v>54</v>
      </c>
      <c r="C34" s="13"/>
      <c r="D34" s="13"/>
      <c r="E34" s="13"/>
      <c r="F34" s="13"/>
      <c r="G34" s="13"/>
      <c r="H34" s="13"/>
      <c r="I34" s="13"/>
      <c r="J34" s="13"/>
      <c r="K34" s="14"/>
      <c r="L34" s="13"/>
      <c r="P34" s="100"/>
    </row>
    <row r="35" spans="2:20" ht="12" customHeight="1">
      <c r="B35" s="13"/>
      <c r="C35" s="13"/>
      <c r="D35" s="13"/>
      <c r="E35" s="13"/>
      <c r="F35" s="13"/>
      <c r="G35" s="13"/>
      <c r="I35" s="33"/>
      <c r="K35" s="13"/>
      <c r="P35" s="100"/>
    </row>
    <row r="36" spans="2:20" ht="12" customHeight="1">
      <c r="B36" s="13"/>
      <c r="C36" s="13"/>
      <c r="D36" s="13"/>
      <c r="E36" s="13"/>
      <c r="G36" s="13"/>
      <c r="I36" s="33"/>
      <c r="K36" s="13"/>
    </row>
    <row r="37" spans="2:20" ht="12" customHeight="1">
      <c r="B37" s="13"/>
      <c r="C37" s="13"/>
      <c r="D37" s="13"/>
      <c r="E37" s="13"/>
      <c r="F37" s="13"/>
      <c r="G37" s="13"/>
      <c r="K37" s="13"/>
    </row>
    <row r="38" spans="2:20" ht="15" customHeight="1">
      <c r="B38" s="12" t="s">
        <v>36</v>
      </c>
      <c r="C38" s="2"/>
    </row>
    <row r="39" spans="2:20" ht="12" customHeight="1">
      <c r="B39" s="10"/>
      <c r="C39" s="14"/>
      <c r="D39" s="14"/>
      <c r="E39" s="14"/>
      <c r="F39" s="14"/>
      <c r="G39" s="14"/>
      <c r="K39" s="14"/>
    </row>
    <row r="40" spans="2:20" ht="12" customHeight="1">
      <c r="B40" s="11"/>
      <c r="C40" s="11"/>
      <c r="D40" s="11"/>
      <c r="E40" s="11"/>
      <c r="F40" s="11"/>
      <c r="G40" s="11"/>
      <c r="K40" s="11"/>
      <c r="Q40" s="55" t="s">
        <v>42</v>
      </c>
    </row>
    <row r="41" spans="2:20" ht="12" customHeight="1">
      <c r="B41" s="178" t="s">
        <v>0</v>
      </c>
      <c r="C41" s="179"/>
      <c r="D41" s="176" t="s">
        <v>18</v>
      </c>
      <c r="E41" s="189" t="s">
        <v>19</v>
      </c>
      <c r="F41" s="34"/>
      <c r="G41" s="34"/>
      <c r="H41" s="34"/>
      <c r="I41" s="34"/>
      <c r="J41" s="34"/>
      <c r="K41" s="34"/>
      <c r="L41" s="34"/>
      <c r="M41" s="34"/>
      <c r="N41" s="35"/>
      <c r="O41" s="36"/>
      <c r="P41" s="37" t="s">
        <v>27</v>
      </c>
      <c r="Q41" s="173" t="s">
        <v>17</v>
      </c>
      <c r="S41" s="38"/>
      <c r="T41" s="39"/>
    </row>
    <row r="42" spans="2:20" ht="12" customHeight="1">
      <c r="B42" s="186"/>
      <c r="C42" s="187"/>
      <c r="D42" s="188"/>
      <c r="E42" s="190"/>
      <c r="F42" s="167" t="s">
        <v>28</v>
      </c>
      <c r="G42" s="167" t="s">
        <v>29</v>
      </c>
      <c r="H42" s="167" t="s">
        <v>30</v>
      </c>
      <c r="I42" s="169" t="s">
        <v>31</v>
      </c>
      <c r="J42" s="40"/>
      <c r="K42" s="41"/>
      <c r="L42" s="167" t="s">
        <v>21</v>
      </c>
      <c r="M42" s="167" t="s">
        <v>22</v>
      </c>
      <c r="N42" s="167" t="s">
        <v>23</v>
      </c>
      <c r="O42" s="167" t="s">
        <v>24</v>
      </c>
      <c r="P42" s="165" t="s">
        <v>25</v>
      </c>
      <c r="Q42" s="184"/>
      <c r="S42" s="38"/>
      <c r="T42" s="39"/>
    </row>
    <row r="43" spans="2:20" ht="25.5" customHeight="1">
      <c r="B43" s="186"/>
      <c r="C43" s="187"/>
      <c r="D43" s="188"/>
      <c r="E43" s="168"/>
      <c r="F43" s="168"/>
      <c r="G43" s="168"/>
      <c r="H43" s="168"/>
      <c r="I43" s="170"/>
      <c r="J43" s="42" t="s">
        <v>52</v>
      </c>
      <c r="K43" s="43" t="s">
        <v>53</v>
      </c>
      <c r="L43" s="168"/>
      <c r="M43" s="168"/>
      <c r="N43" s="168"/>
      <c r="O43" s="168"/>
      <c r="P43" s="166"/>
      <c r="Q43" s="174"/>
      <c r="S43" s="38"/>
      <c r="T43" s="39"/>
    </row>
    <row r="44" spans="2:20" ht="13.5" customHeight="1">
      <c r="B44" s="4">
        <v>1997</v>
      </c>
      <c r="C44" s="5">
        <v>9</v>
      </c>
      <c r="D44" s="44">
        <v>116600</v>
      </c>
      <c r="E44" s="20">
        <f>SUM(F44:O44)</f>
        <v>103400</v>
      </c>
      <c r="F44" s="20">
        <v>12900</v>
      </c>
      <c r="G44" s="20">
        <v>30400</v>
      </c>
      <c r="H44" s="18">
        <v>13200</v>
      </c>
      <c r="I44" s="18">
        <v>21000</v>
      </c>
      <c r="J44" s="18" t="s">
        <v>1</v>
      </c>
      <c r="K44" s="18" t="s">
        <v>1</v>
      </c>
      <c r="L44" s="18">
        <v>14800</v>
      </c>
      <c r="M44" s="18">
        <v>5300</v>
      </c>
      <c r="N44" s="18">
        <v>1400</v>
      </c>
      <c r="O44" s="18">
        <v>4400</v>
      </c>
      <c r="P44" s="18">
        <v>5000</v>
      </c>
      <c r="Q44" s="45">
        <f>D44+E44+P44</f>
        <v>225000</v>
      </c>
      <c r="S44" s="46"/>
      <c r="T44" s="46"/>
    </row>
    <row r="45" spans="2:20" ht="13.5" customHeight="1">
      <c r="B45" s="6">
        <v>1998</v>
      </c>
      <c r="C45" s="7">
        <v>10</v>
      </c>
      <c r="D45" s="48">
        <v>116100</v>
      </c>
      <c r="E45" s="30">
        <f t="shared" ref="E45:E61" si="4">SUM(F45:O45)</f>
        <v>100500</v>
      </c>
      <c r="F45" s="30">
        <v>13700</v>
      </c>
      <c r="G45" s="30">
        <v>30200</v>
      </c>
      <c r="H45" s="29">
        <v>13100</v>
      </c>
      <c r="I45" s="29">
        <v>19100</v>
      </c>
      <c r="J45" s="29" t="s">
        <v>1</v>
      </c>
      <c r="K45" s="29" t="s">
        <v>1</v>
      </c>
      <c r="L45" s="29">
        <v>14000</v>
      </c>
      <c r="M45" s="29">
        <v>5900</v>
      </c>
      <c r="N45" s="29"/>
      <c r="O45" s="29">
        <v>4500</v>
      </c>
      <c r="P45" s="29">
        <v>3400</v>
      </c>
      <c r="Q45" s="49">
        <f t="shared" ref="Q45:Q60" si="5">D45+E45+P45</f>
        <v>220000</v>
      </c>
      <c r="S45" s="46"/>
      <c r="T45" s="46"/>
    </row>
    <row r="46" spans="2:20" ht="13.5" customHeight="1">
      <c r="B46" s="6">
        <v>1999</v>
      </c>
      <c r="C46" s="7">
        <v>11</v>
      </c>
      <c r="D46" s="30" t="s">
        <v>1</v>
      </c>
      <c r="E46" s="30" t="s">
        <v>1</v>
      </c>
      <c r="F46" s="30" t="s">
        <v>1</v>
      </c>
      <c r="G46" s="30" t="s">
        <v>1</v>
      </c>
      <c r="H46" s="30" t="s">
        <v>1</v>
      </c>
      <c r="I46" s="30" t="s">
        <v>1</v>
      </c>
      <c r="J46" s="30" t="s">
        <v>1</v>
      </c>
      <c r="K46" s="30" t="s">
        <v>1</v>
      </c>
      <c r="L46" s="30" t="s">
        <v>1</v>
      </c>
      <c r="M46" s="30" t="s">
        <v>1</v>
      </c>
      <c r="N46" s="30" t="s">
        <v>1</v>
      </c>
      <c r="O46" s="29" t="s">
        <v>1</v>
      </c>
      <c r="P46" s="30" t="s">
        <v>1</v>
      </c>
      <c r="Q46" s="31" t="s">
        <v>1</v>
      </c>
      <c r="S46" s="47"/>
      <c r="T46" s="47"/>
    </row>
    <row r="47" spans="2:20" ht="13.5" customHeight="1">
      <c r="B47" s="6">
        <v>2000</v>
      </c>
      <c r="C47" s="7">
        <v>12</v>
      </c>
      <c r="D47" s="48">
        <v>86900</v>
      </c>
      <c r="E47" s="30">
        <f t="shared" si="4"/>
        <v>101500</v>
      </c>
      <c r="F47" s="30">
        <v>18500</v>
      </c>
      <c r="G47" s="30">
        <v>27200</v>
      </c>
      <c r="H47" s="29">
        <v>10100</v>
      </c>
      <c r="I47" s="29">
        <v>19800</v>
      </c>
      <c r="J47" s="29" t="s">
        <v>1</v>
      </c>
      <c r="K47" s="29" t="s">
        <v>1</v>
      </c>
      <c r="L47" s="30">
        <v>12700</v>
      </c>
      <c r="M47" s="29">
        <v>8400</v>
      </c>
      <c r="N47" s="29" t="s">
        <v>1</v>
      </c>
      <c r="O47" s="29">
        <v>4800</v>
      </c>
      <c r="P47" s="29">
        <v>1500</v>
      </c>
      <c r="Q47" s="49">
        <f>D47+E47+P47</f>
        <v>189900</v>
      </c>
      <c r="S47" s="46"/>
      <c r="T47" s="46"/>
    </row>
    <row r="48" spans="2:20" ht="13.5" customHeight="1">
      <c r="B48" s="23">
        <v>2001</v>
      </c>
      <c r="C48" s="24">
        <v>13</v>
      </c>
      <c r="D48" s="25">
        <v>71900</v>
      </c>
      <c r="E48" s="26">
        <f t="shared" si="4"/>
        <v>97100</v>
      </c>
      <c r="F48" s="26">
        <v>22200</v>
      </c>
      <c r="G48" s="26">
        <v>25800</v>
      </c>
      <c r="H48" s="27">
        <v>8800</v>
      </c>
      <c r="I48" s="27">
        <v>17200</v>
      </c>
      <c r="J48" s="27" t="s">
        <v>1</v>
      </c>
      <c r="K48" s="27" t="s">
        <v>1</v>
      </c>
      <c r="L48" s="27">
        <v>12000</v>
      </c>
      <c r="M48" s="27">
        <v>7600</v>
      </c>
      <c r="N48" s="27" t="s">
        <v>1</v>
      </c>
      <c r="O48" s="27">
        <v>3500</v>
      </c>
      <c r="P48" s="27">
        <v>1500</v>
      </c>
      <c r="Q48" s="153">
        <f t="shared" si="5"/>
        <v>170500</v>
      </c>
      <c r="S48" s="46"/>
      <c r="T48" s="46"/>
    </row>
    <row r="49" spans="2:20" ht="13.5" customHeight="1">
      <c r="B49" s="6">
        <v>2002</v>
      </c>
      <c r="C49" s="7">
        <v>14</v>
      </c>
      <c r="D49" s="48">
        <v>64100</v>
      </c>
      <c r="E49" s="30">
        <f t="shared" si="4"/>
        <v>108000</v>
      </c>
      <c r="F49" s="30">
        <v>30100</v>
      </c>
      <c r="G49" s="30">
        <v>27000</v>
      </c>
      <c r="H49" s="29">
        <v>8700</v>
      </c>
      <c r="I49" s="29">
        <v>17500</v>
      </c>
      <c r="J49" s="29" t="s">
        <v>1</v>
      </c>
      <c r="K49" s="29" t="s">
        <v>1</v>
      </c>
      <c r="L49" s="29">
        <v>12200</v>
      </c>
      <c r="M49" s="29">
        <v>9500</v>
      </c>
      <c r="N49" s="29" t="s">
        <v>1</v>
      </c>
      <c r="O49" s="29">
        <v>3000</v>
      </c>
      <c r="P49" s="29">
        <v>1500</v>
      </c>
      <c r="Q49" s="49">
        <f t="shared" si="5"/>
        <v>173600</v>
      </c>
      <c r="S49" s="46"/>
      <c r="T49" s="46"/>
    </row>
    <row r="50" spans="2:20" ht="13.5" customHeight="1">
      <c r="B50" s="6">
        <v>2003</v>
      </c>
      <c r="C50" s="7">
        <v>15</v>
      </c>
      <c r="D50" s="85">
        <v>56600</v>
      </c>
      <c r="E50" s="74">
        <f t="shared" si="4"/>
        <v>114200</v>
      </c>
      <c r="F50" s="74">
        <v>34500</v>
      </c>
      <c r="G50" s="74">
        <v>31800</v>
      </c>
      <c r="H50" s="71">
        <v>9400</v>
      </c>
      <c r="I50" s="71">
        <v>14800</v>
      </c>
      <c r="J50" s="71" t="s">
        <v>1</v>
      </c>
      <c r="K50" s="71" t="s">
        <v>1</v>
      </c>
      <c r="L50" s="71">
        <v>9100</v>
      </c>
      <c r="M50" s="71">
        <v>11100</v>
      </c>
      <c r="N50" s="71" t="s">
        <v>1</v>
      </c>
      <c r="O50" s="71">
        <v>3500</v>
      </c>
      <c r="P50" s="71">
        <v>1600</v>
      </c>
      <c r="Q50" s="86">
        <f t="shared" si="5"/>
        <v>172400</v>
      </c>
      <c r="S50" s="46"/>
      <c r="T50" s="46"/>
    </row>
    <row r="51" spans="2:20" ht="13.5" customHeight="1">
      <c r="B51" s="6">
        <v>2004</v>
      </c>
      <c r="C51" s="7">
        <v>16</v>
      </c>
      <c r="D51" s="74" t="s">
        <v>1</v>
      </c>
      <c r="E51" s="74" t="s">
        <v>1</v>
      </c>
      <c r="F51" s="74" t="s">
        <v>1</v>
      </c>
      <c r="G51" s="74" t="s">
        <v>1</v>
      </c>
      <c r="H51" s="74" t="s">
        <v>1</v>
      </c>
      <c r="I51" s="74" t="s">
        <v>1</v>
      </c>
      <c r="J51" s="74" t="s">
        <v>1</v>
      </c>
      <c r="K51" s="74" t="s">
        <v>1</v>
      </c>
      <c r="L51" s="74" t="s">
        <v>1</v>
      </c>
      <c r="M51" s="74" t="s">
        <v>1</v>
      </c>
      <c r="N51" s="74" t="s">
        <v>1</v>
      </c>
      <c r="O51" s="71" t="s">
        <v>1</v>
      </c>
      <c r="P51" s="74" t="s">
        <v>1</v>
      </c>
      <c r="Q51" s="79" t="s">
        <v>1</v>
      </c>
      <c r="S51" s="47"/>
      <c r="T51" s="47"/>
    </row>
    <row r="52" spans="2:20" ht="13.5" customHeight="1">
      <c r="B52" s="8">
        <v>2005</v>
      </c>
      <c r="C52" s="9">
        <v>17</v>
      </c>
      <c r="D52" s="69">
        <v>65100</v>
      </c>
      <c r="E52" s="81">
        <f t="shared" si="4"/>
        <v>135800</v>
      </c>
      <c r="F52" s="81">
        <v>62400</v>
      </c>
      <c r="G52" s="81">
        <v>27000</v>
      </c>
      <c r="H52" s="76">
        <v>6100</v>
      </c>
      <c r="I52" s="76">
        <v>13100</v>
      </c>
      <c r="J52" s="76" t="s">
        <v>1</v>
      </c>
      <c r="K52" s="76" t="s">
        <v>1</v>
      </c>
      <c r="L52" s="76">
        <v>7700</v>
      </c>
      <c r="M52" s="76">
        <v>11300</v>
      </c>
      <c r="N52" s="76">
        <v>300</v>
      </c>
      <c r="O52" s="76">
        <v>7900</v>
      </c>
      <c r="P52" s="76">
        <v>1600</v>
      </c>
      <c r="Q52" s="82">
        <f t="shared" si="5"/>
        <v>202500</v>
      </c>
      <c r="S52" s="46"/>
      <c r="T52" s="46"/>
    </row>
    <row r="53" spans="2:20" ht="13.5" customHeight="1">
      <c r="B53" s="6">
        <v>2006</v>
      </c>
      <c r="C53" s="7">
        <v>18</v>
      </c>
      <c r="D53" s="85">
        <v>63500</v>
      </c>
      <c r="E53" s="74">
        <f t="shared" si="4"/>
        <v>122600</v>
      </c>
      <c r="F53" s="74">
        <v>56300</v>
      </c>
      <c r="G53" s="74">
        <v>24500</v>
      </c>
      <c r="H53" s="71">
        <v>6200</v>
      </c>
      <c r="I53" s="71">
        <v>12500</v>
      </c>
      <c r="J53" s="71" t="s">
        <v>1</v>
      </c>
      <c r="K53" s="71" t="s">
        <v>1</v>
      </c>
      <c r="L53" s="71">
        <v>7000</v>
      </c>
      <c r="M53" s="71">
        <v>11400</v>
      </c>
      <c r="N53" s="71">
        <v>300</v>
      </c>
      <c r="O53" s="71">
        <v>4400</v>
      </c>
      <c r="P53" s="71">
        <v>1300</v>
      </c>
      <c r="Q53" s="86">
        <f t="shared" si="5"/>
        <v>187400</v>
      </c>
      <c r="S53" s="46"/>
      <c r="T53" s="46"/>
    </row>
    <row r="54" spans="2:20" ht="13.5" customHeight="1">
      <c r="B54" s="6">
        <v>2007</v>
      </c>
      <c r="C54" s="7">
        <v>19</v>
      </c>
      <c r="D54" s="85">
        <v>58500</v>
      </c>
      <c r="E54" s="74">
        <f t="shared" si="4"/>
        <v>137300</v>
      </c>
      <c r="F54" s="74">
        <v>69800</v>
      </c>
      <c r="G54" s="74">
        <v>32500</v>
      </c>
      <c r="H54" s="71">
        <v>7400</v>
      </c>
      <c r="I54" s="71">
        <v>11100</v>
      </c>
      <c r="J54" s="71" t="s">
        <v>1</v>
      </c>
      <c r="K54" s="71" t="s">
        <v>1</v>
      </c>
      <c r="L54" s="71">
        <v>6300</v>
      </c>
      <c r="M54" s="71">
        <v>6200</v>
      </c>
      <c r="N54" s="71">
        <v>500</v>
      </c>
      <c r="O54" s="71">
        <v>3500</v>
      </c>
      <c r="P54" s="71">
        <v>1200</v>
      </c>
      <c r="Q54" s="86">
        <f t="shared" si="5"/>
        <v>197000</v>
      </c>
      <c r="S54" s="46"/>
      <c r="T54" s="46"/>
    </row>
    <row r="55" spans="2:20" ht="13.5" customHeight="1">
      <c r="B55" s="6">
        <v>2008</v>
      </c>
      <c r="C55" s="7">
        <v>20</v>
      </c>
      <c r="D55" s="124">
        <v>52700</v>
      </c>
      <c r="E55" s="122">
        <f t="shared" si="4"/>
        <v>101750</v>
      </c>
      <c r="F55" s="122">
        <v>48400</v>
      </c>
      <c r="G55" s="122">
        <v>26000</v>
      </c>
      <c r="H55" s="80">
        <v>5600</v>
      </c>
      <c r="I55" s="80">
        <v>6400</v>
      </c>
      <c r="J55" s="80" t="s">
        <v>1</v>
      </c>
      <c r="K55" s="80" t="s">
        <v>1</v>
      </c>
      <c r="L55" s="80">
        <v>5300</v>
      </c>
      <c r="M55" s="80">
        <v>5850</v>
      </c>
      <c r="N55" s="80">
        <v>100</v>
      </c>
      <c r="O55" s="80">
        <v>4100</v>
      </c>
      <c r="P55" s="80">
        <v>1050</v>
      </c>
      <c r="Q55" s="125">
        <f t="shared" si="5"/>
        <v>155500</v>
      </c>
      <c r="R55" s="107"/>
      <c r="S55" s="46"/>
      <c r="T55" s="46"/>
    </row>
    <row r="56" spans="2:20" ht="13.5" customHeight="1">
      <c r="B56" s="6">
        <v>2009</v>
      </c>
      <c r="C56" s="7">
        <v>21</v>
      </c>
      <c r="D56" s="124">
        <v>53300</v>
      </c>
      <c r="E56" s="122">
        <f t="shared" si="4"/>
        <v>95600</v>
      </c>
      <c r="F56" s="122">
        <v>42100</v>
      </c>
      <c r="G56" s="122">
        <v>26000</v>
      </c>
      <c r="H56" s="80">
        <v>4700</v>
      </c>
      <c r="I56" s="80">
        <v>9600</v>
      </c>
      <c r="J56" s="80" t="s">
        <v>1</v>
      </c>
      <c r="K56" s="80" t="s">
        <v>1</v>
      </c>
      <c r="L56" s="80">
        <v>5100</v>
      </c>
      <c r="M56" s="80">
        <v>5600</v>
      </c>
      <c r="N56" s="80">
        <v>300</v>
      </c>
      <c r="O56" s="80">
        <v>2200</v>
      </c>
      <c r="P56" s="80">
        <v>1000</v>
      </c>
      <c r="Q56" s="125">
        <f t="shared" si="5"/>
        <v>149900</v>
      </c>
      <c r="R56" s="107"/>
      <c r="S56" s="46"/>
      <c r="T56" s="46"/>
    </row>
    <row r="57" spans="2:20" ht="13.5" customHeight="1">
      <c r="B57" s="6">
        <v>2010</v>
      </c>
      <c r="C57" s="7">
        <v>22</v>
      </c>
      <c r="D57" s="124">
        <v>43350</v>
      </c>
      <c r="E57" s="122">
        <f t="shared" si="4"/>
        <v>115550</v>
      </c>
      <c r="F57" s="122">
        <v>44100</v>
      </c>
      <c r="G57" s="122">
        <v>37650</v>
      </c>
      <c r="H57" s="80">
        <v>5400</v>
      </c>
      <c r="I57" s="80">
        <v>17000</v>
      </c>
      <c r="J57" s="80" t="s">
        <v>1</v>
      </c>
      <c r="K57" s="80" t="s">
        <v>1</v>
      </c>
      <c r="L57" s="80">
        <v>6450</v>
      </c>
      <c r="M57" s="80">
        <v>4350</v>
      </c>
      <c r="N57" s="80">
        <v>400</v>
      </c>
      <c r="O57" s="80">
        <v>200</v>
      </c>
      <c r="P57" s="80">
        <v>2000</v>
      </c>
      <c r="Q57" s="125">
        <f t="shared" si="5"/>
        <v>160900</v>
      </c>
      <c r="R57" s="107"/>
      <c r="S57" s="46"/>
      <c r="T57" s="46"/>
    </row>
    <row r="58" spans="2:20" ht="13.5" customHeight="1">
      <c r="B58" s="23">
        <v>2011</v>
      </c>
      <c r="C58" s="24">
        <v>23</v>
      </c>
      <c r="D58" s="135">
        <v>46100</v>
      </c>
      <c r="E58" s="136">
        <f t="shared" si="4"/>
        <v>98750</v>
      </c>
      <c r="F58" s="136">
        <v>37600</v>
      </c>
      <c r="G58" s="136">
        <v>30400</v>
      </c>
      <c r="H58" s="137">
        <v>4550</v>
      </c>
      <c r="I58" s="137">
        <v>10550</v>
      </c>
      <c r="J58" s="137" t="s">
        <v>1</v>
      </c>
      <c r="K58" s="137" t="s">
        <v>1</v>
      </c>
      <c r="L58" s="137">
        <v>7600</v>
      </c>
      <c r="M58" s="137">
        <v>7200</v>
      </c>
      <c r="N58" s="137" t="s">
        <v>1</v>
      </c>
      <c r="O58" s="137">
        <v>850</v>
      </c>
      <c r="P58" s="137">
        <v>1150</v>
      </c>
      <c r="Q58" s="154">
        <f>D58+E58+P58</f>
        <v>146000</v>
      </c>
      <c r="R58" s="107"/>
      <c r="S58" s="46"/>
      <c r="T58" s="46"/>
    </row>
    <row r="59" spans="2:20" ht="13.5" customHeight="1">
      <c r="B59" s="6">
        <v>2012</v>
      </c>
      <c r="C59" s="7">
        <v>24</v>
      </c>
      <c r="D59" s="124">
        <v>54700</v>
      </c>
      <c r="E59" s="122">
        <f t="shared" si="4"/>
        <v>93600</v>
      </c>
      <c r="F59" s="122">
        <v>31500</v>
      </c>
      <c r="G59" s="122">
        <v>30100</v>
      </c>
      <c r="H59" s="80">
        <v>3600</v>
      </c>
      <c r="I59" s="80">
        <f>J59+K59</f>
        <v>8900</v>
      </c>
      <c r="J59" s="80">
        <v>4000</v>
      </c>
      <c r="K59" s="80">
        <v>4900</v>
      </c>
      <c r="L59" s="80">
        <v>4600</v>
      </c>
      <c r="M59" s="80">
        <v>5200</v>
      </c>
      <c r="N59" s="80">
        <v>100</v>
      </c>
      <c r="O59" s="80">
        <v>700</v>
      </c>
      <c r="P59" s="80">
        <v>800</v>
      </c>
      <c r="Q59" s="125">
        <f t="shared" si="5"/>
        <v>149100</v>
      </c>
      <c r="R59" s="107"/>
      <c r="S59" s="46"/>
      <c r="T59" s="46"/>
    </row>
    <row r="60" spans="2:20" ht="13.5" customHeight="1">
      <c r="B60" s="6">
        <v>2013</v>
      </c>
      <c r="C60" s="7">
        <v>25</v>
      </c>
      <c r="D60" s="124">
        <v>54600</v>
      </c>
      <c r="E60" s="122">
        <f t="shared" si="4"/>
        <v>96900</v>
      </c>
      <c r="F60" s="122">
        <v>32500</v>
      </c>
      <c r="G60" s="122">
        <v>30400</v>
      </c>
      <c r="H60" s="80">
        <v>3600</v>
      </c>
      <c r="I60" s="80">
        <f t="shared" ref="I60:I66" si="6">J60+K60</f>
        <v>9300</v>
      </c>
      <c r="J60" s="80">
        <v>4600</v>
      </c>
      <c r="K60" s="80">
        <v>4700</v>
      </c>
      <c r="L60" s="80">
        <v>5300</v>
      </c>
      <c r="M60" s="80">
        <v>5100</v>
      </c>
      <c r="N60" s="80">
        <v>200</v>
      </c>
      <c r="O60" s="80">
        <v>1200</v>
      </c>
      <c r="P60" s="80">
        <v>900</v>
      </c>
      <c r="Q60" s="125">
        <f t="shared" si="5"/>
        <v>152400</v>
      </c>
      <c r="R60" s="107"/>
      <c r="S60" s="46"/>
      <c r="T60" s="46"/>
    </row>
    <row r="61" spans="2:20" ht="13.5" customHeight="1">
      <c r="B61" s="6">
        <v>2014</v>
      </c>
      <c r="C61" s="7">
        <v>26</v>
      </c>
      <c r="D61" s="85">
        <v>49900</v>
      </c>
      <c r="E61" s="74">
        <f t="shared" si="4"/>
        <v>98600</v>
      </c>
      <c r="F61" s="74">
        <v>32700</v>
      </c>
      <c r="G61" s="74">
        <v>26600</v>
      </c>
      <c r="H61" s="71">
        <v>3300</v>
      </c>
      <c r="I61" s="80">
        <f t="shared" si="6"/>
        <v>11100</v>
      </c>
      <c r="J61" s="71">
        <v>4800</v>
      </c>
      <c r="K61" s="71">
        <v>6300</v>
      </c>
      <c r="L61" s="71">
        <v>5500</v>
      </c>
      <c r="M61" s="71">
        <v>6900</v>
      </c>
      <c r="N61" s="71">
        <v>200</v>
      </c>
      <c r="O61" s="71">
        <v>1200</v>
      </c>
      <c r="P61" s="71">
        <v>1000</v>
      </c>
      <c r="Q61" s="86">
        <f t="shared" ref="Q61:Q66" si="7">D61+E61+P61</f>
        <v>149500</v>
      </c>
      <c r="S61" s="46"/>
      <c r="T61" s="46"/>
    </row>
    <row r="62" spans="2:20" ht="13.5" customHeight="1">
      <c r="B62" s="8">
        <v>2015</v>
      </c>
      <c r="C62" s="9">
        <v>27</v>
      </c>
      <c r="D62" s="69">
        <v>45300</v>
      </c>
      <c r="E62" s="81">
        <f t="shared" ref="E62:E63" si="8">SUM(F62:O62)</f>
        <v>101800</v>
      </c>
      <c r="F62" s="81">
        <v>31100</v>
      </c>
      <c r="G62" s="81">
        <v>31100</v>
      </c>
      <c r="H62" s="76">
        <v>3400</v>
      </c>
      <c r="I62" s="119">
        <f t="shared" si="6"/>
        <v>11800</v>
      </c>
      <c r="J62" s="76">
        <v>4700</v>
      </c>
      <c r="K62" s="76">
        <v>7100</v>
      </c>
      <c r="L62" s="76">
        <v>4500</v>
      </c>
      <c r="M62" s="76">
        <v>7000</v>
      </c>
      <c r="N62" s="76">
        <v>200</v>
      </c>
      <c r="O62" s="76">
        <v>900</v>
      </c>
      <c r="P62" s="76">
        <v>900</v>
      </c>
      <c r="Q62" s="127">
        <f t="shared" si="7"/>
        <v>148000</v>
      </c>
      <c r="R62" s="134"/>
      <c r="S62" s="46"/>
      <c r="T62" s="46"/>
    </row>
    <row r="63" spans="2:20" ht="13.5" customHeight="1">
      <c r="B63" s="6">
        <v>2016</v>
      </c>
      <c r="C63" s="7">
        <v>28</v>
      </c>
      <c r="D63" s="85">
        <v>45600</v>
      </c>
      <c r="E63" s="74">
        <f t="shared" si="8"/>
        <v>100200</v>
      </c>
      <c r="F63" s="74">
        <v>30900</v>
      </c>
      <c r="G63" s="74">
        <v>31300</v>
      </c>
      <c r="H63" s="71">
        <v>4400</v>
      </c>
      <c r="I63" s="80">
        <f t="shared" si="6"/>
        <v>10500</v>
      </c>
      <c r="J63" s="71">
        <v>4200</v>
      </c>
      <c r="K63" s="71">
        <v>6300</v>
      </c>
      <c r="L63" s="71">
        <v>4700</v>
      </c>
      <c r="M63" s="71">
        <v>6900</v>
      </c>
      <c r="N63" s="71">
        <v>200</v>
      </c>
      <c r="O63" s="71">
        <v>800</v>
      </c>
      <c r="P63" s="71">
        <v>1400</v>
      </c>
      <c r="Q63" s="125">
        <f t="shared" si="7"/>
        <v>147200</v>
      </c>
      <c r="R63" s="134"/>
      <c r="S63" s="46"/>
      <c r="T63" s="46"/>
    </row>
    <row r="64" spans="2:20" ht="13.5" customHeight="1">
      <c r="B64" s="6">
        <v>2017</v>
      </c>
      <c r="C64" s="7">
        <v>29</v>
      </c>
      <c r="D64" s="85">
        <v>46600</v>
      </c>
      <c r="E64" s="74">
        <v>92300</v>
      </c>
      <c r="F64" s="74">
        <v>31400</v>
      </c>
      <c r="G64" s="74">
        <v>31400</v>
      </c>
      <c r="H64" s="71">
        <v>4600</v>
      </c>
      <c r="I64" s="80">
        <f t="shared" si="6"/>
        <v>11000</v>
      </c>
      <c r="J64" s="71">
        <v>4400</v>
      </c>
      <c r="K64" s="71">
        <v>6600</v>
      </c>
      <c r="L64" s="71">
        <v>5800</v>
      </c>
      <c r="M64" s="71">
        <v>6200</v>
      </c>
      <c r="N64" s="71">
        <v>700</v>
      </c>
      <c r="O64" s="71">
        <v>1200</v>
      </c>
      <c r="P64" s="71">
        <v>1400</v>
      </c>
      <c r="Q64" s="125">
        <f t="shared" si="7"/>
        <v>140300</v>
      </c>
      <c r="R64" s="134"/>
      <c r="S64" s="46"/>
      <c r="T64" s="46"/>
    </row>
    <row r="65" spans="2:20" ht="13.5" customHeight="1">
      <c r="B65" s="6">
        <v>2018</v>
      </c>
      <c r="C65" s="7">
        <v>30</v>
      </c>
      <c r="D65" s="85">
        <v>48900</v>
      </c>
      <c r="E65" s="74">
        <v>87300</v>
      </c>
      <c r="F65" s="74">
        <v>29100</v>
      </c>
      <c r="G65" s="74">
        <v>29800</v>
      </c>
      <c r="H65" s="71">
        <v>4200</v>
      </c>
      <c r="I65" s="80">
        <f t="shared" si="6"/>
        <v>10000</v>
      </c>
      <c r="J65" s="71">
        <v>3600</v>
      </c>
      <c r="K65" s="71">
        <v>6400</v>
      </c>
      <c r="L65" s="71">
        <v>6400</v>
      </c>
      <c r="M65" s="71">
        <v>6000</v>
      </c>
      <c r="N65" s="71">
        <v>300</v>
      </c>
      <c r="O65" s="71">
        <v>1500</v>
      </c>
      <c r="P65" s="71">
        <v>1200</v>
      </c>
      <c r="Q65" s="125">
        <f t="shared" si="7"/>
        <v>137400</v>
      </c>
      <c r="R65" s="134"/>
      <c r="S65" s="46"/>
      <c r="T65" s="46"/>
    </row>
    <row r="66" spans="2:20" ht="13.5" customHeight="1">
      <c r="B66" s="6">
        <v>2019</v>
      </c>
      <c r="C66" s="7" t="s">
        <v>55</v>
      </c>
      <c r="D66" s="85">
        <v>44300</v>
      </c>
      <c r="E66" s="74">
        <v>83200</v>
      </c>
      <c r="F66" s="74">
        <v>24700</v>
      </c>
      <c r="G66" s="74">
        <v>27600</v>
      </c>
      <c r="H66" s="71">
        <v>3900</v>
      </c>
      <c r="I66" s="80">
        <f t="shared" si="6"/>
        <v>9100</v>
      </c>
      <c r="J66" s="71">
        <v>3300</v>
      </c>
      <c r="K66" s="71">
        <v>5800</v>
      </c>
      <c r="L66" s="71">
        <v>10700</v>
      </c>
      <c r="M66" s="71">
        <v>5900</v>
      </c>
      <c r="N66" s="71">
        <v>100</v>
      </c>
      <c r="O66" s="71">
        <v>1200</v>
      </c>
      <c r="P66" s="71">
        <v>400</v>
      </c>
      <c r="Q66" s="125">
        <f t="shared" si="7"/>
        <v>127900</v>
      </c>
      <c r="R66" s="134"/>
      <c r="S66" s="46"/>
      <c r="T66" s="46"/>
    </row>
    <row r="67" spans="2:20" ht="13.5" customHeight="1">
      <c r="B67" s="8">
        <v>2020</v>
      </c>
      <c r="C67" s="9">
        <v>2</v>
      </c>
      <c r="D67" s="69">
        <v>44500</v>
      </c>
      <c r="E67" s="81">
        <v>92800</v>
      </c>
      <c r="F67" s="81">
        <v>23800</v>
      </c>
      <c r="G67" s="81">
        <v>27200</v>
      </c>
      <c r="H67" s="76">
        <v>4300</v>
      </c>
      <c r="I67" s="119">
        <f t="shared" ref="I67:I68" si="9">J67+K67</f>
        <v>8300</v>
      </c>
      <c r="J67" s="76">
        <v>3100</v>
      </c>
      <c r="K67" s="76">
        <v>5200</v>
      </c>
      <c r="L67" s="76">
        <v>8700</v>
      </c>
      <c r="M67" s="76">
        <v>5600</v>
      </c>
      <c r="N67" s="76">
        <v>100</v>
      </c>
      <c r="O67" s="76">
        <v>14800</v>
      </c>
      <c r="P67" s="76">
        <v>300</v>
      </c>
      <c r="Q67" s="127">
        <f t="shared" ref="Q67:Q68" si="10">D67+E67+P67</f>
        <v>137600</v>
      </c>
      <c r="R67" s="134"/>
      <c r="S67" s="46"/>
      <c r="T67" s="46"/>
    </row>
    <row r="68" spans="2:20" s="53" customFormat="1" ht="13.5" customHeight="1">
      <c r="B68" s="23">
        <v>2021</v>
      </c>
      <c r="C68" s="24">
        <v>3</v>
      </c>
      <c r="D68" s="204">
        <v>40000</v>
      </c>
      <c r="E68" s="205">
        <f>F68+G68+H68+I68+L68+M68+N68+O68</f>
        <v>103500</v>
      </c>
      <c r="F68" s="205">
        <v>28700</v>
      </c>
      <c r="G68" s="205">
        <v>29200</v>
      </c>
      <c r="H68" s="206">
        <v>3800</v>
      </c>
      <c r="I68" s="80">
        <f t="shared" si="9"/>
        <v>11900</v>
      </c>
      <c r="J68" s="206">
        <v>3900</v>
      </c>
      <c r="K68" s="206">
        <v>8000</v>
      </c>
      <c r="L68" s="206">
        <v>8700</v>
      </c>
      <c r="M68" s="206">
        <v>6800</v>
      </c>
      <c r="N68" s="206">
        <v>200</v>
      </c>
      <c r="O68" s="206">
        <v>14200</v>
      </c>
      <c r="P68" s="206">
        <v>300</v>
      </c>
      <c r="Q68" s="207">
        <f t="shared" si="10"/>
        <v>143800</v>
      </c>
      <c r="S68" s="46"/>
      <c r="T68" s="46"/>
    </row>
    <row r="69" spans="2:20" s="53" customFormat="1" ht="13.5" customHeight="1">
      <c r="B69" s="8">
        <v>2022</v>
      </c>
      <c r="C69" s="9">
        <v>4</v>
      </c>
      <c r="D69" s="208">
        <v>42500</v>
      </c>
      <c r="E69" s="209">
        <v>145000</v>
      </c>
      <c r="F69" s="209">
        <v>41300</v>
      </c>
      <c r="G69" s="209">
        <v>34800</v>
      </c>
      <c r="H69" s="210">
        <v>4700</v>
      </c>
      <c r="I69" s="119">
        <f t="shared" ref="I69" si="11">J69+K69</f>
        <v>13500</v>
      </c>
      <c r="J69" s="210">
        <v>4700</v>
      </c>
      <c r="K69" s="210">
        <v>8800</v>
      </c>
      <c r="L69" s="210">
        <v>11900</v>
      </c>
      <c r="M69" s="210">
        <v>7500</v>
      </c>
      <c r="N69" s="210">
        <v>200</v>
      </c>
      <c r="O69" s="210">
        <v>31100</v>
      </c>
      <c r="P69" s="210">
        <v>400</v>
      </c>
      <c r="Q69" s="211">
        <f t="shared" ref="Q69" si="12">D69+E69+P69</f>
        <v>187900</v>
      </c>
      <c r="S69" s="46"/>
      <c r="T69" s="46"/>
    </row>
    <row r="70" spans="2:20" ht="15" customHeight="1">
      <c r="B70" s="171" t="s">
        <v>57</v>
      </c>
      <c r="C70" s="172"/>
      <c r="D70" s="141">
        <f>D68/D67</f>
        <v>0.898876404494382</v>
      </c>
      <c r="E70" s="142">
        <f t="shared" ref="E70:Q70" si="13">E68/E67</f>
        <v>1.115301724137931</v>
      </c>
      <c r="F70" s="142">
        <f t="shared" si="13"/>
        <v>1.2058823529411764</v>
      </c>
      <c r="G70" s="142">
        <f t="shared" si="13"/>
        <v>1.0735294117647058</v>
      </c>
      <c r="H70" s="142">
        <f t="shared" si="13"/>
        <v>0.88372093023255816</v>
      </c>
      <c r="I70" s="142">
        <f t="shared" si="13"/>
        <v>1.4337349397590362</v>
      </c>
      <c r="J70" s="142">
        <f t="shared" si="13"/>
        <v>1.2580645161290323</v>
      </c>
      <c r="K70" s="142">
        <f t="shared" si="13"/>
        <v>1.5384615384615385</v>
      </c>
      <c r="L70" s="142">
        <f t="shared" si="13"/>
        <v>1</v>
      </c>
      <c r="M70" s="142">
        <f t="shared" si="13"/>
        <v>1.2142857142857142</v>
      </c>
      <c r="N70" s="142">
        <f t="shared" si="13"/>
        <v>2</v>
      </c>
      <c r="O70" s="142">
        <f t="shared" si="13"/>
        <v>0.95945945945945943</v>
      </c>
      <c r="P70" s="142">
        <f t="shared" si="13"/>
        <v>1</v>
      </c>
      <c r="Q70" s="152">
        <f t="shared" si="13"/>
        <v>1.0450581395348837</v>
      </c>
      <c r="R70" s="50"/>
    </row>
    <row r="71" spans="2:20" ht="12" customHeight="1">
      <c r="B71" s="88" t="s">
        <v>3</v>
      </c>
      <c r="C71" s="32"/>
      <c r="D71" s="32"/>
      <c r="E71" s="32"/>
      <c r="F71" s="32"/>
      <c r="G71" s="32"/>
      <c r="K71" s="32"/>
      <c r="M71" s="51"/>
      <c r="S71" s="52"/>
      <c r="T71" s="52"/>
    </row>
    <row r="72" spans="2:20" ht="12" customHeight="1">
      <c r="B72" s="13" t="s">
        <v>51</v>
      </c>
      <c r="C72" s="13"/>
      <c r="D72" s="13"/>
      <c r="E72" s="13"/>
      <c r="F72" s="13"/>
      <c r="G72" s="13"/>
      <c r="K72" s="13"/>
      <c r="M72" s="53"/>
    </row>
    <row r="73" spans="2:20">
      <c r="B73" s="87" t="s">
        <v>39</v>
      </c>
      <c r="C73" s="14"/>
      <c r="D73" s="14"/>
      <c r="E73" s="14"/>
      <c r="F73" s="14"/>
      <c r="G73" s="14"/>
      <c r="K73" s="14"/>
      <c r="M73" s="53"/>
      <c r="Q73" s="54" t="s">
        <v>58</v>
      </c>
    </row>
  </sheetData>
  <mergeCells count="32">
    <mergeCell ref="Q5:Q6"/>
    <mergeCell ref="L5:L6"/>
    <mergeCell ref="O42:O43"/>
    <mergeCell ref="M42:M43"/>
    <mergeCell ref="N42:N43"/>
    <mergeCell ref="Q41:Q43"/>
    <mergeCell ref="B33:L33"/>
    <mergeCell ref="B41:C43"/>
    <mergeCell ref="D41:D43"/>
    <mergeCell ref="E41:E43"/>
    <mergeCell ref="B32:C32"/>
    <mergeCell ref="F42:F43"/>
    <mergeCell ref="B70:C70"/>
    <mergeCell ref="R5:R6"/>
    <mergeCell ref="I5:I6"/>
    <mergeCell ref="J5:J6"/>
    <mergeCell ref="K5:K6"/>
    <mergeCell ref="M5:M6"/>
    <mergeCell ref="D5:D6"/>
    <mergeCell ref="E5:E6"/>
    <mergeCell ref="N5:N6"/>
    <mergeCell ref="B5:C6"/>
    <mergeCell ref="H5:H6"/>
    <mergeCell ref="O5:O6"/>
    <mergeCell ref="F5:F6"/>
    <mergeCell ref="G5:G6"/>
    <mergeCell ref="P5:P6"/>
    <mergeCell ref="P42:P43"/>
    <mergeCell ref="G42:G43"/>
    <mergeCell ref="H42:H43"/>
    <mergeCell ref="I42:I43"/>
    <mergeCell ref="L42:L43"/>
  </mergeCells>
  <phoneticPr fontId="2"/>
  <pageMargins left="0" right="0" top="0.15748031496062992" bottom="0.15748031496062992" header="0.31496062992125984" footer="0.31496062992125984"/>
  <pageSetup paperSize="9" scale="6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57"/>
  <sheetViews>
    <sheetView showGridLines="0" tabSelected="1" zoomScaleNormal="100" zoomScaleSheetLayoutView="100" workbookViewId="0">
      <pane xSplit="3" ySplit="8" topLeftCell="X9" activePane="bottomRight" state="frozen"/>
      <selection pane="topRight" activeCell="D1" sqref="D1"/>
      <selection pane="bottomLeft" activeCell="A9" sqref="A9"/>
      <selection pane="bottomRight" activeCell="AA36" sqref="AA36"/>
    </sheetView>
  </sheetViews>
  <sheetFormatPr defaultRowHeight="12"/>
  <cols>
    <col min="1" max="1" width="5" style="1" customWidth="1"/>
    <col min="2" max="3" width="9.75" style="1" customWidth="1"/>
    <col min="4" max="4" width="10.625" style="1" customWidth="1"/>
    <col min="5" max="6" width="7.375" style="1" customWidth="1"/>
    <col min="7" max="7" width="10.625" style="1" customWidth="1"/>
    <col min="8" max="9" width="7.375" style="1" customWidth="1"/>
    <col min="10" max="10" width="10.625" style="1" customWidth="1"/>
    <col min="11" max="12" width="7.375" style="1" customWidth="1"/>
    <col min="13" max="13" width="10.625" style="1" customWidth="1"/>
    <col min="14" max="15" width="7.375" style="1" customWidth="1"/>
    <col min="16" max="16" width="10.625" style="1" customWidth="1"/>
    <col min="17" max="18" width="7.375" style="1" customWidth="1"/>
    <col min="19" max="19" width="10.625" style="1" customWidth="1"/>
    <col min="20" max="21" width="7.375" style="1" customWidth="1"/>
    <col min="22" max="22" width="10.625" style="1" customWidth="1"/>
    <col min="23" max="24" width="8.125" style="1" customWidth="1"/>
    <col min="25" max="25" width="10.625" style="1" customWidth="1"/>
    <col min="26" max="27" width="8.125" style="1" customWidth="1"/>
    <col min="28" max="28" width="10.625" style="1" customWidth="1"/>
    <col min="29" max="30" width="7.375" style="1" customWidth="1"/>
    <col min="31" max="31" width="10.625" style="1" customWidth="1"/>
    <col min="32" max="33" width="7.375" style="1" customWidth="1"/>
    <col min="34" max="34" width="10.625" style="1" customWidth="1"/>
    <col min="35" max="36" width="7.375" style="1" customWidth="1"/>
    <col min="37" max="37" width="10.625" style="1" customWidth="1"/>
    <col min="38" max="39" width="7.375" style="1" customWidth="1"/>
    <col min="40" max="40" width="10.625" style="1" customWidth="1"/>
    <col min="41" max="42" width="7.375" style="1" customWidth="1"/>
    <col min="43" max="43" width="10.625" style="1" customWidth="1"/>
    <col min="44" max="45" width="8.125" style="1" customWidth="1"/>
    <col min="46" max="46" width="10.625" style="1" customWidth="1"/>
    <col min="47" max="16384" width="9" style="1"/>
  </cols>
  <sheetData>
    <row r="1" spans="2:48" ht="12" customHeight="1"/>
    <row r="2" spans="2:48" ht="15" customHeight="1">
      <c r="B2" s="12" t="s">
        <v>37</v>
      </c>
      <c r="C2" s="2"/>
    </row>
    <row r="3" spans="2:48" ht="12" customHeight="1">
      <c r="B3" s="1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Q3" s="14"/>
      <c r="R3" s="14"/>
      <c r="T3" s="14"/>
      <c r="U3" s="14"/>
      <c r="W3" s="14"/>
      <c r="X3" s="14"/>
      <c r="Y3" s="14"/>
      <c r="Z3" s="14"/>
      <c r="AA3" s="14"/>
      <c r="AC3" s="14"/>
      <c r="AD3" s="14"/>
      <c r="AF3" s="14"/>
      <c r="AG3" s="14"/>
      <c r="AI3" s="14"/>
      <c r="AJ3" s="14"/>
      <c r="AL3" s="14"/>
      <c r="AM3" s="14"/>
      <c r="AO3" s="14"/>
      <c r="AP3" s="14"/>
      <c r="AR3" s="14"/>
      <c r="AS3" s="14"/>
    </row>
    <row r="4" spans="2:48" ht="12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Q4" s="11"/>
      <c r="R4" s="11"/>
      <c r="T4" s="11"/>
      <c r="U4" s="11"/>
      <c r="W4" s="11"/>
      <c r="X4" s="11"/>
      <c r="Y4" s="11"/>
      <c r="Z4" s="11"/>
      <c r="AA4" s="11"/>
      <c r="AC4" s="11"/>
      <c r="AD4" s="11"/>
      <c r="AF4" s="11"/>
      <c r="AG4" s="11"/>
      <c r="AI4" s="11"/>
      <c r="AJ4" s="11"/>
      <c r="AL4" s="11"/>
      <c r="AM4" s="11"/>
      <c r="AO4" s="11"/>
      <c r="AP4" s="11"/>
      <c r="AR4" s="11"/>
      <c r="AS4" s="55" t="s">
        <v>42</v>
      </c>
    </row>
    <row r="5" spans="2:48" ht="12" customHeight="1">
      <c r="B5" s="178" t="s">
        <v>0</v>
      </c>
      <c r="C5" s="179"/>
      <c r="D5" s="194" t="s">
        <v>18</v>
      </c>
      <c r="E5" s="63"/>
      <c r="F5" s="3"/>
      <c r="G5" s="189" t="s">
        <v>19</v>
      </c>
      <c r="H5" s="63"/>
      <c r="I5" s="89"/>
      <c r="J5" s="34"/>
      <c r="K5" s="63"/>
      <c r="L5" s="89"/>
      <c r="M5" s="34"/>
      <c r="N5" s="63"/>
      <c r="O5" s="89"/>
      <c r="P5" s="34"/>
      <c r="Q5" s="63"/>
      <c r="R5" s="89"/>
      <c r="S5" s="34"/>
      <c r="T5" s="63"/>
      <c r="U5" s="89"/>
      <c r="V5" s="34"/>
      <c r="W5" s="63"/>
      <c r="X5" s="63"/>
      <c r="Y5" s="34"/>
      <c r="Z5" s="63"/>
      <c r="AA5" s="63"/>
      <c r="AB5" s="34"/>
      <c r="AC5" s="63"/>
      <c r="AD5" s="3"/>
      <c r="AE5" s="34"/>
      <c r="AF5" s="63"/>
      <c r="AG5" s="89"/>
      <c r="AH5" s="35"/>
      <c r="AI5" s="63"/>
      <c r="AJ5" s="89"/>
      <c r="AK5" s="35"/>
      <c r="AL5" s="89"/>
      <c r="AM5" s="3"/>
      <c r="AN5" s="56" t="s">
        <v>20</v>
      </c>
      <c r="AO5" s="35"/>
      <c r="AP5" s="36"/>
      <c r="AQ5" s="201" t="s">
        <v>17</v>
      </c>
      <c r="AR5" s="92"/>
      <c r="AS5" s="93"/>
      <c r="AU5" s="38"/>
      <c r="AV5" s="39"/>
    </row>
    <row r="6" spans="2:48" ht="12" customHeight="1">
      <c r="B6" s="186"/>
      <c r="C6" s="187"/>
      <c r="D6" s="195"/>
      <c r="E6" s="68"/>
      <c r="F6" s="65"/>
      <c r="G6" s="197"/>
      <c r="H6" s="68"/>
      <c r="I6" s="65"/>
      <c r="J6" s="169" t="s">
        <v>28</v>
      </c>
      <c r="K6" s="90"/>
      <c r="L6" s="91"/>
      <c r="M6" s="169" t="s">
        <v>29</v>
      </c>
      <c r="N6" s="90"/>
      <c r="O6" s="91"/>
      <c r="P6" s="169" t="s">
        <v>30</v>
      </c>
      <c r="Q6" s="90"/>
      <c r="R6" s="91"/>
      <c r="S6" s="169" t="s">
        <v>31</v>
      </c>
      <c r="T6" s="90"/>
      <c r="U6" s="91"/>
      <c r="V6" s="40"/>
      <c r="W6" s="90"/>
      <c r="X6" s="90"/>
      <c r="Y6" s="40"/>
      <c r="Z6" s="90"/>
      <c r="AA6" s="90"/>
      <c r="AB6" s="169" t="s">
        <v>32</v>
      </c>
      <c r="AC6" s="90"/>
      <c r="AD6" s="91"/>
      <c r="AE6" s="169" t="s">
        <v>33</v>
      </c>
      <c r="AF6" s="90"/>
      <c r="AG6" s="91"/>
      <c r="AH6" s="169" t="s">
        <v>23</v>
      </c>
      <c r="AI6" s="90"/>
      <c r="AJ6" s="91"/>
      <c r="AK6" s="169" t="s">
        <v>34</v>
      </c>
      <c r="AL6" s="90"/>
      <c r="AM6" s="91"/>
      <c r="AN6" s="197" t="s">
        <v>25</v>
      </c>
      <c r="AO6" s="68"/>
      <c r="AP6" s="65"/>
      <c r="AQ6" s="202"/>
      <c r="AR6" s="94"/>
      <c r="AS6" s="95"/>
      <c r="AU6" s="38"/>
      <c r="AV6" s="39"/>
    </row>
    <row r="7" spans="2:48" ht="12" customHeight="1">
      <c r="B7" s="186"/>
      <c r="C7" s="187"/>
      <c r="D7" s="195"/>
      <c r="E7" s="167" t="s">
        <v>40</v>
      </c>
      <c r="F7" s="167" t="s">
        <v>41</v>
      </c>
      <c r="G7" s="197"/>
      <c r="H7" s="167" t="s">
        <v>40</v>
      </c>
      <c r="I7" s="167" t="s">
        <v>41</v>
      </c>
      <c r="J7" s="190"/>
      <c r="K7" s="167" t="s">
        <v>40</v>
      </c>
      <c r="L7" s="167" t="s">
        <v>41</v>
      </c>
      <c r="M7" s="190"/>
      <c r="N7" s="167" t="s">
        <v>40</v>
      </c>
      <c r="O7" s="167" t="s">
        <v>41</v>
      </c>
      <c r="P7" s="190"/>
      <c r="Q7" s="167" t="s">
        <v>40</v>
      </c>
      <c r="R7" s="167" t="s">
        <v>41</v>
      </c>
      <c r="S7" s="197"/>
      <c r="T7" s="167" t="s">
        <v>40</v>
      </c>
      <c r="U7" s="167" t="s">
        <v>41</v>
      </c>
      <c r="V7" s="169" t="s">
        <v>35</v>
      </c>
      <c r="W7" s="90"/>
      <c r="X7" s="91"/>
      <c r="Y7" s="169" t="s">
        <v>26</v>
      </c>
      <c r="Z7" s="90"/>
      <c r="AA7" s="91"/>
      <c r="AB7" s="190"/>
      <c r="AC7" s="167" t="s">
        <v>40</v>
      </c>
      <c r="AD7" s="167" t="s">
        <v>41</v>
      </c>
      <c r="AE7" s="190"/>
      <c r="AF7" s="167" t="s">
        <v>40</v>
      </c>
      <c r="AG7" s="167" t="s">
        <v>41</v>
      </c>
      <c r="AH7" s="190"/>
      <c r="AI7" s="167" t="s">
        <v>40</v>
      </c>
      <c r="AJ7" s="167" t="s">
        <v>41</v>
      </c>
      <c r="AK7" s="190"/>
      <c r="AL7" s="167" t="s">
        <v>40</v>
      </c>
      <c r="AM7" s="167" t="s">
        <v>41</v>
      </c>
      <c r="AN7" s="197"/>
      <c r="AO7" s="167" t="s">
        <v>40</v>
      </c>
      <c r="AP7" s="167" t="s">
        <v>41</v>
      </c>
      <c r="AQ7" s="202"/>
      <c r="AR7" s="198" t="s">
        <v>40</v>
      </c>
      <c r="AS7" s="200" t="s">
        <v>41</v>
      </c>
      <c r="AU7" s="38"/>
      <c r="AV7" s="39"/>
    </row>
    <row r="8" spans="2:48" ht="12" customHeight="1">
      <c r="B8" s="66"/>
      <c r="C8" s="67"/>
      <c r="D8" s="196"/>
      <c r="E8" s="168"/>
      <c r="F8" s="168"/>
      <c r="G8" s="170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70"/>
      <c r="T8" s="168"/>
      <c r="U8" s="168"/>
      <c r="V8" s="170"/>
      <c r="W8" s="64" t="s">
        <v>40</v>
      </c>
      <c r="X8" s="65" t="s">
        <v>41</v>
      </c>
      <c r="Y8" s="168"/>
      <c r="Z8" s="64" t="s">
        <v>40</v>
      </c>
      <c r="AA8" s="65" t="s">
        <v>41</v>
      </c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70"/>
      <c r="AO8" s="168"/>
      <c r="AP8" s="168"/>
      <c r="AQ8" s="203"/>
      <c r="AR8" s="199"/>
      <c r="AS8" s="174"/>
      <c r="AU8" s="38"/>
      <c r="AV8" s="39"/>
    </row>
    <row r="9" spans="2:48" ht="13.5" customHeight="1">
      <c r="B9" s="193" t="s">
        <v>48</v>
      </c>
      <c r="C9" s="96" t="s">
        <v>43</v>
      </c>
      <c r="D9" s="102">
        <f>SUM(E9:F9)</f>
        <v>54700</v>
      </c>
      <c r="E9" s="103">
        <v>54400</v>
      </c>
      <c r="F9" s="103">
        <v>300</v>
      </c>
      <c r="G9" s="103">
        <f>J9+M9+P9+S9+AB9+AE9+AH9+AK9</f>
        <v>84700</v>
      </c>
      <c r="H9" s="103">
        <f>K9+N9+Q9+T9+AC9+AF9+AI9+AL9</f>
        <v>84700</v>
      </c>
      <c r="I9" s="132">
        <f>L9+O9+R9+U9+AD9+AG9+AJ9+AM9</f>
        <v>0</v>
      </c>
      <c r="J9" s="98">
        <f>SUM(K9:L9)</f>
        <v>31500</v>
      </c>
      <c r="K9" s="103">
        <v>31500</v>
      </c>
      <c r="L9" s="132">
        <v>0</v>
      </c>
      <c r="M9" s="98">
        <f>SUM(N9:O9)</f>
        <v>30100</v>
      </c>
      <c r="N9" s="103">
        <v>30100</v>
      </c>
      <c r="O9" s="132">
        <v>0</v>
      </c>
      <c r="P9" s="98">
        <f>SUM(Q9:R9)</f>
        <v>3600</v>
      </c>
      <c r="Q9" s="103">
        <v>3600</v>
      </c>
      <c r="R9" s="132">
        <v>0</v>
      </c>
      <c r="S9" s="98">
        <f>V9+Y9</f>
        <v>8900</v>
      </c>
      <c r="T9" s="98">
        <f>W9+Z9</f>
        <v>8900</v>
      </c>
      <c r="U9" s="129">
        <f>X9+AA9</f>
        <v>0</v>
      </c>
      <c r="V9" s="98">
        <f>SUM(W9:X9)</f>
        <v>4000</v>
      </c>
      <c r="W9" s="103">
        <v>4000</v>
      </c>
      <c r="X9" s="132">
        <v>0</v>
      </c>
      <c r="Y9" s="98">
        <f>SUM(Z9:AA9)</f>
        <v>4900</v>
      </c>
      <c r="Z9" s="103">
        <v>4900</v>
      </c>
      <c r="AA9" s="132">
        <v>0</v>
      </c>
      <c r="AB9" s="98">
        <f>SUM(AC9:AD9)</f>
        <v>4600</v>
      </c>
      <c r="AC9" s="103">
        <v>4600</v>
      </c>
      <c r="AD9" s="132">
        <v>0</v>
      </c>
      <c r="AE9" s="98">
        <f>SUM(AF9:AG9)</f>
        <v>5200</v>
      </c>
      <c r="AF9" s="103">
        <v>5200</v>
      </c>
      <c r="AG9" s="132">
        <v>0</v>
      </c>
      <c r="AH9" s="98">
        <f>SUM(AI9:AJ9)</f>
        <v>100</v>
      </c>
      <c r="AI9" s="103">
        <v>100</v>
      </c>
      <c r="AJ9" s="132">
        <v>0</v>
      </c>
      <c r="AK9" s="98">
        <f>SUM(AL9:AM9)</f>
        <v>700</v>
      </c>
      <c r="AL9" s="103">
        <v>700</v>
      </c>
      <c r="AM9" s="132">
        <v>0</v>
      </c>
      <c r="AN9" s="98">
        <f>SUM(AO9:AP9)</f>
        <v>800</v>
      </c>
      <c r="AO9" s="103">
        <v>800</v>
      </c>
      <c r="AP9" s="132">
        <v>0</v>
      </c>
      <c r="AQ9" s="104">
        <f>D9+G9+AN9</f>
        <v>140200</v>
      </c>
      <c r="AR9" s="105">
        <f>E9+H9+AO9</f>
        <v>139900</v>
      </c>
      <c r="AS9" s="106">
        <f>F9+I9+AP9</f>
        <v>300</v>
      </c>
      <c r="AT9" s="107"/>
      <c r="AU9" s="46"/>
      <c r="AV9" s="46"/>
    </row>
    <row r="10" spans="2:48" ht="13.5" customHeight="1">
      <c r="B10" s="193"/>
      <c r="C10" s="62" t="s">
        <v>44</v>
      </c>
      <c r="D10" s="108">
        <f>D9/AQ9</f>
        <v>0.39015691868758917</v>
      </c>
      <c r="E10" s="109">
        <f>E9/$AR$9</f>
        <v>0.38884917798427449</v>
      </c>
      <c r="F10" s="109">
        <f>F9/$AS$9</f>
        <v>1</v>
      </c>
      <c r="G10" s="110">
        <f>G9/AQ9</f>
        <v>0.60413694721825961</v>
      </c>
      <c r="H10" s="109">
        <f>H9/$AR$9</f>
        <v>0.60543245175125093</v>
      </c>
      <c r="I10" s="109">
        <f>I9/$AS$9</f>
        <v>0</v>
      </c>
      <c r="J10" s="110">
        <f>J9/AQ9</f>
        <v>0.22467902995720399</v>
      </c>
      <c r="K10" s="109">
        <f>K9/$AR$9</f>
        <v>0.22516082916368835</v>
      </c>
      <c r="L10" s="109">
        <f>L9/$AS$9</f>
        <v>0</v>
      </c>
      <c r="M10" s="110">
        <f>M9/AQ9</f>
        <v>0.21469329529243938</v>
      </c>
      <c r="N10" s="109">
        <f>N9/$AR$9</f>
        <v>0.21515368120085776</v>
      </c>
      <c r="O10" s="109">
        <f>O9/$AS$9</f>
        <v>0</v>
      </c>
      <c r="P10" s="99">
        <f>P9/AQ9</f>
        <v>2.5677603423680456E-2</v>
      </c>
      <c r="Q10" s="109">
        <f>Q9/$AR$9</f>
        <v>2.5732666190135811E-2</v>
      </c>
      <c r="R10" s="109">
        <f>R9/$AS$9</f>
        <v>0</v>
      </c>
      <c r="S10" s="99">
        <f>S9/AQ9</f>
        <v>6.3480741797432239E-2</v>
      </c>
      <c r="T10" s="109">
        <f>T9/$AR$9</f>
        <v>6.3616869192280198E-2</v>
      </c>
      <c r="U10" s="109">
        <f>U9/$AS$9</f>
        <v>0</v>
      </c>
      <c r="V10" s="99">
        <f>V9/AQ9</f>
        <v>2.8530670470756064E-2</v>
      </c>
      <c r="W10" s="109">
        <f>W9/$AR$9</f>
        <v>2.8591851322373123E-2</v>
      </c>
      <c r="X10" s="109">
        <f>X9/$AS$9</f>
        <v>0</v>
      </c>
      <c r="Y10" s="99">
        <f>Y9/AQ9</f>
        <v>3.4950071326676178E-2</v>
      </c>
      <c r="Z10" s="109">
        <f>Z9/$AR$9</f>
        <v>3.5025017869907075E-2</v>
      </c>
      <c r="AA10" s="109">
        <f>AA9/$AS$9</f>
        <v>0</v>
      </c>
      <c r="AB10" s="110">
        <f>AB9/AQ9</f>
        <v>3.2810271041369472E-2</v>
      </c>
      <c r="AC10" s="109">
        <f>AC9/$AR$9</f>
        <v>3.2880629020729094E-2</v>
      </c>
      <c r="AD10" s="109">
        <f>AD9/$AS$9</f>
        <v>0</v>
      </c>
      <c r="AE10" s="99">
        <f>AE9/AQ9</f>
        <v>3.7089871611982884E-2</v>
      </c>
      <c r="AF10" s="109">
        <f>AF9/$AR$9</f>
        <v>3.7169406719085057E-2</v>
      </c>
      <c r="AG10" s="109">
        <f>AG9/$AS$9</f>
        <v>0</v>
      </c>
      <c r="AH10" s="99">
        <f>AH9/AQ9</f>
        <v>7.1326676176890159E-4</v>
      </c>
      <c r="AI10" s="109">
        <f>AI9/$AR$9</f>
        <v>7.1479628305932811E-4</v>
      </c>
      <c r="AJ10" s="109">
        <f>AJ9/$AS$9</f>
        <v>0</v>
      </c>
      <c r="AK10" s="99">
        <f>AK9/AQ9</f>
        <v>4.9928673323823107E-3</v>
      </c>
      <c r="AL10" s="109">
        <f>AL9/$AR$9</f>
        <v>5.003573981415297E-3</v>
      </c>
      <c r="AM10" s="109">
        <f>AM9/$AS$9</f>
        <v>0</v>
      </c>
      <c r="AN10" s="99">
        <f>AN9/AQ9</f>
        <v>5.7061340941512127E-3</v>
      </c>
      <c r="AO10" s="109">
        <f>AO9/$AR$9</f>
        <v>5.7183702644746249E-3</v>
      </c>
      <c r="AP10" s="109">
        <f>AP9/$AS$9</f>
        <v>0</v>
      </c>
      <c r="AQ10" s="99">
        <f t="shared" ref="AQ10:AQ16" si="0">D10+G10+AN10</f>
        <v>1</v>
      </c>
      <c r="AR10" s="109">
        <f>AR9/$AR$9</f>
        <v>1</v>
      </c>
      <c r="AS10" s="111">
        <f>AS9/$AS$9</f>
        <v>1</v>
      </c>
      <c r="AT10" s="107"/>
      <c r="AU10" s="46"/>
      <c r="AV10" s="46"/>
    </row>
    <row r="11" spans="2:48" ht="13.5" customHeight="1">
      <c r="B11" s="193" t="s">
        <v>49</v>
      </c>
      <c r="C11" s="97"/>
      <c r="D11" s="102">
        <f>SUM(E11:F11)</f>
        <v>54600</v>
      </c>
      <c r="E11" s="98">
        <v>52000</v>
      </c>
      <c r="F11" s="98">
        <v>2600</v>
      </c>
      <c r="G11" s="103">
        <f>J11+M11+P11+S11+AB11+AE11+AH11+AK11</f>
        <v>87600</v>
      </c>
      <c r="H11" s="103">
        <f>K11+N11+Q11+T11+AC11+AF11+AI11+AL11</f>
        <v>85800</v>
      </c>
      <c r="I11" s="103">
        <f>L11+O11+R11+U11+AD11+AG11+AJ11+AM11</f>
        <v>1800</v>
      </c>
      <c r="J11" s="98">
        <v>32500</v>
      </c>
      <c r="K11" s="98">
        <v>31400</v>
      </c>
      <c r="L11" s="98">
        <v>1100</v>
      </c>
      <c r="M11" s="98">
        <v>30400</v>
      </c>
      <c r="N11" s="98">
        <v>30200</v>
      </c>
      <c r="O11" s="98">
        <v>200</v>
      </c>
      <c r="P11" s="104">
        <v>3600</v>
      </c>
      <c r="Q11" s="98">
        <v>3600</v>
      </c>
      <c r="R11" s="130">
        <v>0</v>
      </c>
      <c r="S11" s="104">
        <v>9300</v>
      </c>
      <c r="T11" s="98">
        <v>9100</v>
      </c>
      <c r="U11" s="104">
        <v>200</v>
      </c>
      <c r="V11" s="98">
        <f>SUM(W11:X11)</f>
        <v>4600</v>
      </c>
      <c r="W11" s="98">
        <v>4500</v>
      </c>
      <c r="X11" s="104">
        <v>100</v>
      </c>
      <c r="Y11" s="98">
        <f>SUM(Z11:AA11)</f>
        <v>4700</v>
      </c>
      <c r="Z11" s="98">
        <v>4600</v>
      </c>
      <c r="AA11" s="104">
        <v>100</v>
      </c>
      <c r="AB11" s="98">
        <f>SUM(AC11:AD11)</f>
        <v>5300</v>
      </c>
      <c r="AC11" s="98">
        <v>5000</v>
      </c>
      <c r="AD11" s="104">
        <v>300</v>
      </c>
      <c r="AE11" s="98">
        <f>SUM(AF11:AG11)</f>
        <v>5100</v>
      </c>
      <c r="AF11" s="98">
        <v>5100</v>
      </c>
      <c r="AG11" s="131">
        <v>0</v>
      </c>
      <c r="AH11" s="104">
        <v>200</v>
      </c>
      <c r="AI11" s="98">
        <v>200</v>
      </c>
      <c r="AJ11" s="131">
        <v>0</v>
      </c>
      <c r="AK11" s="104">
        <v>1200</v>
      </c>
      <c r="AL11" s="104">
        <v>1200</v>
      </c>
      <c r="AM11" s="131">
        <v>0</v>
      </c>
      <c r="AN11" s="104">
        <v>900</v>
      </c>
      <c r="AO11" s="98">
        <v>900</v>
      </c>
      <c r="AP11" s="131">
        <v>0</v>
      </c>
      <c r="AQ11" s="104">
        <f t="shared" si="0"/>
        <v>143100</v>
      </c>
      <c r="AR11" s="105">
        <f>E11+H11+AO11</f>
        <v>138700</v>
      </c>
      <c r="AS11" s="106">
        <f>F11+I11+AP11</f>
        <v>4400</v>
      </c>
      <c r="AT11" s="107"/>
      <c r="AU11" s="46"/>
      <c r="AV11" s="46"/>
    </row>
    <row r="12" spans="2:48" ht="13.5" customHeight="1">
      <c r="B12" s="193"/>
      <c r="C12" s="62" t="s">
        <v>44</v>
      </c>
      <c r="D12" s="108">
        <f>D11/AQ11</f>
        <v>0.38155136268343814</v>
      </c>
      <c r="E12" s="109">
        <f>E11/$AR$11</f>
        <v>0.37490987743330928</v>
      </c>
      <c r="F12" s="109">
        <f>F11/$AS$11</f>
        <v>0.59090909090909094</v>
      </c>
      <c r="G12" s="110">
        <f>G11/AQ11</f>
        <v>0.61215932914046123</v>
      </c>
      <c r="H12" s="109">
        <f>H11/$AR$11</f>
        <v>0.61860129776496031</v>
      </c>
      <c r="I12" s="109">
        <f>I11/$AS$11</f>
        <v>0.40909090909090912</v>
      </c>
      <c r="J12" s="110">
        <f>J11/AQ11</f>
        <v>0.22711390635918938</v>
      </c>
      <c r="K12" s="109">
        <f>K11/$AR$11</f>
        <v>0.22638788752703676</v>
      </c>
      <c r="L12" s="109">
        <f>L11/$AS$11</f>
        <v>0.25</v>
      </c>
      <c r="M12" s="110">
        <f>M11/AQ11</f>
        <v>0.2124388539482879</v>
      </c>
      <c r="N12" s="109">
        <f>N11/$AR$11</f>
        <v>0.21773612112472962</v>
      </c>
      <c r="O12" s="109">
        <f>O11/$AS$11</f>
        <v>4.5454545454545456E-2</v>
      </c>
      <c r="P12" s="99">
        <f>P11/AQ11</f>
        <v>2.5157232704402517E-2</v>
      </c>
      <c r="Q12" s="109">
        <f>Q11/$AR$11</f>
        <v>2.5955299206921412E-2</v>
      </c>
      <c r="R12" s="109">
        <f>R11/$AS$11</f>
        <v>0</v>
      </c>
      <c r="S12" s="99">
        <f>S11/AQ11</f>
        <v>6.4989517819706494E-2</v>
      </c>
      <c r="T12" s="109">
        <f>T11/$AR$11</f>
        <v>6.5609228550829124E-2</v>
      </c>
      <c r="U12" s="109">
        <f>U11/$AS$11</f>
        <v>4.5454545454545456E-2</v>
      </c>
      <c r="V12" s="99">
        <f>V11/AQ11</f>
        <v>3.2145352900069882E-2</v>
      </c>
      <c r="W12" s="109">
        <f>W11/$AR$11</f>
        <v>3.2444124008651765E-2</v>
      </c>
      <c r="X12" s="109">
        <f>X11/$AS$11</f>
        <v>2.2727272727272728E-2</v>
      </c>
      <c r="Y12" s="99">
        <f>Y11/AQ11</f>
        <v>3.2844164919636619E-2</v>
      </c>
      <c r="Z12" s="109">
        <f>Z11/$AR$11</f>
        <v>3.3165104542177359E-2</v>
      </c>
      <c r="AA12" s="109">
        <f>AA11/$AS$11</f>
        <v>2.2727272727272728E-2</v>
      </c>
      <c r="AB12" s="99">
        <f>AB11/AQ11</f>
        <v>3.7037037037037035E-2</v>
      </c>
      <c r="AC12" s="109">
        <f>AC11/$AR$11</f>
        <v>3.6049026676279738E-2</v>
      </c>
      <c r="AD12" s="109">
        <f>AD11/$AS$11</f>
        <v>6.8181818181818177E-2</v>
      </c>
      <c r="AE12" s="99">
        <f>AE11/AQ11</f>
        <v>3.5639412997903561E-2</v>
      </c>
      <c r="AF12" s="109">
        <f>AF11/$AR$11</f>
        <v>3.6770007209805333E-2</v>
      </c>
      <c r="AG12" s="109">
        <f>AG11/$AS$11</f>
        <v>0</v>
      </c>
      <c r="AH12" s="99">
        <f>AH11/AQ11</f>
        <v>1.397624039133473E-3</v>
      </c>
      <c r="AI12" s="109">
        <f>AI11/$AR$11</f>
        <v>1.4419610670511895E-3</v>
      </c>
      <c r="AJ12" s="109">
        <f>AJ11/$AS$11</f>
        <v>0</v>
      </c>
      <c r="AK12" s="99">
        <f>AK11/AQ11</f>
        <v>8.385744234800839E-3</v>
      </c>
      <c r="AL12" s="109">
        <f>AL11/$AR$11</f>
        <v>8.6517664023071372E-3</v>
      </c>
      <c r="AM12" s="109">
        <f>AM11/$AS$11</f>
        <v>0</v>
      </c>
      <c r="AN12" s="99">
        <f>AN11/AQ11</f>
        <v>6.2893081761006293E-3</v>
      </c>
      <c r="AO12" s="109">
        <f>AO11/$AR$11</f>
        <v>6.4888248017303529E-3</v>
      </c>
      <c r="AP12" s="109">
        <f>AP11/$AS$11</f>
        <v>0</v>
      </c>
      <c r="AQ12" s="99">
        <f t="shared" si="0"/>
        <v>1</v>
      </c>
      <c r="AR12" s="109">
        <f>AR11/$AR$11</f>
        <v>1</v>
      </c>
      <c r="AS12" s="111">
        <f>AS11/$AS$11</f>
        <v>1</v>
      </c>
      <c r="AT12" s="107"/>
      <c r="AU12" s="46"/>
      <c r="AV12" s="46"/>
    </row>
    <row r="13" spans="2:48" ht="13.5" customHeight="1">
      <c r="B13" s="193" t="s">
        <v>50</v>
      </c>
      <c r="C13" s="97"/>
      <c r="D13" s="102">
        <f>SUM(E13:F13)</f>
        <v>49900</v>
      </c>
      <c r="E13" s="98">
        <v>41300</v>
      </c>
      <c r="F13" s="98">
        <v>8600</v>
      </c>
      <c r="G13" s="103">
        <f>J13+M13+P13+V13+Y13+AB13+AE13+AH13+AK13</f>
        <v>87500</v>
      </c>
      <c r="H13" s="98">
        <f>K13+N13+Q13+T13+AC13+AF13+AI13+AL13+W13+Z13</f>
        <v>91200</v>
      </c>
      <c r="I13" s="98">
        <f>L13+O13+R13+U13+AD13+AG13+AJ13+AM13+X13+AA13</f>
        <v>7400</v>
      </c>
      <c r="J13" s="98">
        <f>SUM(K13:L13)</f>
        <v>32700</v>
      </c>
      <c r="K13" s="98">
        <v>29600</v>
      </c>
      <c r="L13" s="98">
        <v>3100</v>
      </c>
      <c r="M13" s="98">
        <f>SUM(N13:O13)</f>
        <v>26600</v>
      </c>
      <c r="N13" s="98">
        <v>25200</v>
      </c>
      <c r="O13" s="98">
        <v>1400</v>
      </c>
      <c r="P13" s="98">
        <f>SUM(Q13:R13)</f>
        <v>3300</v>
      </c>
      <c r="Q13" s="104">
        <v>3300</v>
      </c>
      <c r="R13" s="130">
        <v>0</v>
      </c>
      <c r="S13" s="128">
        <f>V13+Y13</f>
        <v>11100</v>
      </c>
      <c r="T13" s="128">
        <f t="shared" ref="T13:U13" si="1">W13+Z13</f>
        <v>10200</v>
      </c>
      <c r="U13" s="128">
        <f t="shared" si="1"/>
        <v>900</v>
      </c>
      <c r="V13" s="98">
        <f>SUM(W13:X13)</f>
        <v>4800</v>
      </c>
      <c r="W13" s="104">
        <v>4400</v>
      </c>
      <c r="X13" s="104">
        <v>400</v>
      </c>
      <c r="Y13" s="98">
        <f>SUM(Z13:AA13)</f>
        <v>6300</v>
      </c>
      <c r="Z13" s="104">
        <v>5800</v>
      </c>
      <c r="AA13" s="104">
        <v>500</v>
      </c>
      <c r="AB13" s="98">
        <f>SUM(AC13:AD13)</f>
        <v>5500</v>
      </c>
      <c r="AC13" s="104">
        <v>5000</v>
      </c>
      <c r="AD13" s="104">
        <v>500</v>
      </c>
      <c r="AE13" s="98">
        <f>SUM(AF13:AG13)</f>
        <v>6900</v>
      </c>
      <c r="AF13" s="104">
        <v>6300</v>
      </c>
      <c r="AG13" s="104">
        <v>600</v>
      </c>
      <c r="AH13" s="98">
        <f>SUM(AI13:AJ13)</f>
        <v>200</v>
      </c>
      <c r="AI13" s="104">
        <v>200</v>
      </c>
      <c r="AJ13" s="133">
        <v>0</v>
      </c>
      <c r="AK13" s="98">
        <f>SUM(AL13:AM13)</f>
        <v>1200</v>
      </c>
      <c r="AL13" s="104">
        <v>1200</v>
      </c>
      <c r="AM13" s="133">
        <v>0</v>
      </c>
      <c r="AN13" s="98">
        <f>SUM(AO13:AP13)</f>
        <v>1000</v>
      </c>
      <c r="AO13" s="104">
        <v>900</v>
      </c>
      <c r="AP13" s="104">
        <v>100</v>
      </c>
      <c r="AQ13" s="104">
        <f t="shared" si="0"/>
        <v>138400</v>
      </c>
      <c r="AR13" s="105">
        <f>E13+H13+AO13</f>
        <v>133400</v>
      </c>
      <c r="AS13" s="106">
        <f>F13+I13+AP13</f>
        <v>16100</v>
      </c>
      <c r="AT13" s="107"/>
      <c r="AU13" s="46"/>
      <c r="AV13" s="46"/>
    </row>
    <row r="14" spans="2:48" ht="13.5" customHeight="1">
      <c r="B14" s="193"/>
      <c r="C14" s="62" t="s">
        <v>44</v>
      </c>
      <c r="D14" s="108">
        <f>D13/AQ13</f>
        <v>0.36054913294797686</v>
      </c>
      <c r="E14" s="109">
        <f>E13/$AR$13</f>
        <v>0.30959520239880062</v>
      </c>
      <c r="F14" s="109">
        <f>F13/$AS$13</f>
        <v>0.53416149068322982</v>
      </c>
      <c r="G14" s="110">
        <f>G13/AQ13</f>
        <v>0.63222543352601157</v>
      </c>
      <c r="H14" s="109">
        <f>H13/$AR$13</f>
        <v>0.68365817091454273</v>
      </c>
      <c r="I14" s="109">
        <f>I13/$AS$13</f>
        <v>0.45962732919254656</v>
      </c>
      <c r="J14" s="110">
        <f>J13/AQ13</f>
        <v>0.23627167630057805</v>
      </c>
      <c r="K14" s="109">
        <f>K13/$AR$13</f>
        <v>0.22188905547226387</v>
      </c>
      <c r="L14" s="109">
        <f>L13/$AS$13</f>
        <v>0.19254658385093168</v>
      </c>
      <c r="M14" s="110">
        <f>M13/AQ13</f>
        <v>0.19219653179190752</v>
      </c>
      <c r="N14" s="109">
        <f>N13/$AR$13</f>
        <v>0.18890554722638681</v>
      </c>
      <c r="O14" s="109">
        <f>O13/$AS$13</f>
        <v>8.6956521739130432E-2</v>
      </c>
      <c r="P14" s="99">
        <f>P13/AQ13</f>
        <v>2.3843930635838149E-2</v>
      </c>
      <c r="Q14" s="109">
        <f>Q13/$AR$13</f>
        <v>2.4737631184407798E-2</v>
      </c>
      <c r="R14" s="109">
        <f>R13/$AS$13</f>
        <v>0</v>
      </c>
      <c r="S14" s="99">
        <f>S13/AQ13</f>
        <v>8.0202312138728318E-2</v>
      </c>
      <c r="T14" s="109">
        <f>T13/$AR$13</f>
        <v>7.646176911544228E-2</v>
      </c>
      <c r="U14" s="109">
        <f>U13/$AS$13</f>
        <v>5.5900621118012424E-2</v>
      </c>
      <c r="V14" s="99">
        <f>V13/AQ13</f>
        <v>3.4682080924855488E-2</v>
      </c>
      <c r="W14" s="109">
        <f>W13/$AR$13</f>
        <v>3.2983508245877063E-2</v>
      </c>
      <c r="X14" s="109">
        <f>X13/$AS$13</f>
        <v>2.4844720496894408E-2</v>
      </c>
      <c r="Y14" s="99">
        <f>Y13/AQ13</f>
        <v>4.552023121387283E-2</v>
      </c>
      <c r="Z14" s="109">
        <f>Z13/$AR$13</f>
        <v>4.3478260869565216E-2</v>
      </c>
      <c r="AA14" s="109">
        <f>AA13/$AS$13</f>
        <v>3.1055900621118012E-2</v>
      </c>
      <c r="AB14" s="99">
        <f>AB13/AQ13</f>
        <v>3.9739884393063585E-2</v>
      </c>
      <c r="AC14" s="109">
        <f>AC13/$AR$13</f>
        <v>3.7481259370314844E-2</v>
      </c>
      <c r="AD14" s="109">
        <f>AD13/$AS$13</f>
        <v>3.1055900621118012E-2</v>
      </c>
      <c r="AE14" s="99">
        <f>AE13/AQ13</f>
        <v>4.9855491329479772E-2</v>
      </c>
      <c r="AF14" s="109">
        <f>AF13/$AR$13</f>
        <v>4.7226386806596701E-2</v>
      </c>
      <c r="AG14" s="109">
        <f>AG13/$AS$13</f>
        <v>3.7267080745341616E-2</v>
      </c>
      <c r="AH14" s="99">
        <f>AH13/AQ13</f>
        <v>1.4450867052023121E-3</v>
      </c>
      <c r="AI14" s="109">
        <f>AI13/$AR$13</f>
        <v>1.4992503748125937E-3</v>
      </c>
      <c r="AJ14" s="109">
        <f>AJ13/$AS$13</f>
        <v>0</v>
      </c>
      <c r="AK14" s="99">
        <f>AK13/AQ13</f>
        <v>8.670520231213872E-3</v>
      </c>
      <c r="AL14" s="109">
        <f>AL13/$AR$13</f>
        <v>8.9955022488755615E-3</v>
      </c>
      <c r="AM14" s="109">
        <f>AM13/$AS$13</f>
        <v>0</v>
      </c>
      <c r="AN14" s="99">
        <f>AN13/AQ13</f>
        <v>7.2254335260115606E-3</v>
      </c>
      <c r="AO14" s="109">
        <f>AO13/$AR$13</f>
        <v>6.746626686656672E-3</v>
      </c>
      <c r="AP14" s="109">
        <f>AP13/$AS$13</f>
        <v>6.2111801242236021E-3</v>
      </c>
      <c r="AQ14" s="99">
        <f t="shared" si="0"/>
        <v>1</v>
      </c>
      <c r="AR14" s="109">
        <f>AR13/$AR$13</f>
        <v>1</v>
      </c>
      <c r="AS14" s="111">
        <f>AS13/$AS$13</f>
        <v>1</v>
      </c>
      <c r="AT14" s="107"/>
      <c r="AU14" s="46"/>
      <c r="AV14" s="46"/>
    </row>
    <row r="15" spans="2:48" ht="13.5" customHeight="1">
      <c r="B15" s="193">
        <v>2015</v>
      </c>
      <c r="C15" s="97"/>
      <c r="D15" s="102">
        <f>SUM(E15:F15)</f>
        <v>45300</v>
      </c>
      <c r="E15" s="98">
        <v>33700</v>
      </c>
      <c r="F15" s="98">
        <v>11600</v>
      </c>
      <c r="G15" s="103">
        <f>J15+M15+P15+V15+Y15+AB15+AE15+AH15+AK15</f>
        <v>90000</v>
      </c>
      <c r="H15" s="98">
        <f>K15+N15+Q15+T15+AC15+AF15+AI15+AL15+W15+Z15</f>
        <v>92400</v>
      </c>
      <c r="I15" s="98">
        <f>L15+O15+R15+U15+AD15+AG15+AJ15+AM15+X15+AA15</f>
        <v>9400</v>
      </c>
      <c r="J15" s="98">
        <f>SUM(K15:L15)</f>
        <v>31100</v>
      </c>
      <c r="K15" s="98">
        <v>27000</v>
      </c>
      <c r="L15" s="98">
        <v>4100</v>
      </c>
      <c r="M15" s="98">
        <f>SUM(N15:O15)</f>
        <v>31100</v>
      </c>
      <c r="N15" s="98">
        <v>28300</v>
      </c>
      <c r="O15" s="98">
        <v>2800</v>
      </c>
      <c r="P15" s="98">
        <f>SUM(Q15:R15)</f>
        <v>3400</v>
      </c>
      <c r="Q15" s="104">
        <v>3300</v>
      </c>
      <c r="R15" s="104">
        <v>100</v>
      </c>
      <c r="S15" s="128">
        <f>V15+Y15</f>
        <v>11800</v>
      </c>
      <c r="T15" s="128">
        <f t="shared" ref="T15" si="2">W15+Z15</f>
        <v>10700</v>
      </c>
      <c r="U15" s="128">
        <f t="shared" ref="U15" si="3">X15+AA15</f>
        <v>1100</v>
      </c>
      <c r="V15" s="98">
        <f>SUM(W15:X15)</f>
        <v>4700</v>
      </c>
      <c r="W15" s="104">
        <v>4100</v>
      </c>
      <c r="X15" s="104">
        <v>600</v>
      </c>
      <c r="Y15" s="98">
        <f>SUM(Z15:AA15)</f>
        <v>7100</v>
      </c>
      <c r="Z15" s="104">
        <v>6600</v>
      </c>
      <c r="AA15" s="104">
        <v>500</v>
      </c>
      <c r="AB15" s="98">
        <f>SUM(AC15:AD15)</f>
        <v>4500</v>
      </c>
      <c r="AC15" s="104">
        <v>4400</v>
      </c>
      <c r="AD15" s="104">
        <v>100</v>
      </c>
      <c r="AE15" s="98">
        <f>SUM(AF15:AG15)</f>
        <v>7000</v>
      </c>
      <c r="AF15" s="104">
        <v>6900</v>
      </c>
      <c r="AG15" s="104">
        <v>100</v>
      </c>
      <c r="AH15" s="98">
        <f>SUM(AI15:AJ15)</f>
        <v>200</v>
      </c>
      <c r="AI15" s="104">
        <v>200</v>
      </c>
      <c r="AJ15" s="133">
        <v>0</v>
      </c>
      <c r="AK15" s="98">
        <f>SUM(AL15:AM15)</f>
        <v>900</v>
      </c>
      <c r="AL15" s="104">
        <v>900</v>
      </c>
      <c r="AM15" s="133">
        <v>0</v>
      </c>
      <c r="AN15" s="98">
        <v>900</v>
      </c>
      <c r="AO15" s="104">
        <v>900</v>
      </c>
      <c r="AP15" s="130">
        <v>0</v>
      </c>
      <c r="AQ15" s="104">
        <f t="shared" si="0"/>
        <v>136200</v>
      </c>
      <c r="AR15" s="105">
        <f>E15+H15+AO15</f>
        <v>127000</v>
      </c>
      <c r="AS15" s="106">
        <f>F15+I15+AP15</f>
        <v>21000</v>
      </c>
      <c r="AT15" s="107"/>
      <c r="AU15" s="46"/>
      <c r="AV15" s="46"/>
    </row>
    <row r="16" spans="2:48" ht="13.5" customHeight="1">
      <c r="B16" s="193"/>
      <c r="C16" s="62" t="s">
        <v>44</v>
      </c>
      <c r="D16" s="108">
        <f>D15/AQ15</f>
        <v>0.33259911894273125</v>
      </c>
      <c r="E16" s="109">
        <f>E15/$AR$15</f>
        <v>0.26535433070866143</v>
      </c>
      <c r="F16" s="109">
        <f>F15/$AS$15</f>
        <v>0.55238095238095242</v>
      </c>
      <c r="G16" s="110">
        <f>G15/AQ15</f>
        <v>0.66079295154185025</v>
      </c>
      <c r="H16" s="109">
        <f>H15/$AR$15</f>
        <v>0.72755905511811025</v>
      </c>
      <c r="I16" s="109">
        <f>I15/$AS$15</f>
        <v>0.44761904761904764</v>
      </c>
      <c r="J16" s="110">
        <f>J15/AQ15</f>
        <v>0.22834067547723935</v>
      </c>
      <c r="K16" s="109">
        <f>K15/$AR$15</f>
        <v>0.2125984251968504</v>
      </c>
      <c r="L16" s="109">
        <f>L15/$AS$15</f>
        <v>0.19523809523809524</v>
      </c>
      <c r="M16" s="110">
        <f>M15/AQ15</f>
        <v>0.22834067547723935</v>
      </c>
      <c r="N16" s="109">
        <f>N15/$AR$15</f>
        <v>0.22283464566929134</v>
      </c>
      <c r="O16" s="109">
        <f>O15/$AS$15</f>
        <v>0.13333333333333333</v>
      </c>
      <c r="P16" s="99">
        <f>P15/AQ15</f>
        <v>2.4963289280469897E-2</v>
      </c>
      <c r="Q16" s="109">
        <f>Q15/$AR$15</f>
        <v>2.5984251968503937E-2</v>
      </c>
      <c r="R16" s="109">
        <f>R15/$AS$15</f>
        <v>4.7619047619047623E-3</v>
      </c>
      <c r="S16" s="99">
        <f>S15/AQ15</f>
        <v>8.6637298091042578E-2</v>
      </c>
      <c r="T16" s="109">
        <f>T15/$AR$15</f>
        <v>8.4251968503937014E-2</v>
      </c>
      <c r="U16" s="109">
        <f>U15/$AS$15</f>
        <v>5.2380952380952382E-2</v>
      </c>
      <c r="V16" s="99">
        <f>V15/AQ15</f>
        <v>3.450807635829662E-2</v>
      </c>
      <c r="W16" s="109">
        <f>W15/$AR$15</f>
        <v>3.2283464566929133E-2</v>
      </c>
      <c r="X16" s="109">
        <f>X15/$AS$15</f>
        <v>2.8571428571428571E-2</v>
      </c>
      <c r="Y16" s="99">
        <f>Y15/AQ15</f>
        <v>5.2129221732745964E-2</v>
      </c>
      <c r="Z16" s="109">
        <f>Z15/$AR$15</f>
        <v>5.1968503937007873E-2</v>
      </c>
      <c r="AA16" s="109">
        <f>AA15/$AS$15</f>
        <v>2.3809523809523808E-2</v>
      </c>
      <c r="AB16" s="99">
        <f>AB15/AQ15</f>
        <v>3.3039647577092511E-2</v>
      </c>
      <c r="AC16" s="109">
        <f>AC15/$AR$15</f>
        <v>3.4645669291338582E-2</v>
      </c>
      <c r="AD16" s="109">
        <f>AD15/$AS$15</f>
        <v>4.7619047619047623E-3</v>
      </c>
      <c r="AE16" s="99">
        <f>AE15/AQ15</f>
        <v>5.1395007342143903E-2</v>
      </c>
      <c r="AF16" s="109">
        <f>AF15/$AR$15</f>
        <v>5.4330708661417322E-2</v>
      </c>
      <c r="AG16" s="109">
        <f>AG15/$AS$15</f>
        <v>4.7619047619047623E-3</v>
      </c>
      <c r="AH16" s="99">
        <f>AH15/AQ15</f>
        <v>1.4684287812041115E-3</v>
      </c>
      <c r="AI16" s="109">
        <f>AI15/$AR$15</f>
        <v>1.5748031496062992E-3</v>
      </c>
      <c r="AJ16" s="109">
        <f>AJ15/$AS$15</f>
        <v>0</v>
      </c>
      <c r="AK16" s="99">
        <f>AK15/AQ15</f>
        <v>6.6079295154185024E-3</v>
      </c>
      <c r="AL16" s="109">
        <f>AL15/$AR$15</f>
        <v>7.0866141732283464E-3</v>
      </c>
      <c r="AM16" s="109">
        <f>AM15/$AS$15</f>
        <v>0</v>
      </c>
      <c r="AN16" s="99">
        <f>AN15/AQ15</f>
        <v>6.6079295154185024E-3</v>
      </c>
      <c r="AO16" s="109">
        <f>AO15/$AR$15</f>
        <v>7.0866141732283464E-3</v>
      </c>
      <c r="AP16" s="109">
        <f>AP15/$AS$15</f>
        <v>0</v>
      </c>
      <c r="AQ16" s="99">
        <f t="shared" si="0"/>
        <v>1</v>
      </c>
      <c r="AR16" s="109">
        <f>AR15/$AR$15</f>
        <v>1</v>
      </c>
      <c r="AS16" s="111">
        <f>AS15/$AS$15</f>
        <v>1</v>
      </c>
      <c r="AT16" s="107"/>
      <c r="AU16" s="46"/>
      <c r="AV16" s="46"/>
    </row>
    <row r="17" spans="2:48" ht="13.5" customHeight="1">
      <c r="B17" s="193">
        <v>2016</v>
      </c>
      <c r="C17" s="97"/>
      <c r="D17" s="102">
        <f>SUM(E17:F17)</f>
        <v>45600</v>
      </c>
      <c r="E17" s="98">
        <v>37800</v>
      </c>
      <c r="F17" s="98">
        <v>7800</v>
      </c>
      <c r="G17" s="103">
        <f>J17+M17+P17+V17+Y17+AB17+AE17+AH17+AK17</f>
        <v>89700</v>
      </c>
      <c r="H17" s="98">
        <v>86000</v>
      </c>
      <c r="I17" s="98">
        <v>3700</v>
      </c>
      <c r="J17" s="98">
        <f>SUM(K17:L17)</f>
        <v>30900</v>
      </c>
      <c r="K17" s="98">
        <v>29200</v>
      </c>
      <c r="L17" s="98">
        <v>1700</v>
      </c>
      <c r="M17" s="98">
        <f>SUM(N17:O17)</f>
        <v>31300</v>
      </c>
      <c r="N17" s="98">
        <v>30400</v>
      </c>
      <c r="O17" s="98">
        <v>900</v>
      </c>
      <c r="P17" s="98">
        <f>SUM(Q17:R17)</f>
        <v>4400</v>
      </c>
      <c r="Q17" s="104">
        <v>4100</v>
      </c>
      <c r="R17" s="104">
        <v>300</v>
      </c>
      <c r="S17" s="128">
        <f>V17+Y17</f>
        <v>10500</v>
      </c>
      <c r="T17" s="128">
        <f t="shared" ref="T17" si="4">W17+Z17</f>
        <v>10200</v>
      </c>
      <c r="U17" s="128">
        <f t="shared" ref="U17" si="5">X17+AA17</f>
        <v>300</v>
      </c>
      <c r="V17" s="98">
        <f>SUM(W17:X17)</f>
        <v>4200</v>
      </c>
      <c r="W17" s="104">
        <v>4200</v>
      </c>
      <c r="X17" s="129">
        <v>0</v>
      </c>
      <c r="Y17" s="98">
        <f>SUM(Z17:AA17)</f>
        <v>6300</v>
      </c>
      <c r="Z17" s="104">
        <v>6000</v>
      </c>
      <c r="AA17" s="104">
        <v>300</v>
      </c>
      <c r="AB17" s="98">
        <f>SUM(AC17:AD17)</f>
        <v>4700</v>
      </c>
      <c r="AC17" s="104">
        <v>4400</v>
      </c>
      <c r="AD17" s="104">
        <v>300</v>
      </c>
      <c r="AE17" s="98">
        <f>SUM(AF17:AG17)</f>
        <v>6900</v>
      </c>
      <c r="AF17" s="104">
        <v>6800</v>
      </c>
      <c r="AG17" s="104">
        <v>100</v>
      </c>
      <c r="AH17" s="98">
        <f>SUM(AI17:AJ17)</f>
        <v>200</v>
      </c>
      <c r="AI17" s="104">
        <v>200</v>
      </c>
      <c r="AJ17" s="133">
        <v>0</v>
      </c>
      <c r="AK17" s="98">
        <f>SUM(AL17:AM17)</f>
        <v>800</v>
      </c>
      <c r="AL17" s="104">
        <v>700</v>
      </c>
      <c r="AM17" s="104">
        <v>100</v>
      </c>
      <c r="AN17" s="98">
        <f>SUM(AO17:AP17)</f>
        <v>1400</v>
      </c>
      <c r="AO17" s="104">
        <v>1100</v>
      </c>
      <c r="AP17" s="130">
        <v>300</v>
      </c>
      <c r="AQ17" s="104">
        <f t="shared" ref="AQ17" si="6">D17+G17+AN17</f>
        <v>136700</v>
      </c>
      <c r="AR17" s="105">
        <f>E17+H17+AO17</f>
        <v>124900</v>
      </c>
      <c r="AS17" s="106">
        <f>F17+I17+AP17</f>
        <v>11800</v>
      </c>
      <c r="AT17" s="107"/>
      <c r="AU17" s="46"/>
      <c r="AV17" s="46"/>
    </row>
    <row r="18" spans="2:48" ht="13.5" customHeight="1">
      <c r="B18" s="193"/>
      <c r="C18" s="62" t="s">
        <v>44</v>
      </c>
      <c r="D18" s="108">
        <f>D17/AQ17</f>
        <v>0.33357717629846378</v>
      </c>
      <c r="E18" s="109">
        <f>E17/$AR$17</f>
        <v>0.30264211369095279</v>
      </c>
      <c r="F18" s="109">
        <f>F17/$AS$17</f>
        <v>0.66101694915254239</v>
      </c>
      <c r="G18" s="110">
        <f>G17/AQ17</f>
        <v>0.6561814191660571</v>
      </c>
      <c r="H18" s="109">
        <f>H17/$AR$17</f>
        <v>0.68855084067253802</v>
      </c>
      <c r="I18" s="109">
        <f>I17/$AS$17</f>
        <v>0.3135593220338983</v>
      </c>
      <c r="J18" s="110">
        <f>J17/AQ17</f>
        <v>0.22604242867593269</v>
      </c>
      <c r="K18" s="109">
        <f>K17/$AR$17</f>
        <v>0.23378702962369896</v>
      </c>
      <c r="L18" s="109">
        <f>L17/$AS$17</f>
        <v>0.1440677966101695</v>
      </c>
      <c r="M18" s="110">
        <f>M17/AQ17</f>
        <v>0.22896854425749816</v>
      </c>
      <c r="N18" s="109">
        <f>N17/$AR$17</f>
        <v>0.24339471577261809</v>
      </c>
      <c r="O18" s="109">
        <f>O17/$AS$17</f>
        <v>7.6271186440677971E-2</v>
      </c>
      <c r="P18" s="99">
        <f>P17/AQ17</f>
        <v>3.2187271397220191E-2</v>
      </c>
      <c r="Q18" s="109">
        <f>Q17/$AR$17</f>
        <v>3.2826261008807048E-2</v>
      </c>
      <c r="R18" s="109">
        <f>R17/$AS$17</f>
        <v>2.5423728813559324E-2</v>
      </c>
      <c r="S18" s="99">
        <f>S17/AQ17</f>
        <v>7.681053401609364E-2</v>
      </c>
      <c r="T18" s="109">
        <f>T17/$AR$17</f>
        <v>8.1665332265812657E-2</v>
      </c>
      <c r="U18" s="109">
        <f>U17/$AS$17</f>
        <v>2.5423728813559324E-2</v>
      </c>
      <c r="V18" s="99">
        <f>V17/AQ17</f>
        <v>3.0724213606437453E-2</v>
      </c>
      <c r="W18" s="109">
        <f>W17/$AR$17</f>
        <v>3.3626901521216973E-2</v>
      </c>
      <c r="X18" s="109">
        <f>X17/$AS$17</f>
        <v>0</v>
      </c>
      <c r="Y18" s="99">
        <f>Y17/AQ17</f>
        <v>4.6086320409656184E-2</v>
      </c>
      <c r="Z18" s="109">
        <f>Z17/$AR$17</f>
        <v>4.8038430744595677E-2</v>
      </c>
      <c r="AA18" s="109">
        <f>AA17/$AS$17</f>
        <v>2.5423728813559324E-2</v>
      </c>
      <c r="AB18" s="99">
        <f>AB17/AQ17</f>
        <v>3.4381858083394293E-2</v>
      </c>
      <c r="AC18" s="109">
        <f>AC17/$AR$17</f>
        <v>3.5228182546036831E-2</v>
      </c>
      <c r="AD18" s="109">
        <f>AD17/$AS$17</f>
        <v>2.5423728813559324E-2</v>
      </c>
      <c r="AE18" s="99">
        <f>AE17/AQ17</f>
        <v>5.0475493782004388E-2</v>
      </c>
      <c r="AF18" s="109">
        <f>AF17/$AR$17</f>
        <v>5.44435548438751E-2</v>
      </c>
      <c r="AG18" s="109">
        <f>AG17/$AS$17</f>
        <v>8.4745762711864406E-3</v>
      </c>
      <c r="AH18" s="99">
        <f>AH17/AQ17</f>
        <v>1.463057790782736E-3</v>
      </c>
      <c r="AI18" s="109">
        <f>AI17/$AR$17</f>
        <v>1.6012810248198558E-3</v>
      </c>
      <c r="AJ18" s="109">
        <f>AJ17/$AS$17</f>
        <v>0</v>
      </c>
      <c r="AK18" s="99">
        <f>AK17/AQ17</f>
        <v>5.8522311631309439E-3</v>
      </c>
      <c r="AL18" s="109">
        <f>AL17/$AR$17</f>
        <v>5.6044835868694952E-3</v>
      </c>
      <c r="AM18" s="109">
        <f>AM17/$AS$17</f>
        <v>8.4745762711864406E-3</v>
      </c>
      <c r="AN18" s="99">
        <f>AN17/AQ17</f>
        <v>1.0241404535479151E-2</v>
      </c>
      <c r="AO18" s="109">
        <f>AO17/$AR$17</f>
        <v>8.8070456365092076E-3</v>
      </c>
      <c r="AP18" s="109">
        <f>AP17/$AS$17</f>
        <v>2.5423728813559324E-2</v>
      </c>
      <c r="AQ18" s="99">
        <f>D18+G18+AN18</f>
        <v>1</v>
      </c>
      <c r="AR18" s="109">
        <f>AR17/$AR$17</f>
        <v>1</v>
      </c>
      <c r="AS18" s="111">
        <f>AS17/$AS$17</f>
        <v>1</v>
      </c>
      <c r="AT18" s="107"/>
      <c r="AU18" s="46"/>
      <c r="AV18" s="46"/>
    </row>
    <row r="19" spans="2:48" ht="13.5" customHeight="1">
      <c r="B19" s="193">
        <v>2017</v>
      </c>
      <c r="C19" s="97"/>
      <c r="D19" s="102">
        <f>SUM(E19:F19)</f>
        <v>46600</v>
      </c>
      <c r="E19" s="98">
        <v>34700</v>
      </c>
      <c r="F19" s="98">
        <v>11900</v>
      </c>
      <c r="G19" s="103">
        <f>J19+M19+P19+V19+Y19+AB19+AE19+AH19+AK19</f>
        <v>92300</v>
      </c>
      <c r="H19" s="98">
        <v>84100</v>
      </c>
      <c r="I19" s="98">
        <v>8200</v>
      </c>
      <c r="J19" s="98">
        <f>SUM(K19:L19)</f>
        <v>31400</v>
      </c>
      <c r="K19" s="98">
        <v>27600</v>
      </c>
      <c r="L19" s="98">
        <v>3800</v>
      </c>
      <c r="M19" s="98">
        <f>SUM(N19:O19)</f>
        <v>31400</v>
      </c>
      <c r="N19" s="98">
        <v>30500</v>
      </c>
      <c r="O19" s="98">
        <v>900</v>
      </c>
      <c r="P19" s="98">
        <f>SUM(Q19:R19)</f>
        <v>4600</v>
      </c>
      <c r="Q19" s="104">
        <v>4200</v>
      </c>
      <c r="R19" s="104">
        <v>400</v>
      </c>
      <c r="S19" s="128">
        <f>V19+Y19</f>
        <v>11000</v>
      </c>
      <c r="T19" s="128">
        <f t="shared" ref="T19" si="7">W19+Z19</f>
        <v>10000</v>
      </c>
      <c r="U19" s="128">
        <f t="shared" ref="U19" si="8">X19+AA19</f>
        <v>1000</v>
      </c>
      <c r="V19" s="98">
        <f>SUM(W19:X19)</f>
        <v>4400</v>
      </c>
      <c r="W19" s="104">
        <v>4000</v>
      </c>
      <c r="X19" s="129">
        <v>400</v>
      </c>
      <c r="Y19" s="98">
        <f>SUM(Z19:AA19)</f>
        <v>6600</v>
      </c>
      <c r="Z19" s="104">
        <v>6000</v>
      </c>
      <c r="AA19" s="104">
        <v>600</v>
      </c>
      <c r="AB19" s="98">
        <f>SUM(AC19:AD19)</f>
        <v>5800</v>
      </c>
      <c r="AC19" s="104">
        <v>5300</v>
      </c>
      <c r="AD19" s="104">
        <v>500</v>
      </c>
      <c r="AE19" s="98">
        <f>SUM(AF19:AG19)</f>
        <v>6200</v>
      </c>
      <c r="AF19" s="104">
        <v>5400</v>
      </c>
      <c r="AG19" s="104">
        <v>800</v>
      </c>
      <c r="AH19" s="98">
        <f>SUM(AI19:AJ19)</f>
        <v>700</v>
      </c>
      <c r="AI19" s="104">
        <v>300</v>
      </c>
      <c r="AJ19" s="104">
        <v>400</v>
      </c>
      <c r="AK19" s="98">
        <f>SUM(AL19:AM19)</f>
        <v>1200</v>
      </c>
      <c r="AL19" s="104">
        <v>800</v>
      </c>
      <c r="AM19" s="104">
        <v>400</v>
      </c>
      <c r="AN19" s="98">
        <f>SUM(AO19:AP19)</f>
        <v>1400</v>
      </c>
      <c r="AO19" s="104">
        <v>1300</v>
      </c>
      <c r="AP19" s="130">
        <v>100</v>
      </c>
      <c r="AQ19" s="104">
        <f t="shared" ref="AQ19" si="9">D19+G19+AN19</f>
        <v>140300</v>
      </c>
      <c r="AR19" s="105">
        <f>E19+H19+AO19</f>
        <v>120100</v>
      </c>
      <c r="AS19" s="106">
        <f>F19+I19+AP19</f>
        <v>20200</v>
      </c>
      <c r="AT19" s="107"/>
      <c r="AU19" s="46"/>
      <c r="AV19" s="46"/>
    </row>
    <row r="20" spans="2:48" ht="13.5" customHeight="1">
      <c r="B20" s="193"/>
      <c r="C20" s="62" t="s">
        <v>44</v>
      </c>
      <c r="D20" s="108">
        <f>D19/AQ19</f>
        <v>0.33214540270848181</v>
      </c>
      <c r="E20" s="109">
        <f>E19/$AR$19</f>
        <v>0.28892589508742716</v>
      </c>
      <c r="F20" s="109">
        <f>F19/$AS$19</f>
        <v>0.58910891089108908</v>
      </c>
      <c r="G20" s="110">
        <f>G19/AQ19</f>
        <v>0.65787598004276548</v>
      </c>
      <c r="H20" s="109">
        <f>H19/$AR$19</f>
        <v>0.70024979184013325</v>
      </c>
      <c r="I20" s="109">
        <f>I19/$AS$19</f>
        <v>0.40594059405940597</v>
      </c>
      <c r="J20" s="110">
        <f>J19/AQ19</f>
        <v>0.22380612972202424</v>
      </c>
      <c r="K20" s="109">
        <f>K19/$AR$19</f>
        <v>0.22980849292256453</v>
      </c>
      <c r="L20" s="109">
        <f>L19/$AS$19</f>
        <v>0.18811881188118812</v>
      </c>
      <c r="M20" s="110">
        <f>M19/AQ19</f>
        <v>0.22380612972202424</v>
      </c>
      <c r="N20" s="109">
        <f>N19/$AR$19</f>
        <v>0.25395503746877601</v>
      </c>
      <c r="O20" s="109">
        <f>O19/$AS$19</f>
        <v>4.4554455445544552E-2</v>
      </c>
      <c r="P20" s="99">
        <f>P19/AQ19</f>
        <v>3.2786885245901641E-2</v>
      </c>
      <c r="Q20" s="109">
        <f>Q19/$AR$19</f>
        <v>3.4970857618651124E-2</v>
      </c>
      <c r="R20" s="109">
        <f>R19/$AS$19</f>
        <v>1.9801980198019802E-2</v>
      </c>
      <c r="S20" s="99">
        <f>S19/AQ19</f>
        <v>7.8403421240199569E-2</v>
      </c>
      <c r="T20" s="109">
        <f>T19/$AR$19</f>
        <v>8.3263946711074108E-2</v>
      </c>
      <c r="U20" s="109">
        <f>U19/$AS$19</f>
        <v>4.9504950495049507E-2</v>
      </c>
      <c r="V20" s="99">
        <f>V19/AQ19</f>
        <v>3.1361368496079831E-2</v>
      </c>
      <c r="W20" s="109">
        <f>W19/$AR$19</f>
        <v>3.330557868442964E-2</v>
      </c>
      <c r="X20" s="109">
        <f>X19/$AS$19</f>
        <v>1.9801980198019802E-2</v>
      </c>
      <c r="Y20" s="99">
        <f>Y19/AQ19</f>
        <v>4.7042052744119746E-2</v>
      </c>
      <c r="Z20" s="109">
        <f>Z19/$AR$19</f>
        <v>4.995836802664446E-2</v>
      </c>
      <c r="AA20" s="109">
        <f>AA19/$AS$19</f>
        <v>2.9702970297029702E-2</v>
      </c>
      <c r="AB20" s="99">
        <f>AB19/AQ19</f>
        <v>4.1339985744832504E-2</v>
      </c>
      <c r="AC20" s="109">
        <f>AC19/$AR$19</f>
        <v>4.4129891756869273E-2</v>
      </c>
      <c r="AD20" s="109">
        <f>AD19/$AS$19</f>
        <v>2.4752475247524754E-2</v>
      </c>
      <c r="AE20" s="99">
        <f>AE19/AQ19</f>
        <v>4.4191019244476125E-2</v>
      </c>
      <c r="AF20" s="109">
        <f>AF19/$AR$19</f>
        <v>4.4962531223980015E-2</v>
      </c>
      <c r="AG20" s="109">
        <f>AG19/$AS$19</f>
        <v>3.9603960396039604E-2</v>
      </c>
      <c r="AH20" s="99">
        <f>AH19/AQ19</f>
        <v>4.9893086243763367E-3</v>
      </c>
      <c r="AI20" s="109">
        <f>AI19/$AR$19</f>
        <v>2.4979184013322231E-3</v>
      </c>
      <c r="AJ20" s="109">
        <f>AJ19/$AS$19</f>
        <v>1.9801980198019802E-2</v>
      </c>
      <c r="AK20" s="99">
        <f>AK19/AQ19</f>
        <v>8.5531004989308629E-3</v>
      </c>
      <c r="AL20" s="109">
        <f>AL19/$AR$19</f>
        <v>6.6611157368859286E-3</v>
      </c>
      <c r="AM20" s="109">
        <f>AM19/$AS$19</f>
        <v>1.9801980198019802E-2</v>
      </c>
      <c r="AN20" s="99">
        <f>AN19/AQ19</f>
        <v>9.9786172487526734E-3</v>
      </c>
      <c r="AO20" s="109">
        <f>AO19/$AR$19</f>
        <v>1.0824313072439634E-2</v>
      </c>
      <c r="AP20" s="109">
        <f>AP19/$AS$19</f>
        <v>4.9504950495049506E-3</v>
      </c>
      <c r="AQ20" s="99">
        <f>D20+G20+AN20</f>
        <v>1</v>
      </c>
      <c r="AR20" s="109">
        <v>1</v>
      </c>
      <c r="AS20" s="111">
        <v>1</v>
      </c>
      <c r="AT20" s="107"/>
      <c r="AU20" s="46"/>
      <c r="AV20" s="46"/>
    </row>
    <row r="21" spans="2:48" ht="13.5" customHeight="1">
      <c r="B21" s="193">
        <v>2018</v>
      </c>
      <c r="C21" s="97"/>
      <c r="D21" s="102">
        <f>SUM(E21:F21)</f>
        <v>48900</v>
      </c>
      <c r="E21" s="98">
        <v>33700</v>
      </c>
      <c r="F21" s="98">
        <v>15200</v>
      </c>
      <c r="G21" s="103">
        <f>J21+M21+P21+V21+Y21+AB21+AE21+AH21+AK21</f>
        <v>87300</v>
      </c>
      <c r="H21" s="98">
        <v>79300</v>
      </c>
      <c r="I21" s="98">
        <v>8000</v>
      </c>
      <c r="J21" s="98">
        <f>SUM(K21:L21)</f>
        <v>29100</v>
      </c>
      <c r="K21" s="98">
        <v>26000</v>
      </c>
      <c r="L21" s="98">
        <v>3100</v>
      </c>
      <c r="M21" s="98">
        <f>SUM(N21:O21)</f>
        <v>29800</v>
      </c>
      <c r="N21" s="98">
        <v>28000</v>
      </c>
      <c r="O21" s="98">
        <v>1800</v>
      </c>
      <c r="P21" s="98">
        <f>SUM(Q21:R21)</f>
        <v>4200</v>
      </c>
      <c r="Q21" s="104">
        <v>3900</v>
      </c>
      <c r="R21" s="104">
        <v>300</v>
      </c>
      <c r="S21" s="128">
        <f>V21+Y21</f>
        <v>10000</v>
      </c>
      <c r="T21" s="128">
        <f t="shared" ref="T21" si="10">W21+Z21</f>
        <v>9000</v>
      </c>
      <c r="U21" s="128">
        <f t="shared" ref="U21" si="11">X21+AA21</f>
        <v>1000</v>
      </c>
      <c r="V21" s="98">
        <f>SUM(W21:X21)</f>
        <v>3600</v>
      </c>
      <c r="W21" s="104">
        <v>3400</v>
      </c>
      <c r="X21" s="129">
        <v>200</v>
      </c>
      <c r="Y21" s="98">
        <f>SUM(Z21:AA21)</f>
        <v>6400</v>
      </c>
      <c r="Z21" s="104">
        <v>5600</v>
      </c>
      <c r="AA21" s="104">
        <v>800</v>
      </c>
      <c r="AB21" s="98">
        <f>SUM(AC21:AD21)</f>
        <v>6400</v>
      </c>
      <c r="AC21" s="104">
        <v>5100</v>
      </c>
      <c r="AD21" s="104">
        <v>1300</v>
      </c>
      <c r="AE21" s="98">
        <f>SUM(AF21:AG21)</f>
        <v>6000</v>
      </c>
      <c r="AF21" s="104">
        <v>5700</v>
      </c>
      <c r="AG21" s="104">
        <v>300</v>
      </c>
      <c r="AH21" s="98">
        <f>SUM(AI21:AJ21)</f>
        <v>300</v>
      </c>
      <c r="AI21" s="104">
        <v>200</v>
      </c>
      <c r="AJ21" s="104">
        <v>100</v>
      </c>
      <c r="AK21" s="98">
        <f>SUM(AL21:AM21)</f>
        <v>1500</v>
      </c>
      <c r="AL21" s="104">
        <v>1400</v>
      </c>
      <c r="AM21" s="104">
        <v>100</v>
      </c>
      <c r="AN21" s="98">
        <f>SUM(AO21:AP21)</f>
        <v>1200</v>
      </c>
      <c r="AO21" s="104">
        <v>700</v>
      </c>
      <c r="AP21" s="130">
        <v>500</v>
      </c>
      <c r="AQ21" s="104">
        <f t="shared" ref="AQ21" si="12">D21+G21+AN21</f>
        <v>137400</v>
      </c>
      <c r="AR21" s="105">
        <f>E21+H21+AO21</f>
        <v>113700</v>
      </c>
      <c r="AS21" s="106">
        <f>F21+I21+AP21</f>
        <v>23700</v>
      </c>
      <c r="AT21" s="107"/>
      <c r="AU21" s="46"/>
      <c r="AV21" s="46"/>
    </row>
    <row r="22" spans="2:48" ht="13.5" customHeight="1">
      <c r="B22" s="193"/>
      <c r="C22" s="62" t="s">
        <v>44</v>
      </c>
      <c r="D22" s="108">
        <f>D21/AQ21</f>
        <v>0.35589519650655022</v>
      </c>
      <c r="E22" s="109">
        <f>E21/$AR$21</f>
        <v>0.29639401934916448</v>
      </c>
      <c r="F22" s="109">
        <f>F21/$AS$21</f>
        <v>0.64135021097046419</v>
      </c>
      <c r="G22" s="110">
        <f>G21/AQ21</f>
        <v>0.63537117903930129</v>
      </c>
      <c r="H22" s="109">
        <f>H21/$AR$21</f>
        <v>0.69744942832014067</v>
      </c>
      <c r="I22" s="109">
        <f>I21/$AS$21</f>
        <v>0.33755274261603374</v>
      </c>
      <c r="J22" s="110">
        <f>J21/AQ21</f>
        <v>0.21179039301310043</v>
      </c>
      <c r="K22" s="109">
        <f>K21/$AR$21</f>
        <v>0.22867194371152155</v>
      </c>
      <c r="L22" s="109">
        <f>L21/$AS$21</f>
        <v>0.13080168776371309</v>
      </c>
      <c r="M22" s="110">
        <f>M21/AQ21</f>
        <v>0.21688500727802038</v>
      </c>
      <c r="N22" s="109">
        <f>N21/$AR$21</f>
        <v>0.24626209322779244</v>
      </c>
      <c r="O22" s="109">
        <f>O21/$AS$21</f>
        <v>7.5949367088607597E-2</v>
      </c>
      <c r="P22" s="99">
        <f>P21/AQ21</f>
        <v>3.0567685589519649E-2</v>
      </c>
      <c r="Q22" s="109">
        <f>Q21/$AR$21</f>
        <v>3.430079155672823E-2</v>
      </c>
      <c r="R22" s="109">
        <f>R21/$AS$21</f>
        <v>1.2658227848101266E-2</v>
      </c>
      <c r="S22" s="99">
        <f>S21/AQ21</f>
        <v>7.2780203784570591E-2</v>
      </c>
      <c r="T22" s="109">
        <f>T21/$AR$21</f>
        <v>7.9155672823219003E-2</v>
      </c>
      <c r="U22" s="109">
        <f>U21/$AS$21</f>
        <v>4.2194092827004218E-2</v>
      </c>
      <c r="V22" s="99">
        <f>V21/AQ21</f>
        <v>2.6200873362445413E-2</v>
      </c>
      <c r="W22" s="109">
        <f>W21/$AR$21</f>
        <v>2.9903254177660508E-2</v>
      </c>
      <c r="X22" s="109">
        <f>X21/$AS$21</f>
        <v>8.4388185654008432E-3</v>
      </c>
      <c r="Y22" s="99">
        <f>Y21/AQ21</f>
        <v>4.6579330422125184E-2</v>
      </c>
      <c r="Z22" s="109">
        <f>Z21/$AR$21</f>
        <v>4.9252418645558488E-2</v>
      </c>
      <c r="AA22" s="109">
        <f>AA21/$AS$21</f>
        <v>3.3755274261603373E-2</v>
      </c>
      <c r="AB22" s="99">
        <f>AB21/AQ21</f>
        <v>4.6579330422125184E-2</v>
      </c>
      <c r="AC22" s="109">
        <f>AC21/$AR$21</f>
        <v>4.4854881266490766E-2</v>
      </c>
      <c r="AD22" s="109">
        <f>AD21/$AS$21</f>
        <v>5.4852320675105488E-2</v>
      </c>
      <c r="AE22" s="99">
        <f>AE21/AQ21</f>
        <v>4.3668122270742356E-2</v>
      </c>
      <c r="AF22" s="109">
        <f>AF21/$AR$21</f>
        <v>5.0131926121372031E-2</v>
      </c>
      <c r="AG22" s="109">
        <f>AG21/$AS$21</f>
        <v>1.2658227848101266E-2</v>
      </c>
      <c r="AH22" s="99">
        <f>AH21/AQ21</f>
        <v>2.1834061135371178E-3</v>
      </c>
      <c r="AI22" s="109">
        <f>AI21/$AR$21</f>
        <v>1.7590149516270889E-3</v>
      </c>
      <c r="AJ22" s="109">
        <f>AJ21/$AS$21</f>
        <v>4.2194092827004216E-3</v>
      </c>
      <c r="AK22" s="99">
        <f>AK21/AQ21</f>
        <v>1.0917030567685589E-2</v>
      </c>
      <c r="AL22" s="109">
        <f>AL21/$AR$21</f>
        <v>1.2313104661389622E-2</v>
      </c>
      <c r="AM22" s="109">
        <f>AM21/$AS$21</f>
        <v>4.2194092827004216E-3</v>
      </c>
      <c r="AN22" s="99">
        <f>AN21/AQ21</f>
        <v>8.7336244541484712E-3</v>
      </c>
      <c r="AO22" s="109">
        <f>AO21/$AR$21</f>
        <v>6.156552330694811E-3</v>
      </c>
      <c r="AP22" s="109">
        <f>AP21/$AS$21</f>
        <v>2.1097046413502109E-2</v>
      </c>
      <c r="AQ22" s="99">
        <f>D22+G22+AN22</f>
        <v>1</v>
      </c>
      <c r="AR22" s="109">
        <v>1</v>
      </c>
      <c r="AS22" s="111">
        <v>1</v>
      </c>
      <c r="AT22" s="107"/>
      <c r="AU22" s="46"/>
      <c r="AV22" s="46"/>
    </row>
    <row r="23" spans="2:48" ht="13.5" customHeight="1">
      <c r="B23" s="193">
        <v>2019</v>
      </c>
      <c r="C23" s="97"/>
      <c r="D23" s="102">
        <f>SUM(E23:F23)</f>
        <v>44300</v>
      </c>
      <c r="E23" s="98">
        <v>33100</v>
      </c>
      <c r="F23" s="98">
        <v>11200</v>
      </c>
      <c r="G23" s="103">
        <f>J23+M23+P23+V23+Y23+AB23+AE23+AH23+AK23</f>
        <v>83200</v>
      </c>
      <c r="H23" s="98">
        <v>77500</v>
      </c>
      <c r="I23" s="98">
        <v>5700</v>
      </c>
      <c r="J23" s="98">
        <f>SUM(K23:L23)</f>
        <v>24700</v>
      </c>
      <c r="K23" s="98">
        <v>23300</v>
      </c>
      <c r="L23" s="98">
        <v>1400</v>
      </c>
      <c r="M23" s="98">
        <f>SUM(N23:O23)</f>
        <v>27600</v>
      </c>
      <c r="N23" s="98">
        <v>26900</v>
      </c>
      <c r="O23" s="98">
        <v>700</v>
      </c>
      <c r="P23" s="98">
        <f>SUM(Q23:R23)</f>
        <v>3900</v>
      </c>
      <c r="Q23" s="104">
        <v>3400</v>
      </c>
      <c r="R23" s="104">
        <v>500</v>
      </c>
      <c r="S23" s="128">
        <f>V23+Y23</f>
        <v>9100</v>
      </c>
      <c r="T23" s="128">
        <f t="shared" ref="T23" si="13">W23+Z23</f>
        <v>8300</v>
      </c>
      <c r="U23" s="128">
        <f t="shared" ref="U23" si="14">X23+AA23</f>
        <v>800</v>
      </c>
      <c r="V23" s="98">
        <f>SUM(W23:X23)</f>
        <v>3300</v>
      </c>
      <c r="W23" s="104">
        <v>3300</v>
      </c>
      <c r="X23" s="129">
        <v>0</v>
      </c>
      <c r="Y23" s="98">
        <f>SUM(Z23:AA23)</f>
        <v>5800</v>
      </c>
      <c r="Z23" s="104">
        <v>5000</v>
      </c>
      <c r="AA23" s="104">
        <v>800</v>
      </c>
      <c r="AB23" s="98">
        <f>SUM(AC23:AD23)</f>
        <v>10700</v>
      </c>
      <c r="AC23" s="104">
        <v>8600</v>
      </c>
      <c r="AD23" s="104">
        <v>2100</v>
      </c>
      <c r="AE23" s="98">
        <f>SUM(AF23:AG23)</f>
        <v>5900</v>
      </c>
      <c r="AF23" s="104">
        <v>5800</v>
      </c>
      <c r="AG23" s="104">
        <v>100</v>
      </c>
      <c r="AH23" s="98">
        <f>SUM(AI23:AJ23)</f>
        <v>100</v>
      </c>
      <c r="AI23" s="104">
        <v>100</v>
      </c>
      <c r="AJ23" s="129">
        <v>0</v>
      </c>
      <c r="AK23" s="98">
        <f>SUM(AL23:AM23)</f>
        <v>1200</v>
      </c>
      <c r="AL23" s="104">
        <v>1100</v>
      </c>
      <c r="AM23" s="104">
        <v>100</v>
      </c>
      <c r="AN23" s="98">
        <f>SUM(AO23:AP23)</f>
        <v>400</v>
      </c>
      <c r="AO23" s="104">
        <v>300</v>
      </c>
      <c r="AP23" s="130">
        <v>100</v>
      </c>
      <c r="AQ23" s="104">
        <f t="shared" ref="AQ23" si="15">D23+G23+AN23</f>
        <v>127900</v>
      </c>
      <c r="AR23" s="105">
        <f>E23+H23+AO23</f>
        <v>110900</v>
      </c>
      <c r="AS23" s="106">
        <f>F23+I23+AP23</f>
        <v>17000</v>
      </c>
      <c r="AT23" s="107"/>
      <c r="AU23" s="46"/>
      <c r="AV23" s="46"/>
    </row>
    <row r="24" spans="2:48" ht="13.5" customHeight="1">
      <c r="B24" s="193"/>
      <c r="C24" s="62" t="s">
        <v>44</v>
      </c>
      <c r="D24" s="108">
        <f>D23/AQ23</f>
        <v>0.34636434714620795</v>
      </c>
      <c r="E24" s="109">
        <f>E23/$AR$23</f>
        <v>0.29846708746618578</v>
      </c>
      <c r="F24" s="109">
        <f>F23/$AS$23</f>
        <v>0.6588235294117647</v>
      </c>
      <c r="G24" s="110">
        <f>G23/AQ23</f>
        <v>0.65050820953870214</v>
      </c>
      <c r="H24" s="109">
        <f>H23/$AR$23</f>
        <v>0.69882777276825969</v>
      </c>
      <c r="I24" s="109">
        <f>I23/$AS$23</f>
        <v>0.3352941176470588</v>
      </c>
      <c r="J24" s="110">
        <f>J23/AQ23</f>
        <v>0.19311962470680219</v>
      </c>
      <c r="K24" s="109">
        <f>K23/$AR$23</f>
        <v>0.21009918845807032</v>
      </c>
      <c r="L24" s="109">
        <f>L23/$AS$23</f>
        <v>8.2352941176470587E-2</v>
      </c>
      <c r="M24" s="110">
        <f>M23/AQ23</f>
        <v>0.21579358874120408</v>
      </c>
      <c r="N24" s="109">
        <f>N23/$AR$23</f>
        <v>0.24256086564472498</v>
      </c>
      <c r="O24" s="109">
        <f>O23/$AS$23</f>
        <v>4.1176470588235294E-2</v>
      </c>
      <c r="P24" s="99">
        <f>P23/AQ23</f>
        <v>3.0492572322126661E-2</v>
      </c>
      <c r="Q24" s="109">
        <f>Q23/$AR$23</f>
        <v>3.0658250676284943E-2</v>
      </c>
      <c r="R24" s="109">
        <f>R23/$AS$23</f>
        <v>2.9411764705882353E-2</v>
      </c>
      <c r="S24" s="99">
        <f>S23/AQ23</f>
        <v>7.1149335418295545E-2</v>
      </c>
      <c r="T24" s="109">
        <f>T23/$AR$23</f>
        <v>7.4842200180342655E-2</v>
      </c>
      <c r="U24" s="109">
        <f>U23/$AS$23</f>
        <v>4.7058823529411764E-2</v>
      </c>
      <c r="V24" s="99">
        <f>V23/AQ23</f>
        <v>2.5801407349491792E-2</v>
      </c>
      <c r="W24" s="109">
        <f>W23/$AR$23</f>
        <v>2.9756537421100092E-2</v>
      </c>
      <c r="X24" s="109">
        <f>X23/$AS$23</f>
        <v>0</v>
      </c>
      <c r="Y24" s="99">
        <f>Y23/AQ23</f>
        <v>4.534792806880375E-2</v>
      </c>
      <c r="Z24" s="109">
        <f>Z23/$AR$23</f>
        <v>4.5085662759242563E-2</v>
      </c>
      <c r="AA24" s="109">
        <f>AA23/$AS$23</f>
        <v>4.7058823529411764E-2</v>
      </c>
      <c r="AB24" s="99">
        <f>AB23/AQ23</f>
        <v>8.3659108678655197E-2</v>
      </c>
      <c r="AC24" s="109">
        <f>AC23/$AR$23</f>
        <v>7.7547339945897201E-2</v>
      </c>
      <c r="AD24" s="109">
        <f>AD23/$AS$23</f>
        <v>0.12352941176470589</v>
      </c>
      <c r="AE24" s="99">
        <f>AE23/AQ23</f>
        <v>4.6129788897576234E-2</v>
      </c>
      <c r="AF24" s="109">
        <f>AF23/$AR$23</f>
        <v>5.229936880072137E-2</v>
      </c>
      <c r="AG24" s="109">
        <f>AG23/$AS$23</f>
        <v>5.8823529411764705E-3</v>
      </c>
      <c r="AH24" s="99">
        <f>AH23/AQ23</f>
        <v>7.8186082877247849E-4</v>
      </c>
      <c r="AI24" s="109">
        <f>AI23/$AR$23</f>
        <v>9.0171325518485117E-4</v>
      </c>
      <c r="AJ24" s="109">
        <f>AJ23/$AS$23</f>
        <v>0</v>
      </c>
      <c r="AK24" s="99">
        <f>AK23/AQ23</f>
        <v>9.3823299452697427E-3</v>
      </c>
      <c r="AL24" s="109">
        <f>AL23/$AR$23</f>
        <v>9.9188458070333628E-3</v>
      </c>
      <c r="AM24" s="109">
        <f>AM23/$AS$23</f>
        <v>5.8823529411764705E-3</v>
      </c>
      <c r="AN24" s="99">
        <f>AN23/AQ23</f>
        <v>3.1274433150899139E-3</v>
      </c>
      <c r="AO24" s="109">
        <f>AO23/$AR$23</f>
        <v>2.7051397655545538E-3</v>
      </c>
      <c r="AP24" s="109">
        <f>AP23/$AS$23</f>
        <v>5.8823529411764705E-3</v>
      </c>
      <c r="AQ24" s="99">
        <f>D24+G24+AN24</f>
        <v>1</v>
      </c>
      <c r="AR24" s="109">
        <v>1</v>
      </c>
      <c r="AS24" s="111">
        <v>1</v>
      </c>
      <c r="AT24" s="107"/>
      <c r="AU24" s="46"/>
      <c r="AV24" s="46"/>
    </row>
    <row r="25" spans="2:48" ht="13.5" customHeight="1">
      <c r="B25" s="193">
        <v>2020</v>
      </c>
      <c r="C25" s="97"/>
      <c r="D25" s="102">
        <v>44500</v>
      </c>
      <c r="E25" s="98">
        <v>44500</v>
      </c>
      <c r="F25" s="129">
        <v>0</v>
      </c>
      <c r="G25" s="103">
        <v>92800</v>
      </c>
      <c r="H25" s="98">
        <v>90200</v>
      </c>
      <c r="I25" s="98">
        <v>2600</v>
      </c>
      <c r="J25" s="98">
        <v>23800</v>
      </c>
      <c r="K25" s="98">
        <v>23700</v>
      </c>
      <c r="L25" s="98">
        <v>100</v>
      </c>
      <c r="M25" s="98">
        <v>27200</v>
      </c>
      <c r="N25" s="98">
        <v>26800</v>
      </c>
      <c r="O25" s="98">
        <v>400</v>
      </c>
      <c r="P25" s="98">
        <v>4300</v>
      </c>
      <c r="Q25" s="104">
        <v>3300</v>
      </c>
      <c r="R25" s="104">
        <v>1000</v>
      </c>
      <c r="S25" s="128">
        <f>V25+Y25</f>
        <v>8300</v>
      </c>
      <c r="T25" s="128">
        <f t="shared" ref="T25" si="16">W25+Z25</f>
        <v>8300</v>
      </c>
      <c r="U25" s="128">
        <f t="shared" ref="U25" si="17">X25+AA25</f>
        <v>0</v>
      </c>
      <c r="V25" s="98">
        <v>3100</v>
      </c>
      <c r="W25" s="104">
        <v>3100</v>
      </c>
      <c r="X25" s="129">
        <v>0</v>
      </c>
      <c r="Y25" s="98">
        <v>5200</v>
      </c>
      <c r="Z25" s="104">
        <v>5200</v>
      </c>
      <c r="AA25" s="129">
        <v>0</v>
      </c>
      <c r="AB25" s="98">
        <v>8700</v>
      </c>
      <c r="AC25" s="104">
        <v>7600</v>
      </c>
      <c r="AD25" s="104">
        <v>1100</v>
      </c>
      <c r="AE25" s="98">
        <v>5600</v>
      </c>
      <c r="AF25" s="104">
        <v>5600</v>
      </c>
      <c r="AG25" s="129">
        <v>0</v>
      </c>
      <c r="AH25" s="98">
        <v>100</v>
      </c>
      <c r="AI25" s="104">
        <v>100</v>
      </c>
      <c r="AJ25" s="129">
        <v>0</v>
      </c>
      <c r="AK25" s="98">
        <v>14800</v>
      </c>
      <c r="AL25" s="104">
        <v>14800</v>
      </c>
      <c r="AM25" s="129">
        <v>0</v>
      </c>
      <c r="AN25" s="98">
        <v>300</v>
      </c>
      <c r="AO25" s="104">
        <v>300</v>
      </c>
      <c r="AP25" s="130">
        <v>0</v>
      </c>
      <c r="AQ25" s="104">
        <f t="shared" ref="AQ25" si="18">D25+G25+AN25</f>
        <v>137600</v>
      </c>
      <c r="AR25" s="105">
        <f>E25+H25+AO25</f>
        <v>135000</v>
      </c>
      <c r="AS25" s="106">
        <f>F25+I25+AP25</f>
        <v>2600</v>
      </c>
      <c r="AT25" s="107"/>
      <c r="AU25" s="46"/>
      <c r="AV25" s="46"/>
    </row>
    <row r="26" spans="2:48" ht="13.5" customHeight="1">
      <c r="B26" s="193"/>
      <c r="C26" s="62" t="s">
        <v>44</v>
      </c>
      <c r="D26" s="108">
        <f>D25/AQ25</f>
        <v>0.32340116279069769</v>
      </c>
      <c r="E26" s="109">
        <f>E25/$AR$25</f>
        <v>0.32962962962962961</v>
      </c>
      <c r="F26" s="109">
        <f>F25/$AS$25</f>
        <v>0</v>
      </c>
      <c r="G26" s="110">
        <f>G25/AQ25</f>
        <v>0.67441860465116277</v>
      </c>
      <c r="H26" s="109">
        <f>H25/$AR$25</f>
        <v>0.66814814814814816</v>
      </c>
      <c r="I26" s="109">
        <f>I25/$AS$25</f>
        <v>1</v>
      </c>
      <c r="J26" s="110">
        <f>J25/AQ25</f>
        <v>0.17296511627906977</v>
      </c>
      <c r="K26" s="109">
        <f>K25/$AR$25</f>
        <v>0.17555555555555555</v>
      </c>
      <c r="L26" s="109">
        <f>L25/$AS$25</f>
        <v>3.8461538461538464E-2</v>
      </c>
      <c r="M26" s="110">
        <f>M25/AQ25</f>
        <v>0.19767441860465115</v>
      </c>
      <c r="N26" s="109">
        <f>N25/$AR$25</f>
        <v>0.19851851851851851</v>
      </c>
      <c r="O26" s="109">
        <f>O25/$AS$25</f>
        <v>0.15384615384615385</v>
      </c>
      <c r="P26" s="99">
        <f>P25/AQ25</f>
        <v>3.125E-2</v>
      </c>
      <c r="Q26" s="109">
        <f>Q25/$AR$25</f>
        <v>2.4444444444444446E-2</v>
      </c>
      <c r="R26" s="109">
        <f>R25/$AS$25</f>
        <v>0.38461538461538464</v>
      </c>
      <c r="S26" s="99">
        <f>S25/AQ25</f>
        <v>6.0319767441860468E-2</v>
      </c>
      <c r="T26" s="109">
        <f>T25/$AR$25</f>
        <v>6.1481481481481484E-2</v>
      </c>
      <c r="U26" s="109">
        <f>U25/$AS$25</f>
        <v>0</v>
      </c>
      <c r="V26" s="99">
        <f>V25/AQ25</f>
        <v>2.2529069767441859E-2</v>
      </c>
      <c r="W26" s="109">
        <f>W25/$AR$25</f>
        <v>2.2962962962962963E-2</v>
      </c>
      <c r="X26" s="109">
        <f>X25/$AS$25</f>
        <v>0</v>
      </c>
      <c r="Y26" s="99">
        <f>Y25/AQ25</f>
        <v>3.7790697674418602E-2</v>
      </c>
      <c r="Z26" s="109">
        <f>Z25/$AR$25</f>
        <v>3.8518518518518521E-2</v>
      </c>
      <c r="AA26" s="109">
        <f>AA25/$AS$25</f>
        <v>0</v>
      </c>
      <c r="AB26" s="99">
        <f>AB25/AQ25</f>
        <v>6.3226744186046513E-2</v>
      </c>
      <c r="AC26" s="109">
        <f>AC25/$AR$25</f>
        <v>5.6296296296296296E-2</v>
      </c>
      <c r="AD26" s="109">
        <f>AD25/$AS$25</f>
        <v>0.42307692307692307</v>
      </c>
      <c r="AE26" s="99">
        <f>AE25/AQ25</f>
        <v>4.0697674418604654E-2</v>
      </c>
      <c r="AF26" s="109">
        <f>AF25/$AR$25</f>
        <v>4.148148148148148E-2</v>
      </c>
      <c r="AG26" s="109">
        <f>AG25/$AS$25</f>
        <v>0</v>
      </c>
      <c r="AH26" s="99">
        <f>AH25/AQ25</f>
        <v>7.2674418604651162E-4</v>
      </c>
      <c r="AI26" s="109">
        <f>AI25/$AR$25</f>
        <v>7.407407407407407E-4</v>
      </c>
      <c r="AJ26" s="109">
        <f>AJ25/$AS$25</f>
        <v>0</v>
      </c>
      <c r="AK26" s="99">
        <f>AK25/AQ25</f>
        <v>0.10755813953488372</v>
      </c>
      <c r="AL26" s="109">
        <f>AL25/$AR$25</f>
        <v>0.10962962962962963</v>
      </c>
      <c r="AM26" s="109">
        <f>AM25/$AS$25</f>
        <v>0</v>
      </c>
      <c r="AN26" s="99">
        <f>AN25/AQ25</f>
        <v>2.1802325581395349E-3</v>
      </c>
      <c r="AO26" s="109">
        <f>AO25/$AR$25</f>
        <v>2.2222222222222222E-3</v>
      </c>
      <c r="AP26" s="109">
        <f>AP25/$AS$25</f>
        <v>0</v>
      </c>
      <c r="AQ26" s="99">
        <f>D26+G26+AN26</f>
        <v>1</v>
      </c>
      <c r="AR26" s="109">
        <v>1</v>
      </c>
      <c r="AS26" s="111">
        <v>1</v>
      </c>
      <c r="AT26" s="107"/>
      <c r="AU26" s="46"/>
      <c r="AV26" s="46"/>
    </row>
    <row r="27" spans="2:48" ht="13.5" customHeight="1">
      <c r="B27" s="193">
        <v>2021</v>
      </c>
      <c r="C27" s="97"/>
      <c r="D27" s="102">
        <v>40000</v>
      </c>
      <c r="E27" s="98">
        <v>40000</v>
      </c>
      <c r="F27" s="129">
        <v>0</v>
      </c>
      <c r="G27" s="103">
        <f>J27+M27+P27+V27+Y27+AB27+AE27+AH27+AK27</f>
        <v>103500</v>
      </c>
      <c r="H27" s="103">
        <f>K27+N27+Q27+W27+Z27+AC27+AF27+AI27+AL27</f>
        <v>102500</v>
      </c>
      <c r="I27" s="103">
        <f>L27+O27+R27+X27+AA27+AD27+AG27+AJ27+AM27</f>
        <v>1000</v>
      </c>
      <c r="J27" s="98">
        <v>28700</v>
      </c>
      <c r="K27" s="98">
        <v>28600</v>
      </c>
      <c r="L27" s="98">
        <v>100</v>
      </c>
      <c r="M27" s="98">
        <v>29200</v>
      </c>
      <c r="N27" s="98">
        <v>28700</v>
      </c>
      <c r="O27" s="98">
        <v>500</v>
      </c>
      <c r="P27" s="98">
        <v>3800</v>
      </c>
      <c r="Q27" s="104">
        <v>3500</v>
      </c>
      <c r="R27" s="104">
        <v>300</v>
      </c>
      <c r="S27" s="128">
        <f>V27+Y27</f>
        <v>11900</v>
      </c>
      <c r="T27" s="128">
        <f t="shared" ref="T27" si="19">W27+Z27</f>
        <v>11900</v>
      </c>
      <c r="U27" s="128">
        <f t="shared" ref="U27" si="20">X27+AA27</f>
        <v>0</v>
      </c>
      <c r="V27" s="98">
        <v>3900</v>
      </c>
      <c r="W27" s="104">
        <v>3900</v>
      </c>
      <c r="X27" s="129">
        <v>0</v>
      </c>
      <c r="Y27" s="98">
        <v>8000</v>
      </c>
      <c r="Z27" s="104">
        <v>8000</v>
      </c>
      <c r="AA27" s="129">
        <v>0</v>
      </c>
      <c r="AB27" s="98">
        <v>8700</v>
      </c>
      <c r="AC27" s="104">
        <v>8600</v>
      </c>
      <c r="AD27" s="104">
        <v>100</v>
      </c>
      <c r="AE27" s="98">
        <v>6800</v>
      </c>
      <c r="AF27" s="104">
        <v>6800</v>
      </c>
      <c r="AG27" s="129">
        <v>0</v>
      </c>
      <c r="AH27" s="98">
        <v>200</v>
      </c>
      <c r="AI27" s="104">
        <v>200</v>
      </c>
      <c r="AJ27" s="129">
        <v>0</v>
      </c>
      <c r="AK27" s="98">
        <v>14200</v>
      </c>
      <c r="AL27" s="104">
        <v>14200</v>
      </c>
      <c r="AM27" s="129">
        <v>0</v>
      </c>
      <c r="AN27" s="98">
        <v>300</v>
      </c>
      <c r="AO27" s="104">
        <v>300</v>
      </c>
      <c r="AP27" s="130">
        <v>0</v>
      </c>
      <c r="AQ27" s="104">
        <f t="shared" ref="AQ27" si="21">D27+G27+AN27</f>
        <v>143800</v>
      </c>
      <c r="AR27" s="105">
        <f>E27+H27+AO27</f>
        <v>142800</v>
      </c>
      <c r="AS27" s="106">
        <f>F27+I27+AP27</f>
        <v>1000</v>
      </c>
      <c r="AT27" s="107"/>
      <c r="AU27" s="46"/>
      <c r="AV27" s="46"/>
    </row>
    <row r="28" spans="2:48" ht="13.5" customHeight="1">
      <c r="B28" s="193"/>
      <c r="C28" s="62" t="s">
        <v>44</v>
      </c>
      <c r="D28" s="108">
        <f>D27/AQ27</f>
        <v>0.27816411682892905</v>
      </c>
      <c r="E28" s="109">
        <f>E27/$AR$27</f>
        <v>0.28011204481792717</v>
      </c>
      <c r="F28" s="109">
        <f>F27/$AS$27</f>
        <v>0</v>
      </c>
      <c r="G28" s="110">
        <f>G27/AQ27</f>
        <v>0.71974965229485399</v>
      </c>
      <c r="H28" s="109">
        <f>H27/$AR$27</f>
        <v>0.71778711484593838</v>
      </c>
      <c r="I28" s="109">
        <f>I27/$AS$27</f>
        <v>1</v>
      </c>
      <c r="J28" s="110">
        <f>J27/AQ27</f>
        <v>0.1995827538247566</v>
      </c>
      <c r="K28" s="109">
        <f>K27/$AR$27</f>
        <v>0.20028011204481794</v>
      </c>
      <c r="L28" s="109">
        <f>L27/$AS$27</f>
        <v>0.1</v>
      </c>
      <c r="M28" s="109">
        <f>M27/AQ27</f>
        <v>0.20305980528511822</v>
      </c>
      <c r="N28" s="109">
        <f>N27/$AR$27</f>
        <v>0.20098039215686275</v>
      </c>
      <c r="O28" s="109">
        <f>O27/$AS$27</f>
        <v>0.5</v>
      </c>
      <c r="P28" s="99">
        <f>P27/AQ27</f>
        <v>2.6425591098748261E-2</v>
      </c>
      <c r="Q28" s="109">
        <f>Q27/$AR$27</f>
        <v>2.4509803921568627E-2</v>
      </c>
      <c r="R28" s="109">
        <f>R27/$AS$27</f>
        <v>0.3</v>
      </c>
      <c r="S28" s="109">
        <f>S27/AQ27</f>
        <v>8.2753824756606392E-2</v>
      </c>
      <c r="T28" s="109">
        <f>T27/$AR$27</f>
        <v>8.3333333333333329E-2</v>
      </c>
      <c r="U28" s="109">
        <f>U27/$AS$27</f>
        <v>0</v>
      </c>
      <c r="V28" s="109">
        <f>V27/AQ27</f>
        <v>2.7121001390820583E-2</v>
      </c>
      <c r="W28" s="109">
        <f>W27/$AR$27</f>
        <v>2.7310924369747899E-2</v>
      </c>
      <c r="X28" s="109">
        <f>X27/$AS$27</f>
        <v>0</v>
      </c>
      <c r="Y28" s="109">
        <f>Y27/AQ27</f>
        <v>5.5632823365785816E-2</v>
      </c>
      <c r="Z28" s="109">
        <f>Z27/$AR$27</f>
        <v>5.6022408963585436E-2</v>
      </c>
      <c r="AA28" s="109">
        <f>AA27/$AS$27</f>
        <v>0</v>
      </c>
      <c r="AB28" s="109">
        <f>AB27/AQ27</f>
        <v>6.0500695410292071E-2</v>
      </c>
      <c r="AC28" s="109">
        <f>AC27/$AR$27</f>
        <v>6.0224089635854343E-2</v>
      </c>
      <c r="AD28" s="109">
        <f>AD27/$AS$27</f>
        <v>0.1</v>
      </c>
      <c r="AE28" s="109">
        <f>AE27/AQ27</f>
        <v>4.7287899860917942E-2</v>
      </c>
      <c r="AF28" s="109">
        <f>AF27/$AR$27</f>
        <v>4.7619047619047616E-2</v>
      </c>
      <c r="AG28" s="109">
        <f>AG27/$AS$27</f>
        <v>0</v>
      </c>
      <c r="AH28" s="109">
        <f>AH27/AQ27</f>
        <v>1.3908205841446453E-3</v>
      </c>
      <c r="AI28" s="109">
        <f>AI27/$AR$27</f>
        <v>1.4005602240896359E-3</v>
      </c>
      <c r="AJ28" s="109">
        <f>AJ27/$AS$27</f>
        <v>0</v>
      </c>
      <c r="AK28" s="109">
        <f>AK27/AQ27</f>
        <v>9.8748261474269822E-2</v>
      </c>
      <c r="AL28" s="109">
        <f>AL27/$AR$27</f>
        <v>9.9439775910364139E-2</v>
      </c>
      <c r="AM28" s="109">
        <f>AM27/$AS$27</f>
        <v>0</v>
      </c>
      <c r="AN28" s="109">
        <f>AN27/AQ27</f>
        <v>2.086230876216968E-3</v>
      </c>
      <c r="AO28" s="109">
        <f>AO27/$AR$27</f>
        <v>2.1008403361344537E-3</v>
      </c>
      <c r="AP28" s="109">
        <f>AP27/$AS$27</f>
        <v>0</v>
      </c>
      <c r="AQ28" s="99">
        <f>D28+G28+AN28</f>
        <v>1</v>
      </c>
      <c r="AR28" s="109">
        <v>1</v>
      </c>
      <c r="AS28" s="111">
        <v>1</v>
      </c>
      <c r="AT28" s="107"/>
      <c r="AU28" s="46"/>
      <c r="AV28" s="46"/>
    </row>
    <row r="29" spans="2:48" ht="13.5" customHeight="1">
      <c r="B29" s="193">
        <v>2022</v>
      </c>
      <c r="C29" s="97"/>
      <c r="D29" s="102">
        <v>42500</v>
      </c>
      <c r="E29" s="98">
        <v>42500</v>
      </c>
      <c r="F29" s="129">
        <v>0</v>
      </c>
      <c r="G29" s="103">
        <v>145000</v>
      </c>
      <c r="H29" s="103">
        <v>144900</v>
      </c>
      <c r="I29" s="103">
        <v>100</v>
      </c>
      <c r="J29" s="98">
        <v>41300</v>
      </c>
      <c r="K29" s="98">
        <v>41300</v>
      </c>
      <c r="L29" s="98">
        <v>0</v>
      </c>
      <c r="M29" s="98">
        <v>34800</v>
      </c>
      <c r="N29" s="98">
        <v>34800</v>
      </c>
      <c r="O29" s="98">
        <v>0</v>
      </c>
      <c r="P29" s="98">
        <v>4700</v>
      </c>
      <c r="Q29" s="104">
        <v>4700</v>
      </c>
      <c r="R29" s="104">
        <v>0</v>
      </c>
      <c r="S29" s="128">
        <f>V29+Y29</f>
        <v>13500</v>
      </c>
      <c r="T29" s="128">
        <f t="shared" ref="T29" si="22">W29+Z29</f>
        <v>13400</v>
      </c>
      <c r="U29" s="128">
        <f t="shared" ref="U29" si="23">X29+AA29</f>
        <v>100</v>
      </c>
      <c r="V29" s="98">
        <v>4700</v>
      </c>
      <c r="W29" s="104">
        <v>4700</v>
      </c>
      <c r="X29" s="129">
        <v>0</v>
      </c>
      <c r="Y29" s="98">
        <v>8800</v>
      </c>
      <c r="Z29" s="104">
        <v>8700</v>
      </c>
      <c r="AA29" s="129">
        <v>100</v>
      </c>
      <c r="AB29" s="98">
        <v>11900</v>
      </c>
      <c r="AC29" s="104">
        <v>11900</v>
      </c>
      <c r="AD29" s="104">
        <v>0</v>
      </c>
      <c r="AE29" s="98">
        <v>7500</v>
      </c>
      <c r="AF29" s="104">
        <v>7500</v>
      </c>
      <c r="AG29" s="129">
        <v>0</v>
      </c>
      <c r="AH29" s="98">
        <v>200</v>
      </c>
      <c r="AI29" s="104">
        <v>200</v>
      </c>
      <c r="AJ29" s="129">
        <v>0</v>
      </c>
      <c r="AK29" s="98">
        <v>31100</v>
      </c>
      <c r="AL29" s="104">
        <v>31100</v>
      </c>
      <c r="AM29" s="129">
        <v>0</v>
      </c>
      <c r="AN29" s="98">
        <v>400</v>
      </c>
      <c r="AO29" s="104">
        <v>400</v>
      </c>
      <c r="AP29" s="130">
        <v>0</v>
      </c>
      <c r="AQ29" s="104">
        <f t="shared" ref="AQ29" si="24">D29+G29+AN29</f>
        <v>187900</v>
      </c>
      <c r="AR29" s="105">
        <f>E29+H29+AO29</f>
        <v>187800</v>
      </c>
      <c r="AS29" s="106">
        <f>F29+I29+AP29</f>
        <v>100</v>
      </c>
      <c r="AT29" s="107"/>
      <c r="AU29" s="46"/>
      <c r="AV29" s="46"/>
    </row>
    <row r="30" spans="2:48" ht="13.5" customHeight="1">
      <c r="B30" s="193"/>
      <c r="C30" s="62" t="s">
        <v>44</v>
      </c>
      <c r="D30" s="108">
        <f>D29/AQ29</f>
        <v>0.22618414050026611</v>
      </c>
      <c r="E30" s="109">
        <f>E29/$AR$27</f>
        <v>0.29761904761904762</v>
      </c>
      <c r="F30" s="109">
        <f>F29/$AS$27</f>
        <v>0</v>
      </c>
      <c r="G30" s="110">
        <f>G29/AQ29</f>
        <v>0.77168706758914318</v>
      </c>
      <c r="H30" s="109">
        <f>H29/$AR$27</f>
        <v>1.0147058823529411</v>
      </c>
      <c r="I30" s="109">
        <f>I29/$AS$27</f>
        <v>0.1</v>
      </c>
      <c r="J30" s="110">
        <f>J29/AQ29</f>
        <v>0.21979776476849389</v>
      </c>
      <c r="K30" s="109">
        <f>K29/$AR$27</f>
        <v>0.28921568627450983</v>
      </c>
      <c r="L30" s="109">
        <f>L29/$AS$27</f>
        <v>0</v>
      </c>
      <c r="M30" s="109">
        <f>M29/AQ29</f>
        <v>0.18520489622139436</v>
      </c>
      <c r="N30" s="109">
        <f>N29/$AR$27</f>
        <v>0.24369747899159663</v>
      </c>
      <c r="O30" s="109">
        <f>O29/$AS$27</f>
        <v>0</v>
      </c>
      <c r="P30" s="99">
        <f>P29/AQ29</f>
        <v>2.5013304949441192E-2</v>
      </c>
      <c r="Q30" s="109">
        <f>Q29/$AR$27</f>
        <v>3.2913165266106444E-2</v>
      </c>
      <c r="R30" s="109">
        <f>R29/$AS$27</f>
        <v>0</v>
      </c>
      <c r="S30" s="109">
        <f>S29/AQ29</f>
        <v>7.1846726982437464E-2</v>
      </c>
      <c r="T30" s="109">
        <f>T29/$AR$27</f>
        <v>9.3837535014005602E-2</v>
      </c>
      <c r="U30" s="109">
        <f>U29/$AS$27</f>
        <v>0.1</v>
      </c>
      <c r="V30" s="109">
        <f>V29/AQ29</f>
        <v>2.5013304949441192E-2</v>
      </c>
      <c r="W30" s="109">
        <f>W29/$AR$27</f>
        <v>3.2913165266106444E-2</v>
      </c>
      <c r="X30" s="109">
        <f>X29/$AS$27</f>
        <v>0</v>
      </c>
      <c r="Y30" s="109">
        <f>Y29/AQ29</f>
        <v>4.6833422032996272E-2</v>
      </c>
      <c r="Z30" s="109">
        <f>Z29/$AR$27</f>
        <v>6.0924369747899158E-2</v>
      </c>
      <c r="AA30" s="109">
        <f>AA29/$AS$27</f>
        <v>0.1</v>
      </c>
      <c r="AB30" s="109">
        <f>AB29/AQ29</f>
        <v>6.3331559340074506E-2</v>
      </c>
      <c r="AC30" s="109">
        <f>AC29/$AR$27</f>
        <v>8.3333333333333329E-2</v>
      </c>
      <c r="AD30" s="109">
        <f>AD29/$AS$27</f>
        <v>0</v>
      </c>
      <c r="AE30" s="109">
        <f>AE29/AQ29</f>
        <v>3.991484832357637E-2</v>
      </c>
      <c r="AF30" s="109">
        <f>AF29/$AR$27</f>
        <v>5.2521008403361345E-2</v>
      </c>
      <c r="AG30" s="109">
        <f>AG29/$AS$27</f>
        <v>0</v>
      </c>
      <c r="AH30" s="109">
        <f>AH29/AQ29</f>
        <v>1.0643959552953698E-3</v>
      </c>
      <c r="AI30" s="109">
        <f>AI29/$AR$27</f>
        <v>1.4005602240896359E-3</v>
      </c>
      <c r="AJ30" s="109">
        <f>AJ29/$AS$27</f>
        <v>0</v>
      </c>
      <c r="AK30" s="109">
        <f>AK29/AQ29</f>
        <v>0.16551357104843001</v>
      </c>
      <c r="AL30" s="109">
        <f>AL29/$AR$27</f>
        <v>0.21778711484593838</v>
      </c>
      <c r="AM30" s="109">
        <f>AM29/$AS$27</f>
        <v>0</v>
      </c>
      <c r="AN30" s="109">
        <f>AN29/AQ29</f>
        <v>2.1287919105907396E-3</v>
      </c>
      <c r="AO30" s="109">
        <f>AO29/$AR$27</f>
        <v>2.8011204481792717E-3</v>
      </c>
      <c r="AP30" s="109">
        <f>AP29/$AS$27</f>
        <v>0</v>
      </c>
      <c r="AQ30" s="99">
        <f>D30+G30+AN30</f>
        <v>1</v>
      </c>
      <c r="AR30" s="109">
        <v>1</v>
      </c>
      <c r="AS30" s="111">
        <v>1</v>
      </c>
      <c r="AT30" s="107"/>
      <c r="AU30" s="46"/>
      <c r="AV30" s="46"/>
    </row>
    <row r="31" spans="2:48" ht="13.5">
      <c r="B31" s="32" t="s">
        <v>3</v>
      </c>
      <c r="C31" s="14"/>
      <c r="D31" s="112"/>
      <c r="E31" s="60"/>
      <c r="F31" s="60"/>
      <c r="G31" s="112"/>
      <c r="H31" s="60"/>
      <c r="I31" s="60"/>
      <c r="J31" s="112"/>
      <c r="K31" s="60"/>
      <c r="L31" s="60"/>
      <c r="M31" s="112"/>
      <c r="N31" s="60"/>
      <c r="O31" s="60"/>
      <c r="P31" s="107"/>
      <c r="Q31" s="60"/>
      <c r="R31" s="60"/>
      <c r="S31" s="107"/>
      <c r="T31" s="60"/>
      <c r="U31" s="60"/>
      <c r="V31" s="107"/>
      <c r="W31" s="60"/>
      <c r="X31" s="60"/>
      <c r="Y31" s="112"/>
      <c r="Z31" s="60"/>
      <c r="AA31" s="60"/>
      <c r="AB31" s="107"/>
      <c r="AC31" s="60"/>
      <c r="AD31" s="60"/>
      <c r="AE31" s="52"/>
      <c r="AF31" s="60"/>
      <c r="AG31" s="60"/>
      <c r="AH31" s="107"/>
      <c r="AI31" s="60"/>
      <c r="AJ31" s="60"/>
      <c r="AK31" s="107"/>
      <c r="AL31" s="60"/>
      <c r="AM31" s="60"/>
      <c r="AN31" s="107"/>
      <c r="AO31" s="60"/>
      <c r="AP31" s="60"/>
      <c r="AQ31" s="113"/>
      <c r="AR31" s="60"/>
      <c r="AS31" s="60"/>
      <c r="AT31" s="107"/>
    </row>
    <row r="32" spans="2:48" ht="13.5">
      <c r="B32" s="13" t="s">
        <v>38</v>
      </c>
      <c r="C32" s="11"/>
      <c r="D32" s="114"/>
      <c r="E32" s="60"/>
      <c r="F32" s="60"/>
      <c r="G32" s="114"/>
      <c r="H32" s="60"/>
      <c r="I32" s="60"/>
      <c r="J32" s="114"/>
      <c r="K32" s="60"/>
      <c r="L32" s="60"/>
      <c r="M32" s="114"/>
      <c r="N32" s="60"/>
      <c r="O32" s="60"/>
      <c r="P32" s="107"/>
      <c r="Q32" s="60"/>
      <c r="R32" s="60"/>
      <c r="S32" s="107"/>
      <c r="T32" s="60"/>
      <c r="U32" s="60"/>
      <c r="V32" s="107"/>
      <c r="W32" s="60"/>
      <c r="X32" s="60"/>
      <c r="Y32" s="114"/>
      <c r="Z32" s="60"/>
      <c r="AA32" s="60"/>
      <c r="AB32" s="107"/>
      <c r="AC32" s="60"/>
      <c r="AD32" s="60"/>
      <c r="AE32" s="52"/>
      <c r="AF32" s="60"/>
      <c r="AG32" s="60"/>
      <c r="AH32" s="107"/>
      <c r="AI32" s="60"/>
      <c r="AJ32" s="60"/>
      <c r="AK32" s="107"/>
      <c r="AL32" s="60"/>
      <c r="AM32" s="60"/>
      <c r="AN32" s="107"/>
      <c r="AO32" s="60"/>
      <c r="AP32" s="60"/>
      <c r="AQ32" s="107"/>
      <c r="AR32" s="60"/>
      <c r="AS32" s="60"/>
      <c r="AT32" s="107"/>
    </row>
    <row r="33" spans="2:49" ht="13.5">
      <c r="B33" s="87" t="s">
        <v>45</v>
      </c>
      <c r="C33" s="11"/>
      <c r="D33" s="107"/>
      <c r="E33" s="60"/>
      <c r="F33" s="60"/>
      <c r="G33" s="107"/>
      <c r="H33" s="60"/>
      <c r="I33" s="60"/>
      <c r="J33" s="114"/>
      <c r="K33" s="60"/>
      <c r="L33" s="60"/>
      <c r="M33" s="114"/>
      <c r="N33" s="60"/>
      <c r="O33" s="60"/>
      <c r="P33" s="107"/>
      <c r="Q33" s="60"/>
      <c r="R33" s="60"/>
      <c r="S33" s="107"/>
      <c r="T33" s="60"/>
      <c r="U33" s="60"/>
      <c r="V33" s="107"/>
      <c r="W33" s="60"/>
      <c r="X33" s="60"/>
      <c r="Y33" s="114"/>
      <c r="Z33" s="60"/>
      <c r="AA33" s="60"/>
      <c r="AB33" s="112"/>
      <c r="AC33" s="60"/>
      <c r="AD33" s="60"/>
      <c r="AE33" s="52"/>
      <c r="AF33" s="60"/>
      <c r="AG33" s="60"/>
      <c r="AH33" s="107"/>
      <c r="AI33" s="60"/>
      <c r="AJ33" s="60"/>
      <c r="AK33" s="107"/>
      <c r="AL33" s="60"/>
      <c r="AM33" s="60"/>
      <c r="AN33" s="107"/>
      <c r="AO33" s="60"/>
      <c r="AP33" s="60"/>
      <c r="AQ33" s="107"/>
      <c r="AR33" s="60"/>
      <c r="AS33" s="113" t="str">
        <f>年度!Q73</f>
        <v>毎年1回更新、最終更新日2024/7/31</v>
      </c>
      <c r="AT33" s="107"/>
    </row>
    <row r="34" spans="2:49" ht="13.5">
      <c r="B34" s="87" t="s">
        <v>47</v>
      </c>
      <c r="C34" s="52"/>
      <c r="D34" s="52"/>
      <c r="E34" s="60"/>
      <c r="F34" s="60"/>
      <c r="G34" s="52"/>
      <c r="H34" s="60"/>
      <c r="I34" s="60"/>
      <c r="J34" s="52"/>
      <c r="K34" s="60"/>
      <c r="L34" s="60"/>
      <c r="M34" s="52"/>
      <c r="N34" s="60"/>
      <c r="O34" s="60"/>
      <c r="P34" s="52"/>
      <c r="Q34" s="60"/>
      <c r="R34" s="60"/>
      <c r="S34" s="52"/>
      <c r="T34" s="60"/>
      <c r="U34" s="60"/>
      <c r="V34" s="52"/>
      <c r="W34" s="60"/>
      <c r="X34" s="60"/>
      <c r="Y34" s="52"/>
      <c r="Z34" s="60"/>
      <c r="AA34" s="60"/>
      <c r="AB34" s="52"/>
      <c r="AC34" s="60"/>
      <c r="AD34" s="60"/>
      <c r="AE34" s="52"/>
      <c r="AF34" s="60"/>
      <c r="AG34" s="60"/>
      <c r="AH34" s="52"/>
      <c r="AI34" s="60"/>
      <c r="AJ34" s="60"/>
      <c r="AK34" s="52"/>
      <c r="AL34" s="60"/>
      <c r="AM34" s="60"/>
      <c r="AN34" s="52"/>
      <c r="AO34" s="60"/>
      <c r="AP34" s="60"/>
      <c r="AQ34" s="52"/>
      <c r="AR34" s="60"/>
      <c r="AS34" s="60"/>
      <c r="AT34" s="52"/>
      <c r="AU34" s="52"/>
      <c r="AV34" s="52"/>
      <c r="AW34" s="52"/>
    </row>
    <row r="35" spans="2:49" ht="13.5">
      <c r="B35" s="57"/>
      <c r="C35" s="57"/>
      <c r="D35" s="57"/>
      <c r="E35" s="60"/>
      <c r="F35" s="60"/>
      <c r="G35" s="57"/>
      <c r="H35" s="60"/>
      <c r="I35" s="60"/>
      <c r="J35" s="57"/>
      <c r="K35" s="60"/>
      <c r="L35" s="60"/>
      <c r="M35" s="58"/>
      <c r="N35" s="60"/>
      <c r="O35" s="60"/>
      <c r="P35" s="57"/>
      <c r="Q35" s="60"/>
      <c r="R35" s="60"/>
      <c r="S35" s="57"/>
      <c r="T35" s="60"/>
      <c r="U35" s="60"/>
      <c r="V35" s="57"/>
      <c r="W35" s="60"/>
      <c r="X35" s="60"/>
      <c r="Y35" s="57"/>
      <c r="Z35" s="60"/>
      <c r="AA35" s="60"/>
      <c r="AB35" s="57"/>
      <c r="AC35" s="60"/>
      <c r="AD35" s="60"/>
      <c r="AE35" s="58"/>
      <c r="AF35" s="60"/>
      <c r="AG35" s="60"/>
      <c r="AH35" s="57"/>
      <c r="AI35" s="60"/>
      <c r="AJ35" s="60"/>
      <c r="AK35" s="57"/>
      <c r="AL35" s="60"/>
      <c r="AM35" s="60"/>
      <c r="AN35" s="57"/>
      <c r="AO35" s="60"/>
      <c r="AP35" s="60"/>
      <c r="AQ35" s="57"/>
      <c r="AR35" s="60"/>
      <c r="AS35" s="60"/>
      <c r="AT35" s="57"/>
      <c r="AU35" s="58"/>
      <c r="AV35" s="52"/>
      <c r="AW35" s="52"/>
    </row>
    <row r="36" spans="2:49" ht="13.5">
      <c r="B36" s="57"/>
      <c r="C36" s="57"/>
      <c r="D36" s="57"/>
      <c r="E36" s="60"/>
      <c r="F36" s="60"/>
      <c r="G36" s="57"/>
      <c r="H36" s="60"/>
      <c r="I36" s="101"/>
      <c r="J36" s="57"/>
      <c r="K36" s="60"/>
      <c r="L36" s="60"/>
      <c r="M36" s="57"/>
      <c r="N36" s="60"/>
      <c r="O36" s="60"/>
      <c r="P36" s="57"/>
      <c r="Q36" s="60"/>
      <c r="R36" s="60"/>
      <c r="S36" s="57"/>
      <c r="T36" s="60"/>
      <c r="U36" s="60"/>
      <c r="V36" s="57"/>
      <c r="W36" s="60"/>
      <c r="X36" s="60"/>
      <c r="Y36" s="57"/>
      <c r="Z36" s="60"/>
      <c r="AA36" s="60"/>
      <c r="AB36" s="57"/>
      <c r="AC36" s="60"/>
      <c r="AD36" s="60"/>
      <c r="AE36" s="57"/>
      <c r="AF36" s="60"/>
      <c r="AG36" s="60"/>
      <c r="AH36" s="57"/>
      <c r="AI36" s="60"/>
      <c r="AJ36" s="60"/>
      <c r="AK36" s="57"/>
      <c r="AL36" s="60"/>
      <c r="AM36" s="60"/>
      <c r="AN36" s="57"/>
      <c r="AO36" s="60"/>
      <c r="AP36" s="60"/>
      <c r="AQ36" s="57"/>
      <c r="AR36" s="60"/>
      <c r="AS36" s="60"/>
      <c r="AT36" s="57"/>
      <c r="AU36" s="57"/>
      <c r="AV36" s="52"/>
      <c r="AW36" s="52"/>
    </row>
    <row r="37" spans="2:49" ht="13.5">
      <c r="B37" s="57"/>
      <c r="C37" s="59"/>
      <c r="D37" s="59"/>
      <c r="E37" s="60"/>
      <c r="F37" s="60"/>
      <c r="G37" s="57"/>
      <c r="H37" s="60"/>
      <c r="I37" s="60"/>
      <c r="J37" s="59"/>
      <c r="K37" s="60"/>
      <c r="L37" s="60"/>
      <c r="M37" s="59"/>
      <c r="N37" s="60"/>
      <c r="O37" s="60"/>
      <c r="P37" s="57"/>
      <c r="Q37" s="60"/>
      <c r="R37" s="60"/>
      <c r="S37" s="59"/>
      <c r="T37" s="60"/>
      <c r="U37" s="60"/>
      <c r="V37" s="59"/>
      <c r="W37" s="60"/>
      <c r="X37" s="60"/>
      <c r="Y37" s="57"/>
      <c r="Z37" s="60"/>
      <c r="AA37" s="60"/>
      <c r="AB37" s="59"/>
      <c r="AC37" s="60"/>
      <c r="AD37" s="60"/>
      <c r="AE37" s="59"/>
      <c r="AF37" s="60"/>
      <c r="AG37" s="60"/>
      <c r="AH37" s="57"/>
      <c r="AI37" s="60"/>
      <c r="AJ37" s="60"/>
      <c r="AK37" s="59"/>
      <c r="AL37" s="60"/>
      <c r="AM37" s="60"/>
      <c r="AN37" s="59"/>
      <c r="AO37" s="60"/>
      <c r="AP37" s="60"/>
      <c r="AQ37" s="57"/>
      <c r="AR37" s="60"/>
      <c r="AS37" s="60"/>
      <c r="AT37" s="59"/>
      <c r="AU37" s="59"/>
      <c r="AV37" s="52"/>
      <c r="AW37" s="52"/>
    </row>
    <row r="38" spans="2:49" ht="13.5">
      <c r="B38" s="60"/>
      <c r="C38" s="60"/>
      <c r="D38" s="60"/>
      <c r="E38" s="60"/>
      <c r="F38" s="60"/>
      <c r="G38" s="61"/>
      <c r="H38" s="60"/>
      <c r="I38" s="60"/>
      <c r="J38" s="61"/>
      <c r="K38" s="60"/>
      <c r="L38" s="60"/>
      <c r="M38" s="61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1"/>
      <c r="Z38" s="60"/>
      <c r="AA38" s="60"/>
      <c r="AB38" s="61"/>
      <c r="AC38" s="60"/>
      <c r="AD38" s="60"/>
      <c r="AE38" s="61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1"/>
      <c r="AR38" s="60"/>
      <c r="AS38" s="60"/>
      <c r="AT38" s="61"/>
      <c r="AU38" s="61"/>
      <c r="AV38" s="52"/>
      <c r="AW38" s="52"/>
    </row>
    <row r="39" spans="2:49" ht="13.5">
      <c r="B39" s="60"/>
      <c r="C39" s="60"/>
      <c r="D39" s="60"/>
      <c r="E39" s="60"/>
      <c r="F39" s="60"/>
      <c r="G39" s="61"/>
      <c r="H39" s="60"/>
      <c r="I39" s="60"/>
      <c r="J39" s="61"/>
      <c r="K39" s="60"/>
      <c r="L39" s="60"/>
      <c r="M39" s="61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1"/>
      <c r="Z39" s="60"/>
      <c r="AA39" s="60"/>
      <c r="AB39" s="61"/>
      <c r="AC39" s="60"/>
      <c r="AD39" s="60"/>
      <c r="AE39" s="61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1"/>
      <c r="AR39" s="60"/>
      <c r="AS39" s="60"/>
      <c r="AT39" s="61"/>
      <c r="AU39" s="61"/>
      <c r="AV39" s="52"/>
      <c r="AW39" s="52"/>
    </row>
    <row r="40" spans="2:49" ht="13.5">
      <c r="B40" s="60"/>
      <c r="C40" s="60"/>
      <c r="D40" s="60"/>
      <c r="E40" s="60"/>
      <c r="F40" s="60"/>
      <c r="G40" s="61"/>
      <c r="H40" s="60"/>
      <c r="I40" s="60"/>
      <c r="J40" s="61"/>
      <c r="K40" s="60"/>
      <c r="L40" s="60"/>
      <c r="M40" s="61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  <c r="Z40" s="60"/>
      <c r="AA40" s="60"/>
      <c r="AB40" s="61"/>
      <c r="AC40" s="60"/>
      <c r="AD40" s="60"/>
      <c r="AE40" s="61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1"/>
      <c r="AR40" s="60"/>
      <c r="AS40" s="60"/>
      <c r="AT40" s="61"/>
      <c r="AU40" s="61"/>
      <c r="AV40" s="52"/>
      <c r="AW40" s="52"/>
    </row>
    <row r="41" spans="2:49" ht="13.5">
      <c r="B41" s="60"/>
      <c r="C41" s="60"/>
      <c r="D41" s="60"/>
      <c r="E41" s="60"/>
      <c r="F41" s="60"/>
      <c r="G41" s="61"/>
      <c r="H41" s="60"/>
      <c r="I41" s="60"/>
      <c r="J41" s="61"/>
      <c r="K41" s="60"/>
      <c r="L41" s="60"/>
      <c r="M41" s="61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1"/>
      <c r="Z41" s="60"/>
      <c r="AA41" s="60"/>
      <c r="AB41" s="61"/>
      <c r="AC41" s="60"/>
      <c r="AD41" s="60"/>
      <c r="AE41" s="61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1"/>
      <c r="AR41" s="60"/>
      <c r="AS41" s="60"/>
      <c r="AT41" s="61"/>
      <c r="AU41" s="61"/>
      <c r="AV41" s="52"/>
      <c r="AW41" s="52"/>
    </row>
    <row r="42" spans="2:49" ht="13.5">
      <c r="B42" s="60"/>
      <c r="C42" s="60"/>
      <c r="D42" s="60"/>
      <c r="E42" s="52"/>
      <c r="F42" s="52"/>
      <c r="G42" s="61"/>
      <c r="H42" s="52"/>
      <c r="I42" s="52"/>
      <c r="J42" s="61"/>
      <c r="K42" s="52"/>
      <c r="L42" s="52"/>
      <c r="M42" s="61"/>
      <c r="N42" s="52"/>
      <c r="O42" s="52"/>
      <c r="P42" s="60"/>
      <c r="Q42" s="52"/>
      <c r="R42" s="52"/>
      <c r="S42" s="60"/>
      <c r="T42" s="52"/>
      <c r="U42" s="52"/>
      <c r="V42" s="60"/>
      <c r="W42" s="52"/>
      <c r="X42" s="52"/>
      <c r="Y42" s="61"/>
      <c r="Z42" s="52"/>
      <c r="AA42" s="52"/>
      <c r="AB42" s="61"/>
      <c r="AC42" s="52"/>
      <c r="AD42" s="52"/>
      <c r="AE42" s="61"/>
      <c r="AF42" s="52"/>
      <c r="AG42" s="52"/>
      <c r="AH42" s="60"/>
      <c r="AI42" s="52"/>
      <c r="AJ42" s="52"/>
      <c r="AK42" s="60"/>
      <c r="AL42" s="52"/>
      <c r="AM42" s="52"/>
      <c r="AN42" s="60"/>
      <c r="AO42" s="52"/>
      <c r="AP42" s="52"/>
      <c r="AQ42" s="61"/>
      <c r="AR42" s="52"/>
      <c r="AS42" s="52"/>
      <c r="AT42" s="61"/>
      <c r="AU42" s="61"/>
      <c r="AV42" s="52"/>
      <c r="AW42" s="52"/>
    </row>
    <row r="43" spans="2:49" ht="13.5">
      <c r="B43" s="60"/>
      <c r="C43" s="60"/>
      <c r="D43" s="60"/>
      <c r="E43" s="52"/>
      <c r="F43" s="52"/>
      <c r="G43" s="61"/>
      <c r="H43" s="52"/>
      <c r="I43" s="52"/>
      <c r="J43" s="61"/>
      <c r="K43" s="52"/>
      <c r="L43" s="52"/>
      <c r="M43" s="61"/>
      <c r="N43" s="52"/>
      <c r="O43" s="52"/>
      <c r="P43" s="60"/>
      <c r="Q43" s="52"/>
      <c r="R43" s="52"/>
      <c r="S43" s="60"/>
      <c r="T43" s="52"/>
      <c r="U43" s="52"/>
      <c r="V43" s="60"/>
      <c r="W43" s="52"/>
      <c r="X43" s="52"/>
      <c r="Y43" s="61"/>
      <c r="Z43" s="52"/>
      <c r="AA43" s="52"/>
      <c r="AB43" s="61"/>
      <c r="AC43" s="52"/>
      <c r="AD43" s="52"/>
      <c r="AE43" s="61"/>
      <c r="AF43" s="52"/>
      <c r="AG43" s="52"/>
      <c r="AH43" s="60"/>
      <c r="AI43" s="52"/>
      <c r="AJ43" s="52"/>
      <c r="AK43" s="60"/>
      <c r="AL43" s="52"/>
      <c r="AM43" s="52"/>
      <c r="AN43" s="60"/>
      <c r="AO43" s="52"/>
      <c r="AP43" s="52"/>
      <c r="AQ43" s="61"/>
      <c r="AR43" s="52"/>
      <c r="AS43" s="52"/>
      <c r="AT43" s="61"/>
      <c r="AU43" s="61"/>
      <c r="AV43" s="52"/>
      <c r="AW43" s="52"/>
    </row>
    <row r="44" spans="2:49" ht="13.5">
      <c r="B44" s="60"/>
      <c r="C44" s="60"/>
      <c r="D44" s="60"/>
      <c r="E44" s="52"/>
      <c r="F44" s="52"/>
      <c r="G44" s="61"/>
      <c r="H44" s="52"/>
      <c r="I44" s="52"/>
      <c r="J44" s="61"/>
      <c r="K44" s="52"/>
      <c r="L44" s="52"/>
      <c r="M44" s="61"/>
      <c r="N44" s="52"/>
      <c r="O44" s="52"/>
      <c r="P44" s="60"/>
      <c r="Q44" s="52"/>
      <c r="R44" s="52"/>
      <c r="S44" s="60"/>
      <c r="T44" s="52"/>
      <c r="U44" s="52"/>
      <c r="V44" s="60"/>
      <c r="W44" s="52"/>
      <c r="X44" s="52"/>
      <c r="Y44" s="61"/>
      <c r="Z44" s="52"/>
      <c r="AA44" s="52"/>
      <c r="AB44" s="61"/>
      <c r="AC44" s="52"/>
      <c r="AD44" s="52"/>
      <c r="AE44" s="61"/>
      <c r="AF44" s="52"/>
      <c r="AG44" s="52"/>
      <c r="AH44" s="60"/>
      <c r="AI44" s="52"/>
      <c r="AJ44" s="52"/>
      <c r="AK44" s="60"/>
      <c r="AL44" s="52"/>
      <c r="AM44" s="52"/>
      <c r="AN44" s="60"/>
      <c r="AO44" s="52"/>
      <c r="AP44" s="52"/>
      <c r="AQ44" s="61"/>
      <c r="AR44" s="52"/>
      <c r="AS44" s="52"/>
      <c r="AT44" s="61"/>
      <c r="AU44" s="61"/>
      <c r="AV44" s="52"/>
      <c r="AW44" s="52"/>
    </row>
    <row r="45" spans="2:49" ht="13.5">
      <c r="B45" s="60"/>
      <c r="C45" s="60"/>
      <c r="D45" s="60"/>
      <c r="E45" s="52"/>
      <c r="F45" s="52"/>
      <c r="G45" s="61"/>
      <c r="H45" s="52"/>
      <c r="I45" s="52"/>
      <c r="J45" s="61"/>
      <c r="K45" s="52"/>
      <c r="L45" s="52"/>
      <c r="M45" s="61"/>
      <c r="N45" s="52"/>
      <c r="O45" s="52"/>
      <c r="P45" s="60"/>
      <c r="Q45" s="52"/>
      <c r="R45" s="52"/>
      <c r="S45" s="60"/>
      <c r="T45" s="52"/>
      <c r="U45" s="52"/>
      <c r="V45" s="60"/>
      <c r="W45" s="52"/>
      <c r="X45" s="52"/>
      <c r="Y45" s="61"/>
      <c r="Z45" s="52"/>
      <c r="AA45" s="52"/>
      <c r="AB45" s="61"/>
      <c r="AC45" s="52"/>
      <c r="AD45" s="52"/>
      <c r="AE45" s="61"/>
      <c r="AF45" s="52"/>
      <c r="AG45" s="52"/>
      <c r="AH45" s="60"/>
      <c r="AI45" s="52"/>
      <c r="AJ45" s="52"/>
      <c r="AK45" s="60"/>
      <c r="AL45" s="52"/>
      <c r="AM45" s="52"/>
      <c r="AN45" s="60"/>
      <c r="AO45" s="52"/>
      <c r="AP45" s="52"/>
      <c r="AQ45" s="61"/>
      <c r="AR45" s="52"/>
      <c r="AS45" s="52"/>
      <c r="AT45" s="61"/>
      <c r="AU45" s="61"/>
      <c r="AV45" s="52"/>
      <c r="AW45" s="52"/>
    </row>
    <row r="46" spans="2:49" ht="13.5">
      <c r="B46" s="60"/>
      <c r="C46" s="60"/>
      <c r="D46" s="60"/>
      <c r="G46" s="61"/>
      <c r="J46" s="61"/>
      <c r="M46" s="61"/>
      <c r="P46" s="60"/>
      <c r="S46" s="60"/>
      <c r="V46" s="60"/>
      <c r="Y46" s="61"/>
      <c r="AB46" s="61"/>
      <c r="AE46" s="61"/>
      <c r="AH46" s="60"/>
      <c r="AK46" s="60"/>
      <c r="AN46" s="60"/>
      <c r="AQ46" s="61"/>
      <c r="AT46" s="61"/>
      <c r="AU46" s="61"/>
      <c r="AV46" s="52"/>
      <c r="AW46" s="52"/>
    </row>
    <row r="47" spans="2:49" ht="13.5">
      <c r="B47" s="60"/>
      <c r="C47" s="60"/>
      <c r="D47" s="60"/>
      <c r="G47" s="61"/>
      <c r="J47" s="61"/>
      <c r="M47" s="61"/>
      <c r="P47" s="60"/>
      <c r="S47" s="60"/>
      <c r="V47" s="60"/>
      <c r="Y47" s="61"/>
      <c r="AB47" s="61"/>
      <c r="AE47" s="61"/>
      <c r="AH47" s="60"/>
      <c r="AK47" s="60"/>
      <c r="AN47" s="60"/>
      <c r="AQ47" s="61"/>
      <c r="AT47" s="61"/>
      <c r="AU47" s="61"/>
      <c r="AV47" s="52"/>
      <c r="AW47" s="52"/>
    </row>
    <row r="48" spans="2:49" ht="13.5">
      <c r="B48" s="60"/>
      <c r="C48" s="60"/>
      <c r="D48" s="60"/>
      <c r="G48" s="61"/>
      <c r="J48" s="61"/>
      <c r="M48" s="61"/>
      <c r="P48" s="60"/>
      <c r="S48" s="60"/>
      <c r="V48" s="60"/>
      <c r="Y48" s="61"/>
      <c r="AB48" s="61"/>
      <c r="AE48" s="61"/>
      <c r="AH48" s="60"/>
      <c r="AK48" s="60"/>
      <c r="AN48" s="60"/>
      <c r="AQ48" s="61"/>
      <c r="AT48" s="61"/>
      <c r="AU48" s="61"/>
      <c r="AV48" s="52"/>
      <c r="AW48" s="52"/>
    </row>
    <row r="49" spans="2:49" ht="13.5">
      <c r="B49" s="60"/>
      <c r="C49" s="60"/>
      <c r="D49" s="60"/>
      <c r="G49" s="61"/>
      <c r="J49" s="61"/>
      <c r="M49" s="61"/>
      <c r="P49" s="60"/>
      <c r="S49" s="60"/>
      <c r="V49" s="60"/>
      <c r="Y49" s="61"/>
      <c r="AB49" s="61"/>
      <c r="AE49" s="61"/>
      <c r="AH49" s="60"/>
      <c r="AK49" s="60"/>
      <c r="AN49" s="60"/>
      <c r="AQ49" s="61"/>
      <c r="AT49" s="61"/>
      <c r="AU49" s="61"/>
      <c r="AV49" s="52"/>
      <c r="AW49" s="52"/>
    </row>
    <row r="50" spans="2:49" ht="13.5">
      <c r="B50" s="60"/>
      <c r="C50" s="60"/>
      <c r="D50" s="60"/>
      <c r="G50" s="61"/>
      <c r="J50" s="61"/>
      <c r="M50" s="61"/>
      <c r="P50" s="60"/>
      <c r="S50" s="60"/>
      <c r="V50" s="60"/>
      <c r="Y50" s="61"/>
      <c r="AB50" s="61"/>
      <c r="AE50" s="61"/>
      <c r="AH50" s="60"/>
      <c r="AK50" s="60"/>
      <c r="AN50" s="60"/>
      <c r="AQ50" s="61"/>
      <c r="AT50" s="61"/>
      <c r="AU50" s="61"/>
      <c r="AV50" s="52"/>
      <c r="AW50" s="52"/>
    </row>
    <row r="51" spans="2:49" ht="13.5">
      <c r="B51" s="60"/>
      <c r="C51" s="60"/>
      <c r="D51" s="60"/>
      <c r="G51" s="61"/>
      <c r="J51" s="61"/>
      <c r="M51" s="61"/>
      <c r="P51" s="60"/>
      <c r="S51" s="60"/>
      <c r="V51" s="60"/>
      <c r="Y51" s="61"/>
      <c r="AB51" s="61"/>
      <c r="AE51" s="61"/>
      <c r="AH51" s="60"/>
      <c r="AK51" s="60"/>
      <c r="AN51" s="60"/>
      <c r="AQ51" s="61"/>
      <c r="AT51" s="61"/>
      <c r="AU51" s="61"/>
      <c r="AV51" s="52"/>
      <c r="AW51" s="52"/>
    </row>
    <row r="52" spans="2:49" ht="13.5">
      <c r="B52" s="60"/>
      <c r="C52" s="60"/>
      <c r="D52" s="60"/>
      <c r="G52" s="61"/>
      <c r="J52" s="61"/>
      <c r="M52" s="61"/>
      <c r="P52" s="60"/>
      <c r="S52" s="60"/>
      <c r="V52" s="60"/>
      <c r="Y52" s="61"/>
      <c r="AB52" s="61"/>
      <c r="AE52" s="61"/>
      <c r="AH52" s="60"/>
      <c r="AK52" s="60"/>
      <c r="AN52" s="60"/>
      <c r="AQ52" s="61"/>
      <c r="AT52" s="61"/>
      <c r="AU52" s="61"/>
      <c r="AV52" s="52"/>
      <c r="AW52" s="52"/>
    </row>
    <row r="53" spans="2:49" ht="13.5">
      <c r="B53" s="60"/>
      <c r="C53" s="60"/>
      <c r="D53" s="60"/>
      <c r="G53" s="61"/>
      <c r="J53" s="61"/>
      <c r="M53" s="61"/>
      <c r="P53" s="60"/>
      <c r="S53" s="60"/>
      <c r="V53" s="60"/>
      <c r="Y53" s="61"/>
      <c r="AB53" s="61"/>
      <c r="AE53" s="61"/>
      <c r="AH53" s="60"/>
      <c r="AK53" s="60"/>
      <c r="AN53" s="60"/>
      <c r="AQ53" s="61"/>
      <c r="AT53" s="61"/>
      <c r="AU53" s="61"/>
      <c r="AV53" s="52"/>
      <c r="AW53" s="52"/>
    </row>
    <row r="54" spans="2:49">
      <c r="B54" s="52"/>
      <c r="C54" s="52"/>
      <c r="D54" s="52"/>
      <c r="G54" s="52"/>
      <c r="J54" s="52"/>
      <c r="M54" s="52"/>
      <c r="P54" s="52"/>
      <c r="S54" s="52"/>
      <c r="V54" s="52"/>
      <c r="Y54" s="52"/>
      <c r="AB54" s="52"/>
      <c r="AE54" s="52"/>
      <c r="AH54" s="52"/>
      <c r="AK54" s="52"/>
      <c r="AN54" s="52"/>
      <c r="AQ54" s="52"/>
      <c r="AT54" s="52"/>
      <c r="AU54" s="52"/>
      <c r="AV54" s="52"/>
      <c r="AW54" s="52"/>
    </row>
    <row r="55" spans="2:49">
      <c r="B55" s="52"/>
      <c r="C55" s="52"/>
      <c r="D55" s="52"/>
      <c r="G55" s="52"/>
      <c r="J55" s="52"/>
      <c r="M55" s="52"/>
      <c r="P55" s="52"/>
      <c r="S55" s="52"/>
      <c r="V55" s="52"/>
      <c r="Y55" s="52"/>
      <c r="AB55" s="52"/>
      <c r="AE55" s="52"/>
      <c r="AH55" s="52"/>
      <c r="AK55" s="52"/>
      <c r="AN55" s="52"/>
      <c r="AQ55" s="52"/>
      <c r="AT55" s="52"/>
      <c r="AU55" s="52"/>
      <c r="AV55" s="52"/>
      <c r="AW55" s="52"/>
    </row>
    <row r="56" spans="2:49" ht="409.6">
      <c r="B56" s="52"/>
      <c r="C56" s="52"/>
      <c r="D56" s="52"/>
      <c r="G56" s="52"/>
    </row>
    <row r="57" spans="2:49">
      <c r="B57" s="52"/>
      <c r="C57" s="52"/>
      <c r="D57" s="52"/>
      <c r="G57" s="52"/>
    </row>
  </sheetData>
  <mergeCells count="50">
    <mergeCell ref="B29:B30"/>
    <mergeCell ref="B5:C7"/>
    <mergeCell ref="J6:J8"/>
    <mergeCell ref="AS7:AS8"/>
    <mergeCell ref="AC7:AC8"/>
    <mergeCell ref="AD7:AD8"/>
    <mergeCell ref="AF7:AF8"/>
    <mergeCell ref="AG7:AG8"/>
    <mergeCell ref="AQ5:AQ8"/>
    <mergeCell ref="AH6:AH8"/>
    <mergeCell ref="AN6:AN8"/>
    <mergeCell ref="AE6:AE8"/>
    <mergeCell ref="AK6:AK8"/>
    <mergeCell ref="AI7:AI8"/>
    <mergeCell ref="AO7:AO8"/>
    <mergeCell ref="AP7:AP8"/>
    <mergeCell ref="AL7:AL8"/>
    <mergeCell ref="AM7:AM8"/>
    <mergeCell ref="AR7:AR8"/>
    <mergeCell ref="R7:R8"/>
    <mergeCell ref="AJ7:AJ8"/>
    <mergeCell ref="F7:F8"/>
    <mergeCell ref="M6:M8"/>
    <mergeCell ref="N7:N8"/>
    <mergeCell ref="O7:O8"/>
    <mergeCell ref="AB6:AB8"/>
    <mergeCell ref="S6:S8"/>
    <mergeCell ref="Q7:Q8"/>
    <mergeCell ref="V7:V8"/>
    <mergeCell ref="Y7:Y8"/>
    <mergeCell ref="T7:T8"/>
    <mergeCell ref="U7:U8"/>
    <mergeCell ref="H7:H8"/>
    <mergeCell ref="G5:G8"/>
    <mergeCell ref="B27:B28"/>
    <mergeCell ref="L7:L8"/>
    <mergeCell ref="B25:B26"/>
    <mergeCell ref="P6:P8"/>
    <mergeCell ref="B21:B22"/>
    <mergeCell ref="B19:B20"/>
    <mergeCell ref="B15:B16"/>
    <mergeCell ref="B13:B14"/>
    <mergeCell ref="B23:B24"/>
    <mergeCell ref="B17:B18"/>
    <mergeCell ref="B9:B10"/>
    <mergeCell ref="I7:I8"/>
    <mergeCell ref="K7:K8"/>
    <mergeCell ref="B11:B12"/>
    <mergeCell ref="D5:D8"/>
    <mergeCell ref="E7:E8"/>
  </mergeCells>
  <phoneticPr fontId="2"/>
  <pageMargins left="0" right="0" top="0.15748031496062992" bottom="0.15748031496062992" header="0.31496062992125984" footer="0.31496062992125984"/>
  <pageSetup paperSize="9" orientation="landscape" horizontalDpi="4294967294" verticalDpi="1200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</vt:lpstr>
      <vt:lpstr>構成比</vt:lpstr>
      <vt:lpstr>構成比!Print_Area</vt:lpstr>
      <vt:lpstr>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日本乳業協会</dc:creator>
  <cp:lastModifiedBy>Windows User</cp:lastModifiedBy>
  <cp:lastPrinted>2020-05-27T23:25:25Z</cp:lastPrinted>
  <dcterms:created xsi:type="dcterms:W3CDTF">2002-01-28T00:48:44Z</dcterms:created>
  <dcterms:modified xsi:type="dcterms:W3CDTF">2024-07-31T00:59:00Z</dcterms:modified>
</cp:coreProperties>
</file>