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365" windowWidth="28605" windowHeight="10110" tabRatio="794"/>
  </bookViews>
  <sheets>
    <sheet name="2024" sheetId="38" r:id="rId1"/>
    <sheet name="2023" sheetId="37" r:id="rId2"/>
    <sheet name="2022" sheetId="36" r:id="rId3"/>
    <sheet name="2021" sheetId="35" r:id="rId4"/>
    <sheet name="2020" sheetId="34" r:id="rId5"/>
    <sheet name="2019" sheetId="31" r:id="rId6"/>
    <sheet name="2018" sheetId="33" r:id="rId7"/>
    <sheet name="2017" sheetId="32" r:id="rId8"/>
    <sheet name="2016" sheetId="30" r:id="rId9"/>
    <sheet name="2015" sheetId="29" r:id="rId10"/>
  </sheets>
  <externalReferences>
    <externalReference r:id="rId11"/>
  </externalReferences>
  <definedNames>
    <definedName name="_xlnm.Print_Area" localSheetId="9">'2015'!$B$2:$AD$28</definedName>
    <definedName name="_xlnm.Print_Area" localSheetId="8">'2016'!$B$2:$AD$29</definedName>
    <definedName name="_xlnm.Print_Area" localSheetId="7">'2017'!$B$2:$AD$30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C33" i="38" l="1"/>
  <c r="AA33" i="38"/>
  <c r="Y33" i="38"/>
  <c r="W33" i="38"/>
  <c r="U33" i="38"/>
  <c r="S33" i="38"/>
  <c r="Q33" i="38"/>
  <c r="O33" i="38"/>
  <c r="M33" i="38"/>
  <c r="K33" i="38"/>
  <c r="I33" i="38"/>
  <c r="G33" i="38"/>
  <c r="E33" i="38"/>
  <c r="AC32" i="38"/>
  <c r="AA32" i="38"/>
  <c r="Y32" i="38"/>
  <c r="W32" i="38"/>
  <c r="U32" i="38"/>
  <c r="S32" i="38"/>
  <c r="Q32" i="38"/>
  <c r="O32" i="38"/>
  <c r="M32" i="38"/>
  <c r="K32" i="38"/>
  <c r="I32" i="38"/>
  <c r="G32" i="38"/>
  <c r="E32" i="38"/>
  <c r="AC31" i="38"/>
  <c r="AA31" i="38"/>
  <c r="Y31" i="38"/>
  <c r="W31" i="38"/>
  <c r="U31" i="38"/>
  <c r="S31" i="38"/>
  <c r="Q31" i="38"/>
  <c r="O31" i="38"/>
  <c r="M31" i="38"/>
  <c r="K31" i="38"/>
  <c r="I31" i="38"/>
  <c r="G31" i="38"/>
  <c r="E31" i="38"/>
  <c r="AC30" i="38"/>
  <c r="AA30" i="38"/>
  <c r="Y30" i="38"/>
  <c r="W30" i="38"/>
  <c r="U30" i="38"/>
  <c r="S30" i="38"/>
  <c r="Q30" i="38"/>
  <c r="O30" i="38"/>
  <c r="M30" i="38"/>
  <c r="K30" i="38"/>
  <c r="I30" i="38"/>
  <c r="G30" i="38"/>
  <c r="E30" i="38"/>
  <c r="AC29" i="38"/>
  <c r="AA29" i="38"/>
  <c r="Y29" i="38"/>
  <c r="W29" i="38"/>
  <c r="U29" i="38"/>
  <c r="S29" i="38"/>
  <c r="Q29" i="38"/>
  <c r="O29" i="38"/>
  <c r="M29" i="38"/>
  <c r="K29" i="38"/>
  <c r="I29" i="38"/>
  <c r="G29" i="38"/>
  <c r="E29" i="38"/>
  <c r="AC28" i="38"/>
  <c r="AA28" i="38"/>
  <c r="Y28" i="38"/>
  <c r="W28" i="38"/>
  <c r="U28" i="38"/>
  <c r="S28" i="38"/>
  <c r="Q28" i="38"/>
  <c r="O28" i="38"/>
  <c r="M28" i="38"/>
  <c r="K28" i="38"/>
  <c r="I28" i="38"/>
  <c r="G28" i="38"/>
  <c r="E28" i="38"/>
  <c r="AC27" i="38"/>
  <c r="AA27" i="38"/>
  <c r="Y27" i="38"/>
  <c r="W27" i="38"/>
  <c r="U27" i="38"/>
  <c r="S27" i="38"/>
  <c r="Q27" i="38"/>
  <c r="O27" i="38"/>
  <c r="M27" i="38"/>
  <c r="K27" i="38"/>
  <c r="I27" i="38"/>
  <c r="G27" i="38"/>
  <c r="E27" i="38"/>
  <c r="AC26" i="38"/>
  <c r="AA26" i="38"/>
  <c r="Y26" i="38"/>
  <c r="W26" i="38"/>
  <c r="U26" i="38"/>
  <c r="S26" i="38"/>
  <c r="Q26" i="38"/>
  <c r="O26" i="38"/>
  <c r="M26" i="38"/>
  <c r="K26" i="38"/>
  <c r="I26" i="38"/>
  <c r="G26" i="38"/>
  <c r="E26" i="38"/>
  <c r="AC25" i="38"/>
  <c r="AA25" i="38"/>
  <c r="Y25" i="38"/>
  <c r="W25" i="38"/>
  <c r="U25" i="38"/>
  <c r="S25" i="38"/>
  <c r="Q25" i="38"/>
  <c r="O25" i="38"/>
  <c r="M25" i="38"/>
  <c r="K25" i="38"/>
  <c r="I25" i="38"/>
  <c r="G25" i="38"/>
  <c r="E25" i="38"/>
  <c r="AC24" i="38"/>
  <c r="AA24" i="38"/>
  <c r="Y24" i="38"/>
  <c r="W24" i="38"/>
  <c r="U24" i="38"/>
  <c r="S24" i="38"/>
  <c r="Q24" i="38"/>
  <c r="O24" i="38"/>
  <c r="M24" i="38"/>
  <c r="K24" i="38"/>
  <c r="I24" i="38"/>
  <c r="G24" i="38"/>
  <c r="E24" i="38"/>
  <c r="AC23" i="38"/>
  <c r="AA23" i="38"/>
  <c r="Y23" i="38"/>
  <c r="W23" i="38"/>
  <c r="U23" i="38"/>
  <c r="S23" i="38"/>
  <c r="Q23" i="38"/>
  <c r="O23" i="38"/>
  <c r="M23" i="38"/>
  <c r="K23" i="38"/>
  <c r="I23" i="38"/>
  <c r="G23" i="38"/>
  <c r="E23" i="38"/>
  <c r="AC22" i="38"/>
  <c r="AA22" i="38"/>
  <c r="Y22" i="38"/>
  <c r="W22" i="38"/>
  <c r="U22" i="38"/>
  <c r="S22" i="38"/>
  <c r="Q22" i="38"/>
  <c r="O22" i="38"/>
  <c r="M22" i="38"/>
  <c r="K22" i="38"/>
  <c r="I22" i="38"/>
  <c r="G22" i="38"/>
  <c r="E22" i="38"/>
  <c r="AC21" i="38"/>
  <c r="AA21" i="38"/>
  <c r="Y21" i="38"/>
  <c r="W21" i="38"/>
  <c r="U21" i="38"/>
  <c r="S21" i="38"/>
  <c r="Q21" i="38"/>
  <c r="O21" i="38"/>
  <c r="M21" i="38"/>
  <c r="K21" i="38"/>
  <c r="I21" i="38"/>
  <c r="G21" i="38"/>
  <c r="E21" i="38"/>
  <c r="AC20" i="38"/>
  <c r="AA20" i="38"/>
  <c r="Y20" i="38"/>
  <c r="W20" i="38"/>
  <c r="U20" i="38"/>
  <c r="S20" i="38"/>
  <c r="Q20" i="38"/>
  <c r="O20" i="38"/>
  <c r="M20" i="38"/>
  <c r="K20" i="38"/>
  <c r="I20" i="38"/>
  <c r="G20" i="38"/>
  <c r="E20" i="38"/>
  <c r="AC19" i="38"/>
  <c r="AA19" i="38"/>
  <c r="Y19" i="38"/>
  <c r="W19" i="38"/>
  <c r="U19" i="38"/>
  <c r="S19" i="38"/>
  <c r="Q19" i="38"/>
  <c r="O19" i="38"/>
  <c r="M19" i="38"/>
  <c r="K19" i="38"/>
  <c r="I19" i="38"/>
  <c r="G19" i="38"/>
  <c r="E19" i="38"/>
  <c r="AC18" i="38"/>
  <c r="AA18" i="38"/>
  <c r="Y18" i="38"/>
  <c r="W18" i="38"/>
  <c r="U18" i="38"/>
  <c r="S18" i="38"/>
  <c r="Q18" i="38"/>
  <c r="O18" i="38"/>
  <c r="M18" i="38"/>
  <c r="K18" i="38"/>
  <c r="I18" i="38"/>
  <c r="G18" i="38"/>
  <c r="E18" i="38"/>
  <c r="AC17" i="38"/>
  <c r="AA17" i="38"/>
  <c r="Y17" i="38"/>
  <c r="W17" i="38"/>
  <c r="U17" i="38"/>
  <c r="S17" i="38"/>
  <c r="Q17" i="38"/>
  <c r="O17" i="38"/>
  <c r="M17" i="38"/>
  <c r="K17" i="38"/>
  <c r="I17" i="38"/>
  <c r="G17" i="38"/>
  <c r="E17" i="38"/>
  <c r="AC16" i="38"/>
  <c r="AA16" i="38"/>
  <c r="Y16" i="38"/>
  <c r="W16" i="38"/>
  <c r="U16" i="38"/>
  <c r="S16" i="38"/>
  <c r="Q16" i="38"/>
  <c r="O16" i="38"/>
  <c r="M16" i="38"/>
  <c r="K16" i="38"/>
  <c r="I16" i="38"/>
  <c r="G16" i="38"/>
  <c r="E16" i="38"/>
  <c r="AC15" i="38"/>
  <c r="AA15" i="38"/>
  <c r="Y15" i="38"/>
  <c r="W15" i="38"/>
  <c r="U15" i="38"/>
  <c r="S15" i="38"/>
  <c r="Q15" i="38"/>
  <c r="O15" i="38"/>
  <c r="M15" i="38"/>
  <c r="K15" i="38"/>
  <c r="I15" i="38"/>
  <c r="G15" i="38"/>
  <c r="E15" i="38"/>
  <c r="AC14" i="38"/>
  <c r="AA14" i="38"/>
  <c r="Y14" i="38"/>
  <c r="W14" i="38"/>
  <c r="U14" i="38"/>
  <c r="S14" i="38"/>
  <c r="Q14" i="38"/>
  <c r="O14" i="38"/>
  <c r="M14" i="38"/>
  <c r="K14" i="38"/>
  <c r="I14" i="38"/>
  <c r="G14" i="38"/>
  <c r="E14" i="38"/>
  <c r="AC13" i="38"/>
  <c r="AA13" i="38"/>
  <c r="Y13" i="38"/>
  <c r="W13" i="38"/>
  <c r="U13" i="38"/>
  <c r="S13" i="38"/>
  <c r="Q13" i="38"/>
  <c r="O13" i="38"/>
  <c r="M13" i="38"/>
  <c r="K13" i="38"/>
  <c r="I13" i="38"/>
  <c r="G13" i="38"/>
  <c r="E13" i="38"/>
  <c r="AC12" i="38"/>
  <c r="AA12" i="38"/>
  <c r="Y12" i="38"/>
  <c r="W12" i="38"/>
  <c r="U12" i="38"/>
  <c r="S12" i="38"/>
  <c r="Q12" i="38"/>
  <c r="O12" i="38"/>
  <c r="M12" i="38"/>
  <c r="K12" i="38"/>
  <c r="I12" i="38"/>
  <c r="G12" i="38"/>
  <c r="E12" i="38"/>
  <c r="AC11" i="38"/>
  <c r="AA11" i="38"/>
  <c r="Y11" i="38"/>
  <c r="W11" i="38"/>
  <c r="U11" i="38"/>
  <c r="S11" i="38"/>
  <c r="Q11" i="38"/>
  <c r="O11" i="38"/>
  <c r="M11" i="38"/>
  <c r="K11" i="38"/>
  <c r="I11" i="38"/>
  <c r="G11" i="38"/>
  <c r="E11" i="38"/>
  <c r="AC10" i="38"/>
  <c r="AA10" i="38"/>
  <c r="Y10" i="38"/>
  <c r="W10" i="38"/>
  <c r="U10" i="38"/>
  <c r="S10" i="38"/>
  <c r="Q10" i="38"/>
  <c r="O10" i="38"/>
  <c r="M10" i="38"/>
  <c r="K10" i="38"/>
  <c r="I10" i="38"/>
  <c r="G10" i="38"/>
  <c r="E10" i="38"/>
  <c r="AC9" i="38"/>
  <c r="AA9" i="38"/>
  <c r="Y9" i="38"/>
  <c r="W9" i="38"/>
  <c r="U9" i="38"/>
  <c r="S9" i="38"/>
  <c r="Q9" i="38"/>
  <c r="O9" i="38"/>
  <c r="M9" i="38"/>
  <c r="K9" i="38"/>
  <c r="I9" i="38"/>
  <c r="G9" i="38"/>
  <c r="E9" i="38"/>
  <c r="AC32" i="37" l="1"/>
  <c r="AA32" i="37"/>
  <c r="Y32" i="37"/>
  <c r="W32" i="37"/>
  <c r="U32" i="37"/>
  <c r="S32" i="37"/>
  <c r="Q32" i="37"/>
  <c r="O32" i="37"/>
  <c r="M32" i="37"/>
  <c r="K32" i="37"/>
  <c r="I32" i="37"/>
  <c r="G32" i="37"/>
  <c r="E32" i="37"/>
  <c r="AC31" i="37"/>
  <c r="AA31" i="37"/>
  <c r="Y31" i="37"/>
  <c r="W31" i="37"/>
  <c r="U31" i="37"/>
  <c r="S31" i="37"/>
  <c r="Q31" i="37"/>
  <c r="O31" i="37"/>
  <c r="M31" i="37"/>
  <c r="K31" i="37"/>
  <c r="I31" i="37"/>
  <c r="G31" i="37"/>
  <c r="E31" i="37"/>
  <c r="AC30" i="37"/>
  <c r="AA30" i="37"/>
  <c r="Y30" i="37"/>
  <c r="W30" i="37"/>
  <c r="U30" i="37"/>
  <c r="S30" i="37"/>
  <c r="Q30" i="37"/>
  <c r="O30" i="37"/>
  <c r="M30" i="37"/>
  <c r="K30" i="37"/>
  <c r="I30" i="37"/>
  <c r="G30" i="37"/>
  <c r="E30" i="37"/>
  <c r="AC29" i="37"/>
  <c r="AA29" i="37"/>
  <c r="Y29" i="37"/>
  <c r="W29" i="37"/>
  <c r="U29" i="37"/>
  <c r="S29" i="37"/>
  <c r="Q29" i="37"/>
  <c r="O29" i="37"/>
  <c r="M29" i="37"/>
  <c r="K29" i="37"/>
  <c r="I29" i="37"/>
  <c r="G29" i="37"/>
  <c r="E29" i="37"/>
  <c r="AC28" i="37"/>
  <c r="AA28" i="37"/>
  <c r="Y28" i="37"/>
  <c r="W28" i="37"/>
  <c r="U28" i="37"/>
  <c r="S28" i="37"/>
  <c r="Q28" i="37"/>
  <c r="O28" i="37"/>
  <c r="M28" i="37"/>
  <c r="K28" i="37"/>
  <c r="I28" i="37"/>
  <c r="G28" i="37"/>
  <c r="E28" i="37"/>
  <c r="AC27" i="37"/>
  <c r="AA27" i="37"/>
  <c r="Y27" i="37"/>
  <c r="W27" i="37"/>
  <c r="U27" i="37"/>
  <c r="S27" i="37"/>
  <c r="Q27" i="37"/>
  <c r="O27" i="37"/>
  <c r="M27" i="37"/>
  <c r="K27" i="37"/>
  <c r="I27" i="37"/>
  <c r="G27" i="37"/>
  <c r="E27" i="37"/>
  <c r="AC26" i="37"/>
  <c r="AA26" i="37"/>
  <c r="Y26" i="37"/>
  <c r="W26" i="37"/>
  <c r="U26" i="37"/>
  <c r="S26" i="37"/>
  <c r="Q26" i="37"/>
  <c r="O26" i="37"/>
  <c r="M26" i="37"/>
  <c r="K26" i="37"/>
  <c r="I26" i="37"/>
  <c r="G26" i="37"/>
  <c r="E26" i="37"/>
  <c r="AC25" i="37"/>
  <c r="AA25" i="37"/>
  <c r="Y25" i="37"/>
  <c r="W25" i="37"/>
  <c r="U25" i="37"/>
  <c r="S25" i="37"/>
  <c r="Q25" i="37"/>
  <c r="O25" i="37"/>
  <c r="M25" i="37"/>
  <c r="K25" i="37"/>
  <c r="I25" i="37"/>
  <c r="G25" i="37"/>
  <c r="E25" i="37"/>
  <c r="AC24" i="37"/>
  <c r="AA24" i="37"/>
  <c r="Y24" i="37"/>
  <c r="W24" i="37"/>
  <c r="U24" i="37"/>
  <c r="S24" i="37"/>
  <c r="Q24" i="37"/>
  <c r="O24" i="37"/>
  <c r="M24" i="37"/>
  <c r="K24" i="37"/>
  <c r="I24" i="37"/>
  <c r="G24" i="37"/>
  <c r="E24" i="37"/>
  <c r="AC23" i="37"/>
  <c r="AA23" i="37"/>
  <c r="Y23" i="37"/>
  <c r="W23" i="37"/>
  <c r="U23" i="37"/>
  <c r="S23" i="37"/>
  <c r="Q23" i="37"/>
  <c r="O23" i="37"/>
  <c r="M23" i="37"/>
  <c r="K23" i="37"/>
  <c r="I23" i="37"/>
  <c r="G23" i="37"/>
  <c r="E23" i="37"/>
  <c r="AC22" i="37"/>
  <c r="AA22" i="37"/>
  <c r="Y22" i="37"/>
  <c r="W22" i="37"/>
  <c r="U22" i="37"/>
  <c r="S22" i="37"/>
  <c r="Q22" i="37"/>
  <c r="O22" i="37"/>
  <c r="M22" i="37"/>
  <c r="K22" i="37"/>
  <c r="I22" i="37"/>
  <c r="G22" i="37"/>
  <c r="E22" i="37"/>
  <c r="AC21" i="37"/>
  <c r="AA21" i="37"/>
  <c r="Y21" i="37"/>
  <c r="W21" i="37"/>
  <c r="U21" i="37"/>
  <c r="S21" i="37"/>
  <c r="Q21" i="37"/>
  <c r="O21" i="37"/>
  <c r="M21" i="37"/>
  <c r="K21" i="37"/>
  <c r="I21" i="37"/>
  <c r="G21" i="37"/>
  <c r="E21" i="37"/>
  <c r="AC20" i="37"/>
  <c r="AA20" i="37"/>
  <c r="Y20" i="37"/>
  <c r="W20" i="37"/>
  <c r="U20" i="37"/>
  <c r="S20" i="37"/>
  <c r="Q20" i="37"/>
  <c r="O20" i="37"/>
  <c r="M20" i="37"/>
  <c r="K20" i="37"/>
  <c r="I20" i="37"/>
  <c r="G20" i="37"/>
  <c r="E20" i="37"/>
  <c r="AC19" i="37"/>
  <c r="AA19" i="37"/>
  <c r="Y19" i="37"/>
  <c r="W19" i="37"/>
  <c r="U19" i="37"/>
  <c r="S19" i="37"/>
  <c r="Q19" i="37"/>
  <c r="O19" i="37"/>
  <c r="M19" i="37"/>
  <c r="K19" i="37"/>
  <c r="I19" i="37"/>
  <c r="G19" i="37"/>
  <c r="E19" i="37"/>
  <c r="AC18" i="37"/>
  <c r="AA18" i="37"/>
  <c r="Y18" i="37"/>
  <c r="W18" i="37"/>
  <c r="U18" i="37"/>
  <c r="S18" i="37"/>
  <c r="Q18" i="37"/>
  <c r="O18" i="37"/>
  <c r="M18" i="37"/>
  <c r="K18" i="37"/>
  <c r="I18" i="37"/>
  <c r="G18" i="37"/>
  <c r="E18" i="37"/>
  <c r="AC17" i="37"/>
  <c r="AA17" i="37"/>
  <c r="Y17" i="37"/>
  <c r="W17" i="37"/>
  <c r="U17" i="37"/>
  <c r="S17" i="37"/>
  <c r="Q17" i="37"/>
  <c r="O17" i="37"/>
  <c r="M17" i="37"/>
  <c r="K17" i="37"/>
  <c r="I17" i="37"/>
  <c r="G17" i="37"/>
  <c r="E17" i="37"/>
  <c r="AC16" i="37"/>
  <c r="AA16" i="37"/>
  <c r="Y16" i="37"/>
  <c r="W16" i="37"/>
  <c r="U16" i="37"/>
  <c r="S16" i="37"/>
  <c r="Q16" i="37"/>
  <c r="O16" i="37"/>
  <c r="M16" i="37"/>
  <c r="K16" i="37"/>
  <c r="I16" i="37"/>
  <c r="G16" i="37"/>
  <c r="E16" i="37"/>
  <c r="AC15" i="37"/>
  <c r="AA15" i="37"/>
  <c r="Y15" i="37"/>
  <c r="W15" i="37"/>
  <c r="U15" i="37"/>
  <c r="S15" i="37"/>
  <c r="Q15" i="37"/>
  <c r="O15" i="37"/>
  <c r="M15" i="37"/>
  <c r="K15" i="37"/>
  <c r="I15" i="37"/>
  <c r="G15" i="37"/>
  <c r="E15" i="37"/>
  <c r="AC14" i="37"/>
  <c r="AA14" i="37"/>
  <c r="Y14" i="37"/>
  <c r="W14" i="37"/>
  <c r="U14" i="37"/>
  <c r="S14" i="37"/>
  <c r="Q14" i="37"/>
  <c r="O14" i="37"/>
  <c r="M14" i="37"/>
  <c r="K14" i="37"/>
  <c r="I14" i="37"/>
  <c r="G14" i="37"/>
  <c r="E14" i="37"/>
  <c r="AC13" i="37"/>
  <c r="AA13" i="37"/>
  <c r="Y13" i="37"/>
  <c r="W13" i="37"/>
  <c r="U13" i="37"/>
  <c r="S13" i="37"/>
  <c r="Q13" i="37"/>
  <c r="O13" i="37"/>
  <c r="M13" i="37"/>
  <c r="K13" i="37"/>
  <c r="I13" i="37"/>
  <c r="G13" i="37"/>
  <c r="E13" i="37"/>
  <c r="AC12" i="37"/>
  <c r="AA12" i="37"/>
  <c r="Y12" i="37"/>
  <c r="W12" i="37"/>
  <c r="U12" i="37"/>
  <c r="S12" i="37"/>
  <c r="Q12" i="37"/>
  <c r="O12" i="37"/>
  <c r="M12" i="37"/>
  <c r="K12" i="37"/>
  <c r="I12" i="37"/>
  <c r="G12" i="37"/>
  <c r="E12" i="37"/>
  <c r="AC11" i="37"/>
  <c r="AA11" i="37"/>
  <c r="Y11" i="37"/>
  <c r="W11" i="37"/>
  <c r="U11" i="37"/>
  <c r="S11" i="37"/>
  <c r="Q11" i="37"/>
  <c r="O11" i="37"/>
  <c r="M11" i="37"/>
  <c r="K11" i="37"/>
  <c r="I11" i="37"/>
  <c r="G11" i="37"/>
  <c r="E11" i="37"/>
  <c r="AC10" i="37"/>
  <c r="AA10" i="37"/>
  <c r="Y10" i="37"/>
  <c r="W10" i="37"/>
  <c r="U10" i="37"/>
  <c r="S10" i="37"/>
  <c r="Q10" i="37"/>
  <c r="O10" i="37"/>
  <c r="M10" i="37"/>
  <c r="K10" i="37"/>
  <c r="I10" i="37"/>
  <c r="G10" i="37"/>
  <c r="E10" i="37"/>
  <c r="AC9" i="37"/>
  <c r="AA9" i="37"/>
  <c r="Y9" i="37"/>
  <c r="W9" i="37"/>
  <c r="U9" i="37"/>
  <c r="S9" i="37"/>
  <c r="Q9" i="37"/>
  <c r="O9" i="37"/>
  <c r="M9" i="37"/>
  <c r="K9" i="37"/>
  <c r="I9" i="37"/>
  <c r="G9" i="37"/>
  <c r="E9" i="37"/>
  <c r="AC31" i="36" l="1"/>
  <c r="AA31" i="36"/>
  <c r="Y31" i="36"/>
  <c r="W31" i="36"/>
  <c r="U31" i="36"/>
  <c r="S31" i="36"/>
  <c r="Q31" i="36"/>
  <c r="O31" i="36"/>
  <c r="M31" i="36"/>
  <c r="K31" i="36"/>
  <c r="I31" i="36"/>
  <c r="G31" i="36"/>
  <c r="E31" i="36"/>
  <c r="AC30" i="36"/>
  <c r="AA30" i="36"/>
  <c r="Y30" i="36"/>
  <c r="W30" i="36"/>
  <c r="U30" i="36"/>
  <c r="S30" i="36"/>
  <c r="Q30" i="36"/>
  <c r="O30" i="36"/>
  <c r="M30" i="36"/>
  <c r="K30" i="36"/>
  <c r="I30" i="36"/>
  <c r="G30" i="36"/>
  <c r="E30" i="36"/>
  <c r="AC29" i="36"/>
  <c r="AA29" i="36"/>
  <c r="Y29" i="36"/>
  <c r="W29" i="36"/>
  <c r="U29" i="36"/>
  <c r="S29" i="36"/>
  <c r="Q29" i="36"/>
  <c r="O29" i="36"/>
  <c r="M29" i="36"/>
  <c r="K29" i="36"/>
  <c r="I29" i="36"/>
  <c r="G29" i="36"/>
  <c r="E29" i="36"/>
  <c r="AC28" i="36"/>
  <c r="AA28" i="36"/>
  <c r="Y28" i="36"/>
  <c r="W28" i="36"/>
  <c r="U28" i="36"/>
  <c r="S28" i="36"/>
  <c r="Q28" i="36"/>
  <c r="O28" i="36"/>
  <c r="M28" i="36"/>
  <c r="K28" i="36"/>
  <c r="I28" i="36"/>
  <c r="G28" i="36"/>
  <c r="E28" i="36"/>
  <c r="AC27" i="36"/>
  <c r="AA27" i="36"/>
  <c r="Y27" i="36"/>
  <c r="W27" i="36"/>
  <c r="U27" i="36"/>
  <c r="S27" i="36"/>
  <c r="Q27" i="36"/>
  <c r="O27" i="36"/>
  <c r="M27" i="36"/>
  <c r="K27" i="36"/>
  <c r="I27" i="36"/>
  <c r="G27" i="36"/>
  <c r="E27" i="36"/>
  <c r="AC26" i="36"/>
  <c r="AA26" i="36"/>
  <c r="Y26" i="36"/>
  <c r="W26" i="36"/>
  <c r="U26" i="36"/>
  <c r="S26" i="36"/>
  <c r="Q26" i="36"/>
  <c r="O26" i="36"/>
  <c r="M26" i="36"/>
  <c r="K26" i="36"/>
  <c r="I26" i="36"/>
  <c r="G26" i="36"/>
  <c r="E26" i="36"/>
  <c r="AC25" i="36"/>
  <c r="AA25" i="36"/>
  <c r="Y25" i="36"/>
  <c r="W25" i="36"/>
  <c r="U25" i="36"/>
  <c r="S25" i="36"/>
  <c r="Q25" i="36"/>
  <c r="O25" i="36"/>
  <c r="M25" i="36"/>
  <c r="K25" i="36"/>
  <c r="I25" i="36"/>
  <c r="G25" i="36"/>
  <c r="E25" i="36"/>
  <c r="AC24" i="36"/>
  <c r="AA24" i="36"/>
  <c r="Y24" i="36"/>
  <c r="W24" i="36"/>
  <c r="U24" i="36"/>
  <c r="S24" i="36"/>
  <c r="Q24" i="36"/>
  <c r="O24" i="36"/>
  <c r="M24" i="36"/>
  <c r="K24" i="36"/>
  <c r="I24" i="36"/>
  <c r="G24" i="36"/>
  <c r="E24" i="36"/>
  <c r="AC23" i="36"/>
  <c r="AA23" i="36"/>
  <c r="Y23" i="36"/>
  <c r="W23" i="36"/>
  <c r="U23" i="36"/>
  <c r="S23" i="36"/>
  <c r="Q23" i="36"/>
  <c r="O23" i="36"/>
  <c r="M23" i="36"/>
  <c r="K23" i="36"/>
  <c r="I23" i="36"/>
  <c r="G23" i="36"/>
  <c r="E23" i="36"/>
  <c r="AC22" i="36"/>
  <c r="AA22" i="36"/>
  <c r="Y22" i="36"/>
  <c r="W22" i="36"/>
  <c r="U22" i="36"/>
  <c r="S22" i="36"/>
  <c r="Q22" i="36"/>
  <c r="O22" i="36"/>
  <c r="M22" i="36"/>
  <c r="K22" i="36"/>
  <c r="I22" i="36"/>
  <c r="G22" i="36"/>
  <c r="E22" i="36"/>
  <c r="AC21" i="36"/>
  <c r="AA21" i="36"/>
  <c r="Y21" i="36"/>
  <c r="W21" i="36"/>
  <c r="U21" i="36"/>
  <c r="S21" i="36"/>
  <c r="Q21" i="36"/>
  <c r="O21" i="36"/>
  <c r="M21" i="36"/>
  <c r="K21" i="36"/>
  <c r="I21" i="36"/>
  <c r="G21" i="36"/>
  <c r="E21" i="36"/>
  <c r="AC20" i="36"/>
  <c r="AA20" i="36"/>
  <c r="Y20" i="36"/>
  <c r="W20" i="36"/>
  <c r="U20" i="36"/>
  <c r="S20" i="36"/>
  <c r="Q20" i="36"/>
  <c r="O20" i="36"/>
  <c r="M20" i="36"/>
  <c r="K20" i="36"/>
  <c r="I20" i="36"/>
  <c r="G20" i="36"/>
  <c r="E20" i="36"/>
  <c r="AC19" i="36"/>
  <c r="AA19" i="36"/>
  <c r="Y19" i="36"/>
  <c r="W19" i="36"/>
  <c r="U19" i="36"/>
  <c r="S19" i="36"/>
  <c r="Q19" i="36"/>
  <c r="O19" i="36"/>
  <c r="M19" i="36"/>
  <c r="K19" i="36"/>
  <c r="I19" i="36"/>
  <c r="G19" i="36"/>
  <c r="E19" i="36"/>
  <c r="AC18" i="36"/>
  <c r="AA18" i="36"/>
  <c r="Y18" i="36"/>
  <c r="W18" i="36"/>
  <c r="U18" i="36"/>
  <c r="S18" i="36"/>
  <c r="Q18" i="36"/>
  <c r="O18" i="36"/>
  <c r="M18" i="36"/>
  <c r="K18" i="36"/>
  <c r="I18" i="36"/>
  <c r="G18" i="36"/>
  <c r="E18" i="36"/>
  <c r="AC17" i="36"/>
  <c r="AA17" i="36"/>
  <c r="Y17" i="36"/>
  <c r="W17" i="36"/>
  <c r="U17" i="36"/>
  <c r="S17" i="36"/>
  <c r="Q17" i="36"/>
  <c r="O17" i="36"/>
  <c r="M17" i="36"/>
  <c r="K17" i="36"/>
  <c r="I17" i="36"/>
  <c r="G17" i="36"/>
  <c r="E17" i="36"/>
  <c r="AC16" i="36"/>
  <c r="AA16" i="36"/>
  <c r="Y16" i="36"/>
  <c r="W16" i="36"/>
  <c r="U16" i="36"/>
  <c r="S16" i="36"/>
  <c r="Q16" i="36"/>
  <c r="O16" i="36"/>
  <c r="M16" i="36"/>
  <c r="K16" i="36"/>
  <c r="I16" i="36"/>
  <c r="G16" i="36"/>
  <c r="E16" i="36"/>
  <c r="AC15" i="36"/>
  <c r="AA15" i="36"/>
  <c r="Y15" i="36"/>
  <c r="W15" i="36"/>
  <c r="U15" i="36"/>
  <c r="S15" i="36"/>
  <c r="Q15" i="36"/>
  <c r="O15" i="36"/>
  <c r="M15" i="36"/>
  <c r="K15" i="36"/>
  <c r="I15" i="36"/>
  <c r="G15" i="36"/>
  <c r="E15" i="36"/>
  <c r="AC14" i="36"/>
  <c r="AA14" i="36"/>
  <c r="Y14" i="36"/>
  <c r="W14" i="36"/>
  <c r="U14" i="36"/>
  <c r="S14" i="36"/>
  <c r="Q14" i="36"/>
  <c r="O14" i="36"/>
  <c r="M14" i="36"/>
  <c r="K14" i="36"/>
  <c r="I14" i="36"/>
  <c r="G14" i="36"/>
  <c r="E14" i="36"/>
  <c r="AC13" i="36"/>
  <c r="AA13" i="36"/>
  <c r="Y13" i="36"/>
  <c r="W13" i="36"/>
  <c r="U13" i="36"/>
  <c r="S13" i="36"/>
  <c r="Q13" i="36"/>
  <c r="O13" i="36"/>
  <c r="M13" i="36"/>
  <c r="K13" i="36"/>
  <c r="I13" i="36"/>
  <c r="G13" i="36"/>
  <c r="E13" i="36"/>
  <c r="AC12" i="36"/>
  <c r="AA12" i="36"/>
  <c r="Y12" i="36"/>
  <c r="W12" i="36"/>
  <c r="U12" i="36"/>
  <c r="S12" i="36"/>
  <c r="Q12" i="36"/>
  <c r="O12" i="36"/>
  <c r="M12" i="36"/>
  <c r="K12" i="36"/>
  <c r="I12" i="36"/>
  <c r="G12" i="36"/>
  <c r="E12" i="36"/>
  <c r="AC11" i="36"/>
  <c r="AA11" i="36"/>
  <c r="Y11" i="36"/>
  <c r="W11" i="36"/>
  <c r="U11" i="36"/>
  <c r="S11" i="36"/>
  <c r="Q11" i="36"/>
  <c r="O11" i="36"/>
  <c r="M11" i="36"/>
  <c r="K11" i="36"/>
  <c r="I11" i="36"/>
  <c r="G11" i="36"/>
  <c r="E11" i="36"/>
  <c r="AC10" i="36"/>
  <c r="AA10" i="36"/>
  <c r="Y10" i="36"/>
  <c r="W10" i="36"/>
  <c r="U10" i="36"/>
  <c r="S10" i="36"/>
  <c r="Q10" i="36"/>
  <c r="O10" i="36"/>
  <c r="M10" i="36"/>
  <c r="K10" i="36"/>
  <c r="I10" i="36"/>
  <c r="G10" i="36"/>
  <c r="E10" i="36"/>
  <c r="AC9" i="36"/>
  <c r="AA9" i="36"/>
  <c r="Y9" i="36"/>
  <c r="W9" i="36"/>
  <c r="U9" i="36"/>
  <c r="S9" i="36"/>
  <c r="Q9" i="36"/>
  <c r="O9" i="36"/>
  <c r="M9" i="36"/>
  <c r="K9" i="36"/>
  <c r="I9" i="36"/>
  <c r="G9" i="36"/>
  <c r="E9" i="36"/>
  <c r="AC30" i="35"/>
  <c r="AA30" i="35"/>
  <c r="Y30" i="35"/>
  <c r="W30" i="35"/>
  <c r="U30" i="35"/>
  <c r="S30" i="35"/>
  <c r="Q30" i="35"/>
  <c r="O30" i="35"/>
  <c r="M30" i="35"/>
  <c r="K30" i="35"/>
  <c r="I30" i="35"/>
  <c r="G30" i="35"/>
  <c r="E30" i="35"/>
  <c r="AC29" i="35"/>
  <c r="AA29" i="35"/>
  <c r="Y29" i="35"/>
  <c r="W29" i="35"/>
  <c r="U29" i="35"/>
  <c r="S29" i="35"/>
  <c r="Q29" i="35"/>
  <c r="O29" i="35"/>
  <c r="M29" i="35"/>
  <c r="K29" i="35"/>
  <c r="I29" i="35"/>
  <c r="G29" i="35"/>
  <c r="E29" i="35"/>
  <c r="AC28" i="35"/>
  <c r="AA28" i="35"/>
  <c r="Y28" i="35"/>
  <c r="W28" i="35"/>
  <c r="U28" i="35"/>
  <c r="S28" i="35"/>
  <c r="Q28" i="35"/>
  <c r="O28" i="35"/>
  <c r="M28" i="35"/>
  <c r="K28" i="35"/>
  <c r="I28" i="35"/>
  <c r="G28" i="35"/>
  <c r="E28" i="35"/>
  <c r="AC27" i="35"/>
  <c r="AA27" i="35"/>
  <c r="Y27" i="35"/>
  <c r="W27" i="35"/>
  <c r="U27" i="35"/>
  <c r="S27" i="35"/>
  <c r="Q27" i="35"/>
  <c r="O27" i="35"/>
  <c r="M27" i="35"/>
  <c r="K27" i="35"/>
  <c r="I27" i="35"/>
  <c r="G27" i="35"/>
  <c r="E27" i="35"/>
  <c r="AC26" i="35"/>
  <c r="AA26" i="35"/>
  <c r="Y26" i="35"/>
  <c r="W26" i="35"/>
  <c r="U26" i="35"/>
  <c r="S26" i="35"/>
  <c r="Q26" i="35"/>
  <c r="O26" i="35"/>
  <c r="M26" i="35"/>
  <c r="K26" i="35"/>
  <c r="I26" i="35"/>
  <c r="G26" i="35"/>
  <c r="E26" i="35"/>
  <c r="AC25" i="35"/>
  <c r="AA25" i="35"/>
  <c r="Y25" i="35"/>
  <c r="W25" i="35"/>
  <c r="U25" i="35"/>
  <c r="S25" i="35"/>
  <c r="Q25" i="35"/>
  <c r="O25" i="35"/>
  <c r="M25" i="35"/>
  <c r="K25" i="35"/>
  <c r="I25" i="35"/>
  <c r="G25" i="35"/>
  <c r="E25" i="35"/>
  <c r="AC24" i="35"/>
  <c r="AA24" i="35"/>
  <c r="Y24" i="35"/>
  <c r="W24" i="35"/>
  <c r="U24" i="35"/>
  <c r="S24" i="35"/>
  <c r="Q24" i="35"/>
  <c r="O24" i="35"/>
  <c r="M24" i="35"/>
  <c r="K24" i="35"/>
  <c r="I24" i="35"/>
  <c r="G24" i="35"/>
  <c r="E24" i="35"/>
  <c r="AC23" i="35"/>
  <c r="AA23" i="35"/>
  <c r="Y23" i="35"/>
  <c r="W23" i="35"/>
  <c r="U23" i="35"/>
  <c r="S23" i="35"/>
  <c r="Q23" i="35"/>
  <c r="O23" i="35"/>
  <c r="M23" i="35"/>
  <c r="K23" i="35"/>
  <c r="I23" i="35"/>
  <c r="G23" i="35"/>
  <c r="E23" i="35"/>
  <c r="AC22" i="35"/>
  <c r="AA22" i="35"/>
  <c r="Y22" i="35"/>
  <c r="W22" i="35"/>
  <c r="U22" i="35"/>
  <c r="S22" i="35"/>
  <c r="Q22" i="35"/>
  <c r="O22" i="35"/>
  <c r="M22" i="35"/>
  <c r="K22" i="35"/>
  <c r="I22" i="35"/>
  <c r="G22" i="35"/>
  <c r="E22" i="35"/>
  <c r="AC21" i="35"/>
  <c r="AA21" i="35"/>
  <c r="Y21" i="35"/>
  <c r="W21" i="35"/>
  <c r="U21" i="35"/>
  <c r="S21" i="35"/>
  <c r="Q21" i="35"/>
  <c r="O21" i="35"/>
  <c r="M21" i="35"/>
  <c r="K21" i="35"/>
  <c r="I21" i="35"/>
  <c r="G21" i="35"/>
  <c r="E21" i="35"/>
  <c r="AC20" i="35"/>
  <c r="AA20" i="35"/>
  <c r="Y20" i="35"/>
  <c r="W20" i="35"/>
  <c r="U20" i="35"/>
  <c r="S20" i="35"/>
  <c r="Q20" i="35"/>
  <c r="O20" i="35"/>
  <c r="M20" i="35"/>
  <c r="K20" i="35"/>
  <c r="I20" i="35"/>
  <c r="G20" i="35"/>
  <c r="E20" i="35"/>
  <c r="AC19" i="35"/>
  <c r="AA19" i="35"/>
  <c r="Y19" i="35"/>
  <c r="W19" i="35"/>
  <c r="U19" i="35"/>
  <c r="S19" i="35"/>
  <c r="Q19" i="35"/>
  <c r="O19" i="35"/>
  <c r="M19" i="35"/>
  <c r="K19" i="35"/>
  <c r="I19" i="35"/>
  <c r="G19" i="35"/>
  <c r="E19" i="35"/>
  <c r="AC18" i="35"/>
  <c r="AA18" i="35"/>
  <c r="Y18" i="35"/>
  <c r="W18" i="35"/>
  <c r="U18" i="35"/>
  <c r="S18" i="35"/>
  <c r="Q18" i="35"/>
  <c r="O18" i="35"/>
  <c r="M18" i="35"/>
  <c r="K18" i="35"/>
  <c r="I18" i="35"/>
  <c r="G18" i="35"/>
  <c r="E18" i="35"/>
  <c r="AC17" i="35"/>
  <c r="AA17" i="35"/>
  <c r="Y17" i="35"/>
  <c r="W17" i="35"/>
  <c r="U17" i="35"/>
  <c r="S17" i="35"/>
  <c r="Q17" i="35"/>
  <c r="O17" i="35"/>
  <c r="M17" i="35"/>
  <c r="K17" i="35"/>
  <c r="I17" i="35"/>
  <c r="G17" i="35"/>
  <c r="E17" i="35"/>
  <c r="AC16" i="35"/>
  <c r="AA16" i="35"/>
  <c r="Y16" i="35"/>
  <c r="W16" i="35"/>
  <c r="U16" i="35"/>
  <c r="S16" i="35"/>
  <c r="Q16" i="35"/>
  <c r="O16" i="35"/>
  <c r="M16" i="35"/>
  <c r="K16" i="35"/>
  <c r="I16" i="35"/>
  <c r="G16" i="35"/>
  <c r="E16" i="35"/>
  <c r="AC15" i="35"/>
  <c r="AA15" i="35"/>
  <c r="Y15" i="35"/>
  <c r="W15" i="35"/>
  <c r="U15" i="35"/>
  <c r="S15" i="35"/>
  <c r="Q15" i="35"/>
  <c r="O15" i="35"/>
  <c r="M15" i="35"/>
  <c r="K15" i="35"/>
  <c r="I15" i="35"/>
  <c r="G15" i="35"/>
  <c r="E15" i="35"/>
  <c r="AC14" i="35"/>
  <c r="AA14" i="35"/>
  <c r="Y14" i="35"/>
  <c r="W14" i="35"/>
  <c r="U14" i="35"/>
  <c r="S14" i="35"/>
  <c r="Q14" i="35"/>
  <c r="O14" i="35"/>
  <c r="M14" i="35"/>
  <c r="K14" i="35"/>
  <c r="I14" i="35"/>
  <c r="G14" i="35"/>
  <c r="E14" i="35"/>
  <c r="AC13" i="35"/>
  <c r="AA13" i="35"/>
  <c r="Y13" i="35"/>
  <c r="W13" i="35"/>
  <c r="U13" i="35"/>
  <c r="S13" i="35"/>
  <c r="Q13" i="35"/>
  <c r="O13" i="35"/>
  <c r="M13" i="35"/>
  <c r="K13" i="35"/>
  <c r="I13" i="35"/>
  <c r="G13" i="35"/>
  <c r="E13" i="35"/>
  <c r="AC12" i="35"/>
  <c r="AA12" i="35"/>
  <c r="Y12" i="35"/>
  <c r="W12" i="35"/>
  <c r="U12" i="35"/>
  <c r="S12" i="35"/>
  <c r="Q12" i="35"/>
  <c r="O12" i="35"/>
  <c r="M12" i="35"/>
  <c r="K12" i="35"/>
  <c r="I12" i="35"/>
  <c r="G12" i="35"/>
  <c r="E12" i="35"/>
  <c r="AC11" i="35"/>
  <c r="AA11" i="35"/>
  <c r="Y11" i="35"/>
  <c r="W11" i="35"/>
  <c r="U11" i="35"/>
  <c r="S11" i="35"/>
  <c r="Q11" i="35"/>
  <c r="O11" i="35"/>
  <c r="M11" i="35"/>
  <c r="K11" i="35"/>
  <c r="I11" i="35"/>
  <c r="G11" i="35"/>
  <c r="E11" i="35"/>
  <c r="AC10" i="35"/>
  <c r="AA10" i="35"/>
  <c r="Y10" i="35"/>
  <c r="W10" i="35"/>
  <c r="U10" i="35"/>
  <c r="S10" i="35"/>
  <c r="Q10" i="35"/>
  <c r="O10" i="35"/>
  <c r="M10" i="35"/>
  <c r="K10" i="35"/>
  <c r="I10" i="35"/>
  <c r="G10" i="35"/>
  <c r="E10" i="35"/>
  <c r="AC9" i="35"/>
  <c r="AA9" i="35"/>
  <c r="Y9" i="35"/>
  <c r="W9" i="35"/>
  <c r="U9" i="35"/>
  <c r="S9" i="35"/>
  <c r="Q9" i="35"/>
  <c r="O9" i="35"/>
  <c r="M9" i="35"/>
  <c r="K9" i="35"/>
  <c r="I9" i="35"/>
  <c r="G9" i="35"/>
  <c r="E9" i="35"/>
  <c r="AC29" i="34"/>
  <c r="AA29" i="34"/>
  <c r="Y29" i="34"/>
  <c r="W29" i="34"/>
  <c r="U29" i="34"/>
  <c r="S29" i="34"/>
  <c r="Q29" i="34"/>
  <c r="O29" i="34"/>
  <c r="M29" i="34"/>
  <c r="K29" i="34"/>
  <c r="I29" i="34"/>
  <c r="G29" i="34"/>
  <c r="E29" i="34"/>
  <c r="AC28" i="34"/>
  <c r="AA28" i="34"/>
  <c r="Y28" i="34"/>
  <c r="W28" i="34"/>
  <c r="U28" i="34"/>
  <c r="S28" i="34"/>
  <c r="Q28" i="34"/>
  <c r="O28" i="34"/>
  <c r="M28" i="34"/>
  <c r="K28" i="34"/>
  <c r="I28" i="34"/>
  <c r="G28" i="34"/>
  <c r="E28" i="34"/>
  <c r="AC27" i="34"/>
  <c r="AA27" i="34"/>
  <c r="Y27" i="34"/>
  <c r="W27" i="34"/>
  <c r="U27" i="34"/>
  <c r="S27" i="34"/>
  <c r="Q27" i="34"/>
  <c r="O27" i="34"/>
  <c r="M27" i="34"/>
  <c r="K27" i="34"/>
  <c r="I27" i="34"/>
  <c r="G27" i="34"/>
  <c r="E27" i="34"/>
  <c r="AC26" i="34"/>
  <c r="AA26" i="34"/>
  <c r="Y26" i="34"/>
  <c r="W26" i="34"/>
  <c r="U26" i="34"/>
  <c r="S26" i="34"/>
  <c r="Q26" i="34"/>
  <c r="O26" i="34"/>
  <c r="M26" i="34"/>
  <c r="K26" i="34"/>
  <c r="I26" i="34"/>
  <c r="G26" i="34"/>
  <c r="E26" i="34"/>
  <c r="AC25" i="34"/>
  <c r="AA25" i="34"/>
  <c r="Y25" i="34"/>
  <c r="W25" i="34"/>
  <c r="U25" i="34"/>
  <c r="S25" i="34"/>
  <c r="Q25" i="34"/>
  <c r="O25" i="34"/>
  <c r="M25" i="34"/>
  <c r="K25" i="34"/>
  <c r="I25" i="34"/>
  <c r="G25" i="34"/>
  <c r="E25" i="34"/>
  <c r="AC24" i="34"/>
  <c r="AA24" i="34"/>
  <c r="Y24" i="34"/>
  <c r="W24" i="34"/>
  <c r="U24" i="34"/>
  <c r="S24" i="34"/>
  <c r="Q24" i="34"/>
  <c r="O24" i="34"/>
  <c r="M24" i="34"/>
  <c r="K24" i="34"/>
  <c r="I24" i="34"/>
  <c r="G24" i="34"/>
  <c r="E24" i="34"/>
  <c r="AC23" i="34"/>
  <c r="AA23" i="34"/>
  <c r="Y23" i="34"/>
  <c r="W23" i="34"/>
  <c r="U23" i="34"/>
  <c r="S23" i="34"/>
  <c r="Q23" i="34"/>
  <c r="O23" i="34"/>
  <c r="M23" i="34"/>
  <c r="K23" i="34"/>
  <c r="I23" i="34"/>
  <c r="G23" i="34"/>
  <c r="E23" i="34"/>
  <c r="AC22" i="34"/>
  <c r="AA22" i="34"/>
  <c r="Y22" i="34"/>
  <c r="W22" i="34"/>
  <c r="U22" i="34"/>
  <c r="S22" i="34"/>
  <c r="Q22" i="34"/>
  <c r="O22" i="34"/>
  <c r="M22" i="34"/>
  <c r="K22" i="34"/>
  <c r="I22" i="34"/>
  <c r="G22" i="34"/>
  <c r="E22" i="34"/>
  <c r="AC21" i="34"/>
  <c r="AA21" i="34"/>
  <c r="Y21" i="34"/>
  <c r="W21" i="34"/>
  <c r="U21" i="34"/>
  <c r="S21" i="34"/>
  <c r="Q21" i="34"/>
  <c r="O21" i="34"/>
  <c r="M21" i="34"/>
  <c r="K21" i="34"/>
  <c r="I21" i="34"/>
  <c r="G21" i="34"/>
  <c r="E21" i="34"/>
  <c r="AC20" i="34"/>
  <c r="AA20" i="34"/>
  <c r="Y20" i="34"/>
  <c r="W20" i="34"/>
  <c r="U20" i="34"/>
  <c r="S20" i="34"/>
  <c r="Q20" i="34"/>
  <c r="O20" i="34"/>
  <c r="M20" i="34"/>
  <c r="K20" i="34"/>
  <c r="I20" i="34"/>
  <c r="G20" i="34"/>
  <c r="E20" i="34"/>
  <c r="AC19" i="34"/>
  <c r="AA19" i="34"/>
  <c r="Y19" i="34"/>
  <c r="W19" i="34"/>
  <c r="U19" i="34"/>
  <c r="S19" i="34"/>
  <c r="Q19" i="34"/>
  <c r="O19" i="34"/>
  <c r="M19" i="34"/>
  <c r="K19" i="34"/>
  <c r="I19" i="34"/>
  <c r="G19" i="34"/>
  <c r="E19" i="34"/>
  <c r="AC18" i="34"/>
  <c r="AA18" i="34"/>
  <c r="Y18" i="34"/>
  <c r="W18" i="34"/>
  <c r="U18" i="34"/>
  <c r="S18" i="34"/>
  <c r="Q18" i="34"/>
  <c r="O18" i="34"/>
  <c r="M18" i="34"/>
  <c r="K18" i="34"/>
  <c r="I18" i="34"/>
  <c r="G18" i="34"/>
  <c r="E18" i="34"/>
  <c r="AC17" i="34"/>
  <c r="AA17" i="34"/>
  <c r="Y17" i="34"/>
  <c r="W17" i="34"/>
  <c r="U17" i="34"/>
  <c r="S17" i="34"/>
  <c r="Q17" i="34"/>
  <c r="O17" i="34"/>
  <c r="M17" i="34"/>
  <c r="K17" i="34"/>
  <c r="I17" i="34"/>
  <c r="G17" i="34"/>
  <c r="E17" i="34"/>
  <c r="AC16" i="34"/>
  <c r="AA16" i="34"/>
  <c r="Y16" i="34"/>
  <c r="W16" i="34"/>
  <c r="U16" i="34"/>
  <c r="S16" i="34"/>
  <c r="Q16" i="34"/>
  <c r="O16" i="34"/>
  <c r="M16" i="34"/>
  <c r="K16" i="34"/>
  <c r="I16" i="34"/>
  <c r="G16" i="34"/>
  <c r="E16" i="34"/>
  <c r="AC15" i="34"/>
  <c r="AA15" i="34"/>
  <c r="Y15" i="34"/>
  <c r="W15" i="34"/>
  <c r="U15" i="34"/>
  <c r="S15" i="34"/>
  <c r="Q15" i="34"/>
  <c r="O15" i="34"/>
  <c r="M15" i="34"/>
  <c r="K15" i="34"/>
  <c r="I15" i="34"/>
  <c r="G15" i="34"/>
  <c r="E15" i="34"/>
  <c r="AC14" i="34"/>
  <c r="AA14" i="34"/>
  <c r="Y14" i="34"/>
  <c r="W14" i="34"/>
  <c r="U14" i="34"/>
  <c r="S14" i="34"/>
  <c r="Q14" i="34"/>
  <c r="O14" i="34"/>
  <c r="M14" i="34"/>
  <c r="K14" i="34"/>
  <c r="I14" i="34"/>
  <c r="G14" i="34"/>
  <c r="E14" i="34"/>
  <c r="AC13" i="34"/>
  <c r="AA13" i="34"/>
  <c r="Y13" i="34"/>
  <c r="W13" i="34"/>
  <c r="U13" i="34"/>
  <c r="S13" i="34"/>
  <c r="Q13" i="34"/>
  <c r="O13" i="34"/>
  <c r="M13" i="34"/>
  <c r="K13" i="34"/>
  <c r="I13" i="34"/>
  <c r="G13" i="34"/>
  <c r="E13" i="34"/>
  <c r="AC12" i="34"/>
  <c r="AA12" i="34"/>
  <c r="Y12" i="34"/>
  <c r="W12" i="34"/>
  <c r="U12" i="34"/>
  <c r="S12" i="34"/>
  <c r="Q12" i="34"/>
  <c r="O12" i="34"/>
  <c r="M12" i="34"/>
  <c r="K12" i="34"/>
  <c r="I12" i="34"/>
  <c r="G12" i="34"/>
  <c r="E12" i="34"/>
  <c r="AC11" i="34"/>
  <c r="AA11" i="34"/>
  <c r="Y11" i="34"/>
  <c r="W11" i="34"/>
  <c r="U11" i="34"/>
  <c r="S11" i="34"/>
  <c r="Q11" i="34"/>
  <c r="O11" i="34"/>
  <c r="M11" i="34"/>
  <c r="K11" i="34"/>
  <c r="I11" i="34"/>
  <c r="G11" i="34"/>
  <c r="E11" i="34"/>
  <c r="AC10" i="34"/>
  <c r="AA10" i="34"/>
  <c r="Y10" i="34"/>
  <c r="W10" i="34"/>
  <c r="U10" i="34"/>
  <c r="S10" i="34"/>
  <c r="Q10" i="34"/>
  <c r="O10" i="34"/>
  <c r="M10" i="34"/>
  <c r="K10" i="34"/>
  <c r="I10" i="34"/>
  <c r="G10" i="34"/>
  <c r="E10" i="34"/>
  <c r="AC9" i="34"/>
  <c r="AA9" i="34"/>
  <c r="Y9" i="34"/>
  <c r="W9" i="34"/>
  <c r="U9" i="34"/>
  <c r="S9" i="34"/>
  <c r="Q9" i="34"/>
  <c r="O9" i="34"/>
  <c r="M9" i="34"/>
  <c r="K9" i="34"/>
  <c r="I9" i="34"/>
  <c r="G9" i="34"/>
  <c r="E9" i="34"/>
  <c r="AC28" i="31"/>
  <c r="AA28" i="31"/>
  <c r="Y28" i="31"/>
  <c r="W28" i="31"/>
  <c r="U28" i="31"/>
  <c r="S28" i="31"/>
  <c r="Q28" i="31"/>
  <c r="O28" i="31"/>
  <c r="M28" i="31"/>
  <c r="K28" i="31"/>
  <c r="I28" i="31"/>
  <c r="G28" i="31"/>
  <c r="E28" i="31"/>
  <c r="AC27" i="31"/>
  <c r="AA27" i="31"/>
  <c r="Y27" i="31"/>
  <c r="W27" i="31"/>
  <c r="U27" i="31"/>
  <c r="S27" i="31"/>
  <c r="Q27" i="31"/>
  <c r="O27" i="31"/>
  <c r="M27" i="31"/>
  <c r="K27" i="31"/>
  <c r="I27" i="31"/>
  <c r="G27" i="31"/>
  <c r="E27" i="31"/>
  <c r="AC26" i="31"/>
  <c r="AA26" i="31"/>
  <c r="Y26" i="31"/>
  <c r="W26" i="31"/>
  <c r="U26" i="31"/>
  <c r="S26" i="31"/>
  <c r="Q26" i="31"/>
  <c r="O26" i="31"/>
  <c r="M26" i="31"/>
  <c r="K26" i="31"/>
  <c r="I26" i="31"/>
  <c r="G26" i="31"/>
  <c r="E26" i="31"/>
  <c r="AC27" i="33"/>
  <c r="AA27" i="33"/>
  <c r="Y27" i="33"/>
  <c r="W27" i="33"/>
  <c r="U27" i="33"/>
  <c r="S27" i="33"/>
  <c r="Q27" i="33"/>
  <c r="O27" i="33"/>
  <c r="M27" i="33"/>
  <c r="K27" i="33"/>
  <c r="I27" i="33"/>
  <c r="G27" i="33"/>
  <c r="E27" i="33"/>
  <c r="AC26" i="33"/>
  <c r="AA26" i="33"/>
  <c r="Y26" i="33"/>
  <c r="W26" i="33"/>
  <c r="U26" i="33"/>
  <c r="S26" i="33"/>
  <c r="Q26" i="33"/>
  <c r="O26" i="33"/>
  <c r="M26" i="33"/>
  <c r="K26" i="33"/>
  <c r="I26" i="33"/>
  <c r="G26" i="33"/>
  <c r="E26" i="33"/>
  <c r="AC25" i="33"/>
  <c r="AA25" i="33"/>
  <c r="Y25" i="33"/>
  <c r="W25" i="33"/>
  <c r="U25" i="33"/>
  <c r="S25" i="33"/>
  <c r="Q25" i="33"/>
  <c r="O25" i="33"/>
  <c r="M25" i="33"/>
  <c r="K25" i="33"/>
  <c r="I25" i="33"/>
  <c r="G25" i="33"/>
  <c r="E25" i="33"/>
  <c r="AC24" i="33"/>
  <c r="AA24" i="33"/>
  <c r="Y24" i="33"/>
  <c r="W24" i="33"/>
  <c r="U24" i="33"/>
  <c r="S24" i="33"/>
  <c r="Q24" i="33"/>
  <c r="O24" i="33"/>
  <c r="M24" i="33"/>
  <c r="K24" i="33"/>
  <c r="I24" i="33"/>
  <c r="G24" i="33"/>
  <c r="E24" i="33"/>
  <c r="AC23" i="33"/>
  <c r="AA23" i="33"/>
  <c r="Y23" i="33"/>
  <c r="W23" i="33"/>
  <c r="U23" i="33"/>
  <c r="S23" i="33"/>
  <c r="Q23" i="33"/>
  <c r="O23" i="33"/>
  <c r="M23" i="33"/>
  <c r="K23" i="33"/>
  <c r="I23" i="33"/>
  <c r="G23" i="33"/>
  <c r="E23" i="33"/>
  <c r="AC22" i="33"/>
  <c r="AA22" i="33"/>
  <c r="Y22" i="33"/>
  <c r="W22" i="33"/>
  <c r="U22" i="33"/>
  <c r="S22" i="33"/>
  <c r="Q22" i="33"/>
  <c r="O22" i="33"/>
  <c r="M22" i="33"/>
  <c r="K22" i="33"/>
  <c r="I22" i="33"/>
  <c r="G22" i="33"/>
  <c r="E22" i="33"/>
  <c r="AC21" i="33"/>
  <c r="AA21" i="33"/>
  <c r="Y21" i="33"/>
  <c r="W21" i="33"/>
  <c r="U21" i="33"/>
  <c r="S21" i="33"/>
  <c r="Q21" i="33"/>
  <c r="O21" i="33"/>
  <c r="M21" i="33"/>
  <c r="K21" i="33"/>
  <c r="I21" i="33"/>
  <c r="G21" i="33"/>
  <c r="E21" i="33"/>
  <c r="AC20" i="33"/>
  <c r="AA20" i="33"/>
  <c r="Y20" i="33"/>
  <c r="W20" i="33"/>
  <c r="U20" i="33"/>
  <c r="S20" i="33"/>
  <c r="Q20" i="33"/>
  <c r="O20" i="33"/>
  <c r="M20" i="33"/>
  <c r="K20" i="33"/>
  <c r="I20" i="33"/>
  <c r="G20" i="33"/>
  <c r="E20" i="33"/>
  <c r="AC19" i="33"/>
  <c r="AA19" i="33"/>
  <c r="Y19" i="33"/>
  <c r="W19" i="33"/>
  <c r="U19" i="33"/>
  <c r="S19" i="33"/>
  <c r="Q19" i="33"/>
  <c r="O19" i="33"/>
  <c r="M19" i="33"/>
  <c r="K19" i="33"/>
  <c r="I19" i="33"/>
  <c r="G19" i="33"/>
  <c r="E19" i="33"/>
  <c r="AC18" i="33"/>
  <c r="AA18" i="33"/>
  <c r="Y18" i="33"/>
  <c r="W18" i="33"/>
  <c r="U18" i="33"/>
  <c r="S18" i="33"/>
  <c r="Q18" i="33"/>
  <c r="O18" i="33"/>
  <c r="M18" i="33"/>
  <c r="K18" i="33"/>
  <c r="I18" i="33"/>
  <c r="G18" i="33"/>
  <c r="E18" i="33"/>
  <c r="AC17" i="33"/>
  <c r="AA17" i="33"/>
  <c r="Y17" i="33"/>
  <c r="W17" i="33"/>
  <c r="U17" i="33"/>
  <c r="S17" i="33"/>
  <c r="Q17" i="33"/>
  <c r="O17" i="33"/>
  <c r="M17" i="33"/>
  <c r="K17" i="33"/>
  <c r="I17" i="33"/>
  <c r="G17" i="33"/>
  <c r="E17" i="33"/>
  <c r="AC16" i="33"/>
  <c r="AA16" i="33"/>
  <c r="Y16" i="33"/>
  <c r="W16" i="33"/>
  <c r="U16" i="33"/>
  <c r="S16" i="33"/>
  <c r="Q16" i="33"/>
  <c r="O16" i="33"/>
  <c r="M16" i="33"/>
  <c r="K16" i="33"/>
  <c r="I16" i="33"/>
  <c r="G16" i="33"/>
  <c r="E16" i="33"/>
  <c r="AC15" i="33"/>
  <c r="AA15" i="33"/>
  <c r="Y15" i="33"/>
  <c r="W15" i="33"/>
  <c r="U15" i="33"/>
  <c r="S15" i="33"/>
  <c r="Q15" i="33"/>
  <c r="O15" i="33"/>
  <c r="M15" i="33"/>
  <c r="K15" i="33"/>
  <c r="I15" i="33"/>
  <c r="G15" i="33"/>
  <c r="E15" i="33"/>
  <c r="AC14" i="33"/>
  <c r="AA14" i="33"/>
  <c r="Y14" i="33"/>
  <c r="W14" i="33"/>
  <c r="U14" i="33"/>
  <c r="S14" i="33"/>
  <c r="Q14" i="33"/>
  <c r="O14" i="33"/>
  <c r="M14" i="33"/>
  <c r="K14" i="33"/>
  <c r="I14" i="33"/>
  <c r="G14" i="33"/>
  <c r="E14" i="33"/>
  <c r="AC13" i="33"/>
  <c r="AA13" i="33"/>
  <c r="Y13" i="33"/>
  <c r="W13" i="33"/>
  <c r="U13" i="33"/>
  <c r="S13" i="33"/>
  <c r="Q13" i="33"/>
  <c r="O13" i="33"/>
  <c r="M13" i="33"/>
  <c r="K13" i="33"/>
  <c r="I13" i="33"/>
  <c r="G13" i="33"/>
  <c r="E13" i="33"/>
  <c r="AC12" i="33"/>
  <c r="AA12" i="33"/>
  <c r="Y12" i="33"/>
  <c r="W12" i="33"/>
  <c r="U12" i="33"/>
  <c r="S12" i="33"/>
  <c r="Q12" i="33"/>
  <c r="O12" i="33"/>
  <c r="M12" i="33"/>
  <c r="K12" i="33"/>
  <c r="I12" i="33"/>
  <c r="G12" i="33"/>
  <c r="E12" i="33"/>
  <c r="AC11" i="33"/>
  <c r="AA11" i="33"/>
  <c r="Y11" i="33"/>
  <c r="W11" i="33"/>
  <c r="U11" i="33"/>
  <c r="S11" i="33"/>
  <c r="Q11" i="33"/>
  <c r="O11" i="33"/>
  <c r="M11" i="33"/>
  <c r="K11" i="33"/>
  <c r="I11" i="33"/>
  <c r="G11" i="33"/>
  <c r="E11" i="33"/>
  <c r="AC10" i="33"/>
  <c r="AA10" i="33"/>
  <c r="Y10" i="33"/>
  <c r="W10" i="33"/>
  <c r="U10" i="33"/>
  <c r="S10" i="33"/>
  <c r="Q10" i="33"/>
  <c r="O10" i="33"/>
  <c r="M10" i="33"/>
  <c r="K10" i="33"/>
  <c r="I10" i="33"/>
  <c r="G10" i="33"/>
  <c r="E10" i="33"/>
  <c r="AC9" i="33"/>
  <c r="AA9" i="33"/>
  <c r="Y9" i="33"/>
  <c r="W9" i="33"/>
  <c r="U9" i="33"/>
  <c r="S9" i="33"/>
  <c r="Q9" i="33"/>
  <c r="O9" i="33"/>
  <c r="M9" i="33"/>
  <c r="K9" i="33"/>
  <c r="I9" i="33"/>
  <c r="G9" i="33"/>
  <c r="E9" i="33"/>
  <c r="E26" i="32"/>
  <c r="G26" i="32"/>
  <c r="I26" i="32"/>
  <c r="K26" i="32"/>
  <c r="M26" i="32"/>
  <c r="O26" i="32"/>
  <c r="Q26" i="32"/>
  <c r="S26" i="32"/>
  <c r="U26" i="32"/>
  <c r="W26" i="32"/>
  <c r="Y26" i="32"/>
  <c r="AA26" i="32"/>
  <c r="AC25" i="32"/>
  <c r="AC26" i="32"/>
  <c r="AA25" i="32"/>
  <c r="Y25" i="32"/>
  <c r="W25" i="32"/>
  <c r="U25" i="32"/>
  <c r="S25" i="32"/>
  <c r="Q25" i="32"/>
  <c r="O25" i="32"/>
  <c r="M25" i="32"/>
  <c r="K25" i="32"/>
  <c r="I25" i="32"/>
  <c r="G25" i="32"/>
  <c r="E25" i="32"/>
  <c r="AC24" i="32"/>
  <c r="AA24" i="32"/>
  <c r="Y24" i="32"/>
  <c r="W24" i="32"/>
  <c r="U24" i="32"/>
  <c r="S24" i="32"/>
  <c r="Q24" i="32"/>
  <c r="O24" i="32"/>
  <c r="M24" i="32"/>
  <c r="K24" i="32"/>
  <c r="I24" i="32"/>
  <c r="G24" i="32"/>
  <c r="E24" i="32"/>
  <c r="AC23" i="32"/>
  <c r="AA23" i="32"/>
  <c r="Y23" i="32"/>
  <c r="W23" i="32"/>
  <c r="U23" i="32"/>
  <c r="S23" i="32"/>
  <c r="Q23" i="32"/>
  <c r="O23" i="32"/>
  <c r="M23" i="32"/>
  <c r="K23" i="32"/>
  <c r="I23" i="32"/>
  <c r="G23" i="32"/>
  <c r="E23" i="32"/>
  <c r="AC22" i="32"/>
  <c r="AA22" i="32"/>
  <c r="Y22" i="32"/>
  <c r="W22" i="32"/>
  <c r="U22" i="32"/>
  <c r="S22" i="32"/>
  <c r="Q22" i="32"/>
  <c r="O22" i="32"/>
  <c r="M22" i="32"/>
  <c r="K22" i="32"/>
  <c r="I22" i="32"/>
  <c r="G22" i="32"/>
  <c r="E22" i="32"/>
  <c r="AC21" i="32"/>
  <c r="AA21" i="32"/>
  <c r="Y21" i="32"/>
  <c r="W21" i="32"/>
  <c r="U21" i="32"/>
  <c r="S21" i="32"/>
  <c r="Q21" i="32"/>
  <c r="O21" i="32"/>
  <c r="M21" i="32"/>
  <c r="K21" i="32"/>
  <c r="I21" i="32"/>
  <c r="G21" i="32"/>
  <c r="E21" i="32"/>
  <c r="AC20" i="32"/>
  <c r="AA20" i="32"/>
  <c r="Y20" i="32"/>
  <c r="W20" i="32"/>
  <c r="U20" i="32"/>
  <c r="S20" i="32"/>
  <c r="Q20" i="32"/>
  <c r="O20" i="32"/>
  <c r="M20" i="32"/>
  <c r="K20" i="32"/>
  <c r="I20" i="32"/>
  <c r="G20" i="32"/>
  <c r="E20" i="32"/>
  <c r="AC19" i="32"/>
  <c r="AA19" i="32"/>
  <c r="Y19" i="32"/>
  <c r="W19" i="32"/>
  <c r="U19" i="32"/>
  <c r="S19" i="32"/>
  <c r="Q19" i="32"/>
  <c r="O19" i="32"/>
  <c r="M19" i="32"/>
  <c r="K19" i="32"/>
  <c r="I19" i="32"/>
  <c r="G19" i="32"/>
  <c r="E19" i="32"/>
  <c r="AC18" i="32"/>
  <c r="AA18" i="32"/>
  <c r="Y18" i="32"/>
  <c r="W18" i="32"/>
  <c r="U18" i="32"/>
  <c r="S18" i="32"/>
  <c r="Q18" i="32"/>
  <c r="O18" i="32"/>
  <c r="M18" i="32"/>
  <c r="K18" i="32"/>
  <c r="I18" i="32"/>
  <c r="G18" i="32"/>
  <c r="E18" i="32"/>
  <c r="AC17" i="32"/>
  <c r="AA17" i="32"/>
  <c r="Y17" i="32"/>
  <c r="W17" i="32"/>
  <c r="U17" i="32"/>
  <c r="S17" i="32"/>
  <c r="Q17" i="32"/>
  <c r="O17" i="32"/>
  <c r="M17" i="32"/>
  <c r="K17" i="32"/>
  <c r="I17" i="32"/>
  <c r="G17" i="32"/>
  <c r="E17" i="32"/>
  <c r="AC16" i="32"/>
  <c r="AA16" i="32"/>
  <c r="Y16" i="32"/>
  <c r="W16" i="32"/>
  <c r="U16" i="32"/>
  <c r="S16" i="32"/>
  <c r="Q16" i="32"/>
  <c r="O16" i="32"/>
  <c r="M16" i="32"/>
  <c r="K16" i="32"/>
  <c r="I16" i="32"/>
  <c r="G16" i="32"/>
  <c r="E16" i="32"/>
  <c r="AC15" i="32"/>
  <c r="AA15" i="32"/>
  <c r="Y15" i="32"/>
  <c r="W15" i="32"/>
  <c r="U15" i="32"/>
  <c r="S15" i="32"/>
  <c r="Q15" i="32"/>
  <c r="O15" i="32"/>
  <c r="M15" i="32"/>
  <c r="K15" i="32"/>
  <c r="I15" i="32"/>
  <c r="G15" i="32"/>
  <c r="E15" i="32"/>
  <c r="AC14" i="32"/>
  <c r="AA14" i="32"/>
  <c r="Y14" i="32"/>
  <c r="W14" i="32"/>
  <c r="U14" i="32"/>
  <c r="S14" i="32"/>
  <c r="Q14" i="32"/>
  <c r="O14" i="32"/>
  <c r="M14" i="32"/>
  <c r="K14" i="32"/>
  <c r="I14" i="32"/>
  <c r="G14" i="32"/>
  <c r="E14" i="32"/>
  <c r="AC13" i="32"/>
  <c r="AA13" i="32"/>
  <c r="Y13" i="32"/>
  <c r="W13" i="32"/>
  <c r="U13" i="32"/>
  <c r="S13" i="32"/>
  <c r="Q13" i="32"/>
  <c r="O13" i="32"/>
  <c r="M13" i="32"/>
  <c r="K13" i="32"/>
  <c r="I13" i="32"/>
  <c r="G13" i="32"/>
  <c r="E13" i="32"/>
  <c r="AC12" i="32"/>
  <c r="AA12" i="32"/>
  <c r="Y12" i="32"/>
  <c r="W12" i="32"/>
  <c r="U12" i="32"/>
  <c r="S12" i="32"/>
  <c r="Q12" i="32"/>
  <c r="O12" i="32"/>
  <c r="M12" i="32"/>
  <c r="K12" i="32"/>
  <c r="I12" i="32"/>
  <c r="G12" i="32"/>
  <c r="E12" i="32"/>
  <c r="AC11" i="32"/>
  <c r="AA11" i="32"/>
  <c r="Y11" i="32"/>
  <c r="W11" i="32"/>
  <c r="U11" i="32"/>
  <c r="S11" i="32"/>
  <c r="Q11" i="32"/>
  <c r="O11" i="32"/>
  <c r="M11" i="32"/>
  <c r="K11" i="32"/>
  <c r="I11" i="32"/>
  <c r="G11" i="32"/>
  <c r="E11" i="32"/>
  <c r="AC10" i="32"/>
  <c r="AA10" i="32"/>
  <c r="Y10" i="32"/>
  <c r="W10" i="32"/>
  <c r="U10" i="32"/>
  <c r="S10" i="32"/>
  <c r="Q10" i="32"/>
  <c r="O10" i="32"/>
  <c r="M10" i="32"/>
  <c r="K10" i="32"/>
  <c r="I10" i="32"/>
  <c r="G10" i="32"/>
  <c r="E10" i="32"/>
  <c r="AC9" i="32"/>
  <c r="AA9" i="32"/>
  <c r="Y9" i="32"/>
  <c r="W9" i="32"/>
  <c r="U9" i="32"/>
  <c r="S9" i="32"/>
  <c r="Q9" i="32"/>
  <c r="O9" i="32"/>
  <c r="M9" i="32"/>
  <c r="K9" i="32"/>
  <c r="I9" i="32"/>
  <c r="G9" i="32"/>
  <c r="E9" i="32"/>
  <c r="AC25" i="31"/>
  <c r="AA25" i="31"/>
  <c r="Y25" i="31"/>
  <c r="W25" i="31"/>
  <c r="U25" i="31"/>
  <c r="S25" i="31"/>
  <c r="Q25" i="31"/>
  <c r="O25" i="31"/>
  <c r="M25" i="31"/>
  <c r="K25" i="31"/>
  <c r="I25" i="31"/>
  <c r="G25" i="31"/>
  <c r="E25" i="31"/>
  <c r="AC24" i="31"/>
  <c r="AA24" i="31"/>
  <c r="Y24" i="31"/>
  <c r="W24" i="31"/>
  <c r="U24" i="31"/>
  <c r="S24" i="31"/>
  <c r="Q24" i="31"/>
  <c r="O24" i="31"/>
  <c r="M24" i="31"/>
  <c r="K24" i="31"/>
  <c r="I24" i="31"/>
  <c r="G24" i="31"/>
  <c r="E24" i="31"/>
  <c r="AC23" i="31"/>
  <c r="AA23" i="31"/>
  <c r="Y23" i="31"/>
  <c r="W23" i="31"/>
  <c r="U23" i="31"/>
  <c r="S23" i="31"/>
  <c r="Q23" i="31"/>
  <c r="O23" i="31"/>
  <c r="M23" i="31"/>
  <c r="K23" i="31"/>
  <c r="I23" i="31"/>
  <c r="G23" i="31"/>
  <c r="E23" i="31"/>
  <c r="AC22" i="31"/>
  <c r="AA22" i="31"/>
  <c r="Y22" i="31"/>
  <c r="W22" i="31"/>
  <c r="U22" i="31"/>
  <c r="S22" i="31"/>
  <c r="Q22" i="31"/>
  <c r="O22" i="31"/>
  <c r="M22" i="31"/>
  <c r="K22" i="31"/>
  <c r="I22" i="31"/>
  <c r="G22" i="31"/>
  <c r="E22" i="31"/>
  <c r="AC21" i="31"/>
  <c r="AA21" i="31"/>
  <c r="Y21" i="31"/>
  <c r="W21" i="31"/>
  <c r="U21" i="31"/>
  <c r="S21" i="31"/>
  <c r="Q21" i="31"/>
  <c r="O21" i="31"/>
  <c r="M21" i="31"/>
  <c r="K21" i="31"/>
  <c r="I21" i="31"/>
  <c r="G21" i="31"/>
  <c r="E21" i="31"/>
  <c r="AC20" i="31"/>
  <c r="AA20" i="31"/>
  <c r="Y20" i="31"/>
  <c r="W20" i="31"/>
  <c r="U20" i="31"/>
  <c r="S20" i="31"/>
  <c r="Q20" i="31"/>
  <c r="O20" i="31"/>
  <c r="M20" i="31"/>
  <c r="K20" i="31"/>
  <c r="I20" i="31"/>
  <c r="G20" i="31"/>
  <c r="E20" i="31"/>
  <c r="AC19" i="31"/>
  <c r="AA19" i="31"/>
  <c r="Y19" i="31"/>
  <c r="W19" i="31"/>
  <c r="U19" i="31"/>
  <c r="S19" i="31"/>
  <c r="Q19" i="31"/>
  <c r="O19" i="31"/>
  <c r="M19" i="31"/>
  <c r="K19" i="31"/>
  <c r="I19" i="31"/>
  <c r="G19" i="31"/>
  <c r="E19" i="31"/>
  <c r="AC18" i="31"/>
  <c r="AA18" i="31"/>
  <c r="Y18" i="31"/>
  <c r="W18" i="31"/>
  <c r="U18" i="31"/>
  <c r="S18" i="31"/>
  <c r="Q18" i="31"/>
  <c r="O18" i="31"/>
  <c r="M18" i="31"/>
  <c r="K18" i="31"/>
  <c r="I18" i="31"/>
  <c r="G18" i="31"/>
  <c r="E18" i="31"/>
  <c r="AC17" i="31"/>
  <c r="AA17" i="31"/>
  <c r="Y17" i="31"/>
  <c r="W17" i="31"/>
  <c r="U17" i="31"/>
  <c r="S17" i="31"/>
  <c r="Q17" i="31"/>
  <c r="O17" i="31"/>
  <c r="M17" i="31"/>
  <c r="K17" i="31"/>
  <c r="I17" i="31"/>
  <c r="G17" i="31"/>
  <c r="E17" i="31"/>
  <c r="AC16" i="31"/>
  <c r="AA16" i="31"/>
  <c r="Y16" i="31"/>
  <c r="W16" i="31"/>
  <c r="U16" i="31"/>
  <c r="S16" i="31"/>
  <c r="Q16" i="31"/>
  <c r="O16" i="31"/>
  <c r="M16" i="31"/>
  <c r="K16" i="31"/>
  <c r="I16" i="31"/>
  <c r="G16" i="31"/>
  <c r="E16" i="31"/>
  <c r="AC15" i="31"/>
  <c r="AA15" i="31"/>
  <c r="Y15" i="31"/>
  <c r="W15" i="31"/>
  <c r="U15" i="31"/>
  <c r="S15" i="31"/>
  <c r="Q15" i="31"/>
  <c r="O15" i="31"/>
  <c r="M15" i="31"/>
  <c r="K15" i="31"/>
  <c r="I15" i="31"/>
  <c r="G15" i="31"/>
  <c r="E15" i="31"/>
  <c r="AC14" i="31"/>
  <c r="AA14" i="31"/>
  <c r="Y14" i="31"/>
  <c r="W14" i="31"/>
  <c r="U14" i="31"/>
  <c r="S14" i="31"/>
  <c r="Q14" i="31"/>
  <c r="O14" i="31"/>
  <c r="M14" i="31"/>
  <c r="K14" i="31"/>
  <c r="I14" i="31"/>
  <c r="G14" i="31"/>
  <c r="E14" i="31"/>
  <c r="AC13" i="31"/>
  <c r="AA13" i="31"/>
  <c r="Y13" i="31"/>
  <c r="W13" i="31"/>
  <c r="U13" i="31"/>
  <c r="S13" i="31"/>
  <c r="Q13" i="31"/>
  <c r="O13" i="31"/>
  <c r="M13" i="31"/>
  <c r="K13" i="31"/>
  <c r="I13" i="31"/>
  <c r="G13" i="31"/>
  <c r="E13" i="31"/>
  <c r="AC12" i="31"/>
  <c r="AA12" i="31"/>
  <c r="Y12" i="31"/>
  <c r="W12" i="31"/>
  <c r="U12" i="31"/>
  <c r="S12" i="31"/>
  <c r="Q12" i="31"/>
  <c r="O12" i="31"/>
  <c r="M12" i="31"/>
  <c r="K12" i="31"/>
  <c r="I12" i="31"/>
  <c r="G12" i="31"/>
  <c r="E12" i="31"/>
  <c r="AC11" i="31"/>
  <c r="AA11" i="31"/>
  <c r="Y11" i="31"/>
  <c r="W11" i="31"/>
  <c r="U11" i="31"/>
  <c r="S11" i="31"/>
  <c r="Q11" i="31"/>
  <c r="O11" i="31"/>
  <c r="M11" i="31"/>
  <c r="K11" i="31"/>
  <c r="I11" i="31"/>
  <c r="G11" i="31"/>
  <c r="E11" i="31"/>
  <c r="AC10" i="31"/>
  <c r="AA10" i="31"/>
  <c r="Y10" i="31"/>
  <c r="W10" i="31"/>
  <c r="U10" i="31"/>
  <c r="S10" i="31"/>
  <c r="Q10" i="31"/>
  <c r="O10" i="31"/>
  <c r="M10" i="31"/>
  <c r="K10" i="31"/>
  <c r="I10" i="31"/>
  <c r="G10" i="31"/>
  <c r="E10" i="31"/>
  <c r="AC9" i="31"/>
  <c r="AA9" i="31"/>
  <c r="Y9" i="31"/>
  <c r="W9" i="31"/>
  <c r="U9" i="31"/>
  <c r="S9" i="31"/>
  <c r="Q9" i="31"/>
  <c r="O9" i="31"/>
  <c r="M9" i="31"/>
  <c r="K9" i="31"/>
  <c r="I9" i="31"/>
  <c r="G9" i="31"/>
  <c r="E9" i="31"/>
  <c r="AC25" i="30"/>
  <c r="AA25" i="30"/>
  <c r="Y25" i="30"/>
  <c r="W25" i="30"/>
  <c r="U25" i="30"/>
  <c r="S25" i="30"/>
  <c r="Q25" i="30"/>
  <c r="Q24" i="30"/>
  <c r="O25" i="30"/>
  <c r="M25" i="30"/>
  <c r="K25" i="30"/>
  <c r="I25" i="30"/>
  <c r="G25" i="30"/>
  <c r="E23" i="30"/>
  <c r="E25" i="30"/>
  <c r="AC24" i="30"/>
  <c r="AA24" i="30"/>
  <c r="Y24" i="30"/>
  <c r="W24" i="30"/>
  <c r="U24" i="30"/>
  <c r="S24" i="30"/>
  <c r="O24" i="30"/>
  <c r="M24" i="30"/>
  <c r="K24" i="30"/>
  <c r="I24" i="30"/>
  <c r="G24" i="30"/>
  <c r="E24" i="30"/>
  <c r="AC23" i="30"/>
  <c r="AA23" i="30"/>
  <c r="Y23" i="30"/>
  <c r="W23" i="30"/>
  <c r="U23" i="30"/>
  <c r="S23" i="30"/>
  <c r="Q23" i="30"/>
  <c r="O23" i="30"/>
  <c r="M23" i="30"/>
  <c r="K23" i="30"/>
  <c r="I23" i="30"/>
  <c r="G23" i="30"/>
  <c r="AC22" i="30"/>
  <c r="AA22" i="30"/>
  <c r="Y22" i="30"/>
  <c r="W22" i="30"/>
  <c r="U22" i="30"/>
  <c r="S22" i="30"/>
  <c r="Q22" i="30"/>
  <c r="O22" i="30"/>
  <c r="M22" i="30"/>
  <c r="K22" i="30"/>
  <c r="I22" i="30"/>
  <c r="G22" i="30"/>
  <c r="E22" i="30"/>
  <c r="AC21" i="30"/>
  <c r="AA21" i="30"/>
  <c r="Y21" i="30"/>
  <c r="W21" i="30"/>
  <c r="U21" i="30"/>
  <c r="S21" i="30"/>
  <c r="Q21" i="30"/>
  <c r="O21" i="30"/>
  <c r="M21" i="30"/>
  <c r="K21" i="30"/>
  <c r="I21" i="30"/>
  <c r="G21" i="30"/>
  <c r="E21" i="30"/>
  <c r="AC20" i="30"/>
  <c r="AA20" i="30"/>
  <c r="Y20" i="30"/>
  <c r="W20" i="30"/>
  <c r="U20" i="30"/>
  <c r="S20" i="30"/>
  <c r="Q20" i="30"/>
  <c r="O20" i="30"/>
  <c r="M20" i="30"/>
  <c r="K20" i="30"/>
  <c r="I20" i="30"/>
  <c r="G20" i="30"/>
  <c r="E20" i="30"/>
  <c r="AC19" i="30"/>
  <c r="AA19" i="30"/>
  <c r="Y19" i="30"/>
  <c r="W19" i="30"/>
  <c r="U19" i="30"/>
  <c r="S19" i="30"/>
  <c r="Q19" i="30"/>
  <c r="O19" i="30"/>
  <c r="M19" i="30"/>
  <c r="K19" i="30"/>
  <c r="I19" i="30"/>
  <c r="G19" i="30"/>
  <c r="E19" i="30"/>
  <c r="AC18" i="30"/>
  <c r="AA18" i="30"/>
  <c r="Y18" i="30"/>
  <c r="W18" i="30"/>
  <c r="U18" i="30"/>
  <c r="S18" i="30"/>
  <c r="Q18" i="30"/>
  <c r="O18" i="30"/>
  <c r="M18" i="30"/>
  <c r="K18" i="30"/>
  <c r="I18" i="30"/>
  <c r="G18" i="30"/>
  <c r="E18" i="30"/>
  <c r="AC17" i="30"/>
  <c r="AA17" i="30"/>
  <c r="Y17" i="30"/>
  <c r="W17" i="30"/>
  <c r="U17" i="30"/>
  <c r="S17" i="30"/>
  <c r="Q17" i="30"/>
  <c r="O17" i="30"/>
  <c r="M17" i="30"/>
  <c r="K17" i="30"/>
  <c r="I17" i="30"/>
  <c r="G17" i="30"/>
  <c r="E17" i="30"/>
  <c r="AC16" i="30"/>
  <c r="AA16" i="30"/>
  <c r="Y16" i="30"/>
  <c r="W16" i="30"/>
  <c r="U16" i="30"/>
  <c r="S16" i="30"/>
  <c r="Q16" i="30"/>
  <c r="O16" i="30"/>
  <c r="M16" i="30"/>
  <c r="K16" i="30"/>
  <c r="I16" i="30"/>
  <c r="G16" i="30"/>
  <c r="E16" i="30"/>
  <c r="AC15" i="30"/>
  <c r="AA15" i="30"/>
  <c r="Y15" i="30"/>
  <c r="W15" i="30"/>
  <c r="U15" i="30"/>
  <c r="S15" i="30"/>
  <c r="Q15" i="30"/>
  <c r="O15" i="30"/>
  <c r="M15" i="30"/>
  <c r="K15" i="30"/>
  <c r="I15" i="30"/>
  <c r="G15" i="30"/>
  <c r="E15" i="30"/>
  <c r="AC14" i="30"/>
  <c r="AA14" i="30"/>
  <c r="Y14" i="30"/>
  <c r="W14" i="30"/>
  <c r="U14" i="30"/>
  <c r="S14" i="30"/>
  <c r="Q14" i="30"/>
  <c r="O14" i="30"/>
  <c r="M14" i="30"/>
  <c r="K14" i="30"/>
  <c r="I14" i="30"/>
  <c r="G14" i="30"/>
  <c r="E14" i="30"/>
  <c r="AC13" i="30"/>
  <c r="AA13" i="30"/>
  <c r="Y13" i="30"/>
  <c r="W13" i="30"/>
  <c r="U13" i="30"/>
  <c r="S13" i="30"/>
  <c r="Q13" i="30"/>
  <c r="O13" i="30"/>
  <c r="M13" i="30"/>
  <c r="K13" i="30"/>
  <c r="I13" i="30"/>
  <c r="G13" i="30"/>
  <c r="E13" i="30"/>
  <c r="AC12" i="30"/>
  <c r="AA12" i="30"/>
  <c r="Y12" i="30"/>
  <c r="W12" i="30"/>
  <c r="U12" i="30"/>
  <c r="S12" i="30"/>
  <c r="Q12" i="30"/>
  <c r="O12" i="30"/>
  <c r="M12" i="30"/>
  <c r="K12" i="30"/>
  <c r="I12" i="30"/>
  <c r="G12" i="30"/>
  <c r="E12" i="30"/>
  <c r="AC11" i="30"/>
  <c r="AA11" i="30"/>
  <c r="Y11" i="30"/>
  <c r="W11" i="30"/>
  <c r="U11" i="30"/>
  <c r="S11" i="30"/>
  <c r="Q11" i="30"/>
  <c r="O11" i="30"/>
  <c r="M11" i="30"/>
  <c r="K11" i="30"/>
  <c r="I11" i="30"/>
  <c r="G11" i="30"/>
  <c r="E11" i="30"/>
  <c r="AC10" i="30"/>
  <c r="AA10" i="30"/>
  <c r="Y10" i="30"/>
  <c r="W10" i="30"/>
  <c r="U10" i="30"/>
  <c r="S10" i="30"/>
  <c r="Q10" i="30"/>
  <c r="O10" i="30"/>
  <c r="M10" i="30"/>
  <c r="K10" i="30"/>
  <c r="I10" i="30"/>
  <c r="G10" i="30"/>
  <c r="E10" i="30"/>
  <c r="AC9" i="30"/>
  <c r="AA9" i="30"/>
  <c r="Y9" i="30"/>
  <c r="W9" i="30"/>
  <c r="U9" i="30"/>
  <c r="S9" i="30"/>
  <c r="Q9" i="30"/>
  <c r="O9" i="30"/>
  <c r="M9" i="30"/>
  <c r="K9" i="30"/>
  <c r="I9" i="30"/>
  <c r="G9" i="30"/>
  <c r="E9" i="30"/>
  <c r="E24" i="29"/>
  <c r="G24" i="29"/>
  <c r="I24" i="29"/>
  <c r="K24" i="29"/>
  <c r="M24" i="29"/>
  <c r="O24" i="29"/>
  <c r="Q24" i="29"/>
  <c r="S24" i="29"/>
  <c r="U24" i="29"/>
  <c r="W24" i="29"/>
  <c r="Y24" i="29"/>
  <c r="AA24" i="29"/>
  <c r="AC24" i="29"/>
  <c r="E23" i="29"/>
  <c r="G23" i="29"/>
  <c r="I23" i="29"/>
  <c r="K23" i="29"/>
  <c r="M23" i="29"/>
  <c r="O23" i="29"/>
  <c r="Q23" i="29"/>
  <c r="S23" i="29"/>
  <c r="U23" i="29"/>
  <c r="W23" i="29"/>
  <c r="Y23" i="29"/>
  <c r="AA23" i="29"/>
  <c r="AC23" i="29"/>
  <c r="AC22" i="29"/>
  <c r="AC21" i="29"/>
  <c r="AC20" i="29"/>
  <c r="AC19" i="29"/>
  <c r="AC18" i="29"/>
  <c r="AC17" i="29"/>
  <c r="AC16" i="29"/>
  <c r="AC15" i="29"/>
  <c r="AC14" i="29"/>
  <c r="AC13" i="29"/>
  <c r="AC12" i="29"/>
  <c r="AC11" i="29"/>
  <c r="AC10" i="29"/>
  <c r="AC9" i="29"/>
  <c r="AA22" i="29"/>
  <c r="AA21" i="29"/>
  <c r="AA20" i="29"/>
  <c r="AA19" i="29"/>
  <c r="AA18" i="29"/>
  <c r="AA17" i="29"/>
  <c r="AA16" i="29"/>
  <c r="AA15" i="29"/>
  <c r="AA14" i="29"/>
  <c r="AA13" i="29"/>
  <c r="AA12" i="29"/>
  <c r="AA11" i="29"/>
  <c r="AA10" i="29"/>
  <c r="AA9" i="29"/>
  <c r="Y22" i="29"/>
  <c r="Y21" i="29"/>
  <c r="Y20" i="29"/>
  <c r="Y19" i="29"/>
  <c r="Y18" i="29"/>
  <c r="Y17" i="29"/>
  <c r="Y16" i="29"/>
  <c r="Y15" i="29"/>
  <c r="Y14" i="29"/>
  <c r="Y13" i="29"/>
  <c r="Y12" i="29"/>
  <c r="Y11" i="29"/>
  <c r="Y10" i="29"/>
  <c r="Y9" i="29"/>
  <c r="W22" i="29"/>
  <c r="W21" i="29"/>
  <c r="W20" i="29"/>
  <c r="W19" i="29"/>
  <c r="W18" i="29"/>
  <c r="W17" i="29"/>
  <c r="W16" i="29"/>
  <c r="W15" i="29"/>
  <c r="W14" i="29"/>
  <c r="W13" i="29"/>
  <c r="W12" i="29"/>
  <c r="W11" i="29"/>
  <c r="W10" i="29"/>
  <c r="W9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E20" i="29"/>
  <c r="Q12" i="29"/>
  <c r="Q9" i="29"/>
  <c r="Q22" i="29"/>
  <c r="Q21" i="29"/>
  <c r="Q20" i="29"/>
  <c r="Q19" i="29"/>
  <c r="Q18" i="29"/>
  <c r="Q17" i="29"/>
  <c r="Q16" i="29"/>
  <c r="Q15" i="29"/>
  <c r="Q14" i="29"/>
  <c r="Q13" i="29"/>
  <c r="Q11" i="29"/>
  <c r="Q10" i="29"/>
  <c r="E10" i="29"/>
  <c r="E11" i="29"/>
  <c r="E12" i="29"/>
  <c r="E13" i="29"/>
  <c r="E14" i="29"/>
  <c r="E15" i="29"/>
  <c r="E16" i="29"/>
  <c r="E17" i="29"/>
  <c r="E18" i="29"/>
  <c r="E19" i="29"/>
  <c r="E21" i="29"/>
  <c r="E22" i="29"/>
  <c r="E9" i="29"/>
</calcChain>
</file>

<file path=xl/sharedStrings.xml><?xml version="1.0" encoding="utf-8"?>
<sst xmlns="http://schemas.openxmlformats.org/spreadsheetml/2006/main" count="508" uniqueCount="65">
  <si>
    <t>年度</t>
    <rPh sb="0" eb="1">
      <t>ネン</t>
    </rPh>
    <rPh sb="1" eb="2">
      <t>ド</t>
    </rPh>
    <phoneticPr fontId="1"/>
  </si>
  <si>
    <t>平成12</t>
    <rPh sb="0" eb="2">
      <t>ヘイセイ</t>
    </rPh>
    <phoneticPr fontId="1"/>
  </si>
  <si>
    <t>注：1  数値は名目値。</t>
    <rPh sb="0" eb="1">
      <t>チュウ</t>
    </rPh>
    <rPh sb="5" eb="7">
      <t>スウチ</t>
    </rPh>
    <rPh sb="8" eb="10">
      <t>メイモク</t>
    </rPh>
    <rPh sb="10" eb="11">
      <t>アタイ</t>
    </rPh>
    <phoneticPr fontId="1"/>
  </si>
  <si>
    <t>国内総生産</t>
    <rPh sb="0" eb="2">
      <t>コクナイ</t>
    </rPh>
    <rPh sb="2" eb="5">
      <t>ソウセイサン</t>
    </rPh>
    <phoneticPr fontId="1"/>
  </si>
  <si>
    <t>民間最終消費支出</t>
    <rPh sb="0" eb="2">
      <t>ミンカン</t>
    </rPh>
    <rPh sb="2" eb="4">
      <t>サイシュウ</t>
    </rPh>
    <rPh sb="4" eb="6">
      <t>ショウヒ</t>
    </rPh>
    <rPh sb="6" eb="8">
      <t>シシュツ</t>
    </rPh>
    <phoneticPr fontId="1"/>
  </si>
  <si>
    <t>民間企業設備</t>
    <rPh sb="0" eb="2">
      <t>ミンカン</t>
    </rPh>
    <rPh sb="2" eb="4">
      <t>キギョウ</t>
    </rPh>
    <rPh sb="4" eb="6">
      <t>セツビ</t>
    </rPh>
    <phoneticPr fontId="1"/>
  </si>
  <si>
    <t>財貨・サービスの輸出</t>
    <rPh sb="0" eb="2">
      <t>ザイカ</t>
    </rPh>
    <rPh sb="8" eb="10">
      <t>ユシュツ</t>
    </rPh>
    <phoneticPr fontId="1"/>
  </si>
  <si>
    <t>国民所得</t>
    <rPh sb="0" eb="2">
      <t>コクミン</t>
    </rPh>
    <rPh sb="2" eb="3">
      <t>ショ</t>
    </rPh>
    <rPh sb="3" eb="4">
      <t>トク</t>
    </rPh>
    <phoneticPr fontId="1"/>
  </si>
  <si>
    <t>労働雇用</t>
    <rPh sb="0" eb="2">
      <t>ロウドウ</t>
    </rPh>
    <rPh sb="2" eb="4">
      <t>コヨウ</t>
    </rPh>
    <phoneticPr fontId="1"/>
  </si>
  <si>
    <t xml:space="preserve">（単位：兆円、万人、％）
</t>
    <rPh sb="1" eb="3">
      <t>タンイ</t>
    </rPh>
    <rPh sb="4" eb="6">
      <t>チョウエン</t>
    </rPh>
    <rPh sb="7" eb="9">
      <t>マンニン</t>
    </rPh>
    <phoneticPr fontId="1"/>
  </si>
  <si>
    <t>前年比</t>
    <rPh sb="0" eb="3">
      <t>ゼンネンヒ</t>
    </rPh>
    <phoneticPr fontId="1"/>
  </si>
  <si>
    <t>－</t>
    <phoneticPr fontId="1"/>
  </si>
  <si>
    <t>政府
支出</t>
    <rPh sb="0" eb="2">
      <t>セイフ</t>
    </rPh>
    <rPh sb="3" eb="5">
      <t>シシュツ</t>
    </rPh>
    <phoneticPr fontId="1"/>
  </si>
  <si>
    <t>民間
住宅</t>
    <rPh sb="0" eb="2">
      <t>ミンカン</t>
    </rPh>
    <rPh sb="3" eb="5">
      <t>ジュウタク</t>
    </rPh>
    <phoneticPr fontId="1"/>
  </si>
  <si>
    <t>財産
所得</t>
    <rPh sb="0" eb="2">
      <t>ザイサン</t>
    </rPh>
    <rPh sb="3" eb="5">
      <t>ショトク</t>
    </rPh>
    <phoneticPr fontId="1"/>
  </si>
  <si>
    <t>企業
所得</t>
    <rPh sb="0" eb="2">
      <t>キギョウ</t>
    </rPh>
    <rPh sb="3" eb="5">
      <t>ショトク</t>
    </rPh>
    <phoneticPr fontId="1"/>
  </si>
  <si>
    <t>完全
失業率</t>
    <rPh sb="0" eb="2">
      <t>カンゼン</t>
    </rPh>
    <rPh sb="3" eb="5">
      <t>シツギョウ</t>
    </rPh>
    <rPh sb="5" eb="6">
      <t>リツ</t>
    </rPh>
    <phoneticPr fontId="1"/>
  </si>
  <si>
    <t>　　 3 「前年比」はJミルクによる算出。</t>
    <phoneticPr fontId="1"/>
  </si>
  <si>
    <t>雇用者
報酬</t>
    <rPh sb="0" eb="3">
      <t>コヨウシャ</t>
    </rPh>
    <rPh sb="4" eb="6">
      <t>ホウシュウ</t>
    </rPh>
    <phoneticPr fontId="1"/>
  </si>
  <si>
    <t>雇用者
総数</t>
    <rPh sb="0" eb="3">
      <t>コヨウシャ</t>
    </rPh>
    <rPh sb="4" eb="6">
      <t>ソウスウ</t>
    </rPh>
    <phoneticPr fontId="1"/>
  </si>
  <si>
    <t>就業者
総数</t>
    <rPh sb="0" eb="3">
      <t>シュウギョウシャ</t>
    </rPh>
    <rPh sb="4" eb="6">
      <t>ソウスウ</t>
    </rPh>
    <phoneticPr fontId="1"/>
  </si>
  <si>
    <t>労働力
人口</t>
    <rPh sb="0" eb="3">
      <t>ロウドウリョク</t>
    </rPh>
    <rPh sb="4" eb="6">
      <t>ジンコウ</t>
    </rPh>
    <phoneticPr fontId="1"/>
  </si>
  <si>
    <t>データ元：内閣府「平成28年度の経済見通しと経済財政運営の基本的態度」</t>
    <rPh sb="3" eb="4">
      <t>モト</t>
    </rPh>
    <rPh sb="5" eb="7">
      <t>ナイカク</t>
    </rPh>
    <rPh sb="7" eb="8">
      <t>フ</t>
    </rPh>
    <rPh sb="9" eb="11">
      <t>ヘイセイ</t>
    </rPh>
    <rPh sb="13" eb="15">
      <t>ネンド</t>
    </rPh>
    <rPh sb="16" eb="18">
      <t>ケイザイ</t>
    </rPh>
    <rPh sb="18" eb="20">
      <t>ミトオ</t>
    </rPh>
    <rPh sb="22" eb="24">
      <t>ケイザイ</t>
    </rPh>
    <rPh sb="24" eb="26">
      <t>ザイセイ</t>
    </rPh>
    <rPh sb="26" eb="28">
      <t>ウンエイ</t>
    </rPh>
    <rPh sb="29" eb="32">
      <t>キホンテキ</t>
    </rPh>
    <rPh sb="32" eb="34">
      <t>タイド</t>
    </rPh>
    <phoneticPr fontId="1"/>
  </si>
  <si>
    <t>主要経済指標の推移と2015年度の実績見込み、2016年度見通し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</si>
  <si>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　　 2 2015年度は実績見込み、2016年度は見通し。</t>
    <rPh sb="9" eb="11">
      <t>ネンド</t>
    </rPh>
    <rPh sb="12" eb="14">
      <t>ジッセキ</t>
    </rPh>
    <rPh sb="14" eb="16">
      <t>ミコ</t>
    </rPh>
    <rPh sb="22" eb="24">
      <t>ネンド</t>
    </rPh>
    <rPh sb="25" eb="27">
      <t>ミトオ</t>
    </rPh>
    <phoneticPr fontId="1"/>
  </si>
  <si>
    <t xml:space="preserve">毎年1回更新、最終更新日2016/3/30
</t>
    <phoneticPr fontId="1"/>
  </si>
  <si>
    <t>主要経済指標の推移と2016年度の実績見込み、2017年度見通し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</si>
  <si>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データ元：内閣府「平成29年度の経済見通しと経済財政運営の基本的態度」</t>
    <rPh sb="3" eb="4">
      <t>モト</t>
    </rPh>
    <rPh sb="5" eb="7">
      <t>ナイカク</t>
    </rPh>
    <rPh sb="7" eb="8">
      <t>フ</t>
    </rPh>
    <rPh sb="9" eb="11">
      <t>ヘイセイ</t>
    </rPh>
    <rPh sb="13" eb="15">
      <t>ネンド</t>
    </rPh>
    <rPh sb="16" eb="18">
      <t>ケイザイ</t>
    </rPh>
    <rPh sb="18" eb="20">
      <t>ミトオ</t>
    </rPh>
    <rPh sb="22" eb="24">
      <t>ケイザイ</t>
    </rPh>
    <rPh sb="24" eb="26">
      <t>ザイセイ</t>
    </rPh>
    <rPh sb="26" eb="28">
      <t>ウンエイ</t>
    </rPh>
    <rPh sb="29" eb="32">
      <t>キホンテキ</t>
    </rPh>
    <rPh sb="32" eb="34">
      <t>タイド</t>
    </rPh>
    <phoneticPr fontId="1"/>
  </si>
  <si>
    <t>　　 2 2016年度は実績見込み、2017年度は見通し。</t>
    <rPh sb="9" eb="11">
      <t>ネンド</t>
    </rPh>
    <rPh sb="12" eb="14">
      <t>ジッセキ</t>
    </rPh>
    <rPh sb="14" eb="16">
      <t>ミコ</t>
    </rPh>
    <rPh sb="22" eb="24">
      <t>ネンド</t>
    </rPh>
    <rPh sb="25" eb="27">
      <t>ミトオ</t>
    </rPh>
    <phoneticPr fontId="1"/>
  </si>
  <si>
    <t>－</t>
    <phoneticPr fontId="1"/>
  </si>
  <si>
    <t>　　 3 「前年比」はJミルクによる算出。</t>
    <phoneticPr fontId="1"/>
  </si>
  <si>
    <t xml:space="preserve">毎年1回更新、最終更新日2017/3/30
</t>
    <phoneticPr fontId="1"/>
  </si>
  <si>
    <t>主要経済指標の推移と2017年度の実績見込み、2018年度見通し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</si>
  <si>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データ元：内閣府「平成30年度の経済見通しと経済財政運営の基本的態度」</t>
    <rPh sb="3" eb="4">
      <t>モト</t>
    </rPh>
    <rPh sb="5" eb="7">
      <t>ナイカク</t>
    </rPh>
    <rPh sb="7" eb="8">
      <t>フ</t>
    </rPh>
    <rPh sb="9" eb="11">
      <t>ヘイセイ</t>
    </rPh>
    <rPh sb="13" eb="15">
      <t>ネンド</t>
    </rPh>
    <rPh sb="16" eb="18">
      <t>ケイザイ</t>
    </rPh>
    <rPh sb="18" eb="20">
      <t>ミトオ</t>
    </rPh>
    <rPh sb="22" eb="24">
      <t>ケイザイ</t>
    </rPh>
    <rPh sb="24" eb="26">
      <t>ザイセイ</t>
    </rPh>
    <rPh sb="26" eb="28">
      <t>ウンエイ</t>
    </rPh>
    <rPh sb="29" eb="32">
      <t>キホンテキ</t>
    </rPh>
    <rPh sb="32" eb="34">
      <t>タイド</t>
    </rPh>
    <phoneticPr fontId="1"/>
  </si>
  <si>
    <t>　　 2 2017年度は実績見込み、2018年度は見通し。</t>
    <rPh sb="9" eb="11">
      <t>ネンド</t>
    </rPh>
    <rPh sb="12" eb="14">
      <t>ジッセキ</t>
    </rPh>
    <rPh sb="14" eb="16">
      <t>ミコ</t>
    </rPh>
    <rPh sb="22" eb="24">
      <t>ネンド</t>
    </rPh>
    <rPh sb="25" eb="27">
      <t>ミトオ</t>
    </rPh>
    <phoneticPr fontId="1"/>
  </si>
  <si>
    <t>雇用者数</t>
    <rPh sb="0" eb="3">
      <t>コヨウシャ</t>
    </rPh>
    <rPh sb="3" eb="4">
      <t>スウ</t>
    </rPh>
    <phoneticPr fontId="1"/>
  </si>
  <si>
    <t>令和2</t>
    <rPh sb="0" eb="2">
      <t>レイワ</t>
    </rPh>
    <phoneticPr fontId="1"/>
  </si>
  <si>
    <t>31/令和1</t>
    <rPh sb="3" eb="5">
      <t>レイワ</t>
    </rPh>
    <phoneticPr fontId="1"/>
  </si>
  <si>
    <t>　　 2 2018年度は実績、2019年度は実績見込み、2020年度は見通し。</t>
    <rPh sb="9" eb="11">
      <t>ネンド</t>
    </rPh>
    <rPh sb="12" eb="14">
      <t>ジッセキ</t>
    </rPh>
    <rPh sb="19" eb="21">
      <t>ネンド</t>
    </rPh>
    <rPh sb="22" eb="24">
      <t>ジッセキ</t>
    </rPh>
    <rPh sb="24" eb="26">
      <t>ミコ</t>
    </rPh>
    <rPh sb="35" eb="37">
      <t>ミトオ</t>
    </rPh>
    <phoneticPr fontId="1"/>
  </si>
  <si>
    <t>データ元：内閣府「令和２年度の経済見通しと経済財政運営の基本的態度」</t>
    <rPh sb="3" eb="4">
      <t>モト</t>
    </rPh>
    <rPh sb="5" eb="7">
      <t>ナイカク</t>
    </rPh>
    <rPh sb="7" eb="8">
      <t>フ</t>
    </rPh>
    <rPh sb="9" eb="11">
      <t>レイワ</t>
    </rPh>
    <rPh sb="12" eb="14">
      <t>ネンド</t>
    </rPh>
    <rPh sb="15" eb="17">
      <t>ケイザイ</t>
    </rPh>
    <rPh sb="17" eb="19">
      <t>ミトオ</t>
    </rPh>
    <rPh sb="21" eb="23">
      <t>ケイザイ</t>
    </rPh>
    <rPh sb="23" eb="25">
      <t>ザイセイ</t>
    </rPh>
    <rPh sb="25" eb="27">
      <t>ウンエイ</t>
    </rPh>
    <rPh sb="28" eb="31">
      <t>キホンテキ</t>
    </rPh>
    <rPh sb="31" eb="33">
      <t>タイド</t>
    </rPh>
    <phoneticPr fontId="1"/>
  </si>
  <si>
    <t>主要経済指標の推移と2019年度の実績見込み、2020年度見通し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</si>
  <si>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 xml:space="preserve">毎年1回更新、最終更新日2019/2/15
</t>
    <phoneticPr fontId="1"/>
  </si>
  <si>
    <t>主要経済指標の推移と2018年度の実績見込み、2019年度見通し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</si>
  <si>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　　 2 2017年度は実績、2018年度は実績見込み、2019年度は見通し。</t>
    <rPh sb="9" eb="11">
      <t>ネンド</t>
    </rPh>
    <rPh sb="12" eb="14">
      <t>ジッセキ</t>
    </rPh>
    <rPh sb="19" eb="21">
      <t>ネンド</t>
    </rPh>
    <rPh sb="22" eb="24">
      <t>ジッセキ</t>
    </rPh>
    <rPh sb="24" eb="26">
      <t>ミコ</t>
    </rPh>
    <rPh sb="35" eb="37">
      <t>ミトオ</t>
    </rPh>
    <phoneticPr fontId="1"/>
  </si>
  <si>
    <t xml:space="preserve">毎年1回更新、最終更新日2020/2/17
</t>
    <phoneticPr fontId="1"/>
  </si>
  <si>
    <t xml:space="preserve">毎年1回更新、最終更新日2021/3/31
</t>
    <phoneticPr fontId="1"/>
  </si>
  <si>
    <t>　　 2 2019年度は実績、2020年度は実績見込み、2021年度は見通し。</t>
    <rPh sb="9" eb="11">
      <t>ネンド</t>
    </rPh>
    <rPh sb="12" eb="14">
      <t>ジッセキ</t>
    </rPh>
    <rPh sb="19" eb="21">
      <t>ネンド</t>
    </rPh>
    <rPh sb="22" eb="24">
      <t>ジッセキ</t>
    </rPh>
    <rPh sb="24" eb="26">
      <t>ミコ</t>
    </rPh>
    <rPh sb="35" eb="37">
      <t>ミトオ</t>
    </rPh>
    <phoneticPr fontId="1"/>
  </si>
  <si>
    <t>主要経済指標の推移と2020年度の実績見込み、2021年度見通し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</si>
  <si>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主要経済指標の推移と2021年度の実績見込み、2022年度見通し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</si>
  <si>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 xml:space="preserve">毎年1回更新、最終更新日2022/4/12
</t>
    <phoneticPr fontId="1"/>
  </si>
  <si>
    <t>　　 2 2020年度は実績、2021年度は実績見込み、2022年度は見通し。</t>
    <rPh sb="9" eb="11">
      <t>ネンド</t>
    </rPh>
    <rPh sb="12" eb="14">
      <t>ジッセキ</t>
    </rPh>
    <rPh sb="19" eb="21">
      <t>ネンド</t>
    </rPh>
    <rPh sb="22" eb="24">
      <t>ジッセキ</t>
    </rPh>
    <rPh sb="24" eb="26">
      <t>ミコ</t>
    </rPh>
    <rPh sb="35" eb="37">
      <t>ミトオ</t>
    </rPh>
    <phoneticPr fontId="1"/>
  </si>
  <si>
    <t>データ元：内閣府「令和4年度の経済見通しと経済財政運営の基本的態度」</t>
    <rPh sb="3" eb="4">
      <t>モト</t>
    </rPh>
    <rPh sb="5" eb="7">
      <t>ナイカク</t>
    </rPh>
    <rPh sb="7" eb="8">
      <t>フ</t>
    </rPh>
    <rPh sb="9" eb="11">
      <t>レイワ</t>
    </rPh>
    <rPh sb="12" eb="14">
      <t>ネンド</t>
    </rPh>
    <rPh sb="15" eb="17">
      <t>ケイザイ</t>
    </rPh>
    <rPh sb="17" eb="19">
      <t>ミトオ</t>
    </rPh>
    <rPh sb="21" eb="23">
      <t>ケイザイ</t>
    </rPh>
    <rPh sb="23" eb="25">
      <t>ザイセイ</t>
    </rPh>
    <rPh sb="25" eb="27">
      <t>ウンエイ</t>
    </rPh>
    <rPh sb="28" eb="31">
      <t>キホンテキ</t>
    </rPh>
    <rPh sb="31" eb="33">
      <t>タイド</t>
    </rPh>
    <phoneticPr fontId="1"/>
  </si>
  <si>
    <t>データ元：内閣府「令和3年度の経済見通しと経済財政運営の基本的態度」</t>
    <rPh sb="3" eb="4">
      <t>モト</t>
    </rPh>
    <rPh sb="5" eb="7">
      <t>ナイカク</t>
    </rPh>
    <rPh sb="7" eb="8">
      <t>フ</t>
    </rPh>
    <rPh sb="9" eb="11">
      <t>レイワ</t>
    </rPh>
    <rPh sb="12" eb="14">
      <t>ネンド</t>
    </rPh>
    <rPh sb="15" eb="17">
      <t>ケイザイ</t>
    </rPh>
    <rPh sb="17" eb="19">
      <t>ミトオ</t>
    </rPh>
    <rPh sb="21" eb="23">
      <t>ケイザイ</t>
    </rPh>
    <rPh sb="23" eb="25">
      <t>ザイセイ</t>
    </rPh>
    <rPh sb="25" eb="27">
      <t>ウンエイ</t>
    </rPh>
    <rPh sb="28" eb="31">
      <t>キホンテキ</t>
    </rPh>
    <rPh sb="31" eb="33">
      <t>タイド</t>
    </rPh>
    <phoneticPr fontId="1"/>
  </si>
  <si>
    <t xml:space="preserve">毎年1回更新、最終更新日2023/5/17
</t>
    <phoneticPr fontId="1"/>
  </si>
  <si>
    <t>主要経済指標の推移と2022年度の実績見込み、2023年度見通し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</si>
  <si>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データ元：内閣府「令和5年度の経済見通しと経済財政運営の基本的態度」</t>
    <rPh sb="3" eb="4">
      <t>モト</t>
    </rPh>
    <rPh sb="5" eb="7">
      <t>ナイカク</t>
    </rPh>
    <rPh sb="7" eb="8">
      <t>フ</t>
    </rPh>
    <rPh sb="9" eb="11">
      <t>レイワ</t>
    </rPh>
    <rPh sb="12" eb="14">
      <t>ネンド</t>
    </rPh>
    <rPh sb="15" eb="17">
      <t>ケイザイ</t>
    </rPh>
    <rPh sb="17" eb="19">
      <t>ミトオ</t>
    </rPh>
    <rPh sb="21" eb="23">
      <t>ケイザイ</t>
    </rPh>
    <rPh sb="23" eb="25">
      <t>ザイセイ</t>
    </rPh>
    <rPh sb="25" eb="27">
      <t>ウンエイ</t>
    </rPh>
    <rPh sb="28" eb="31">
      <t>キホンテキ</t>
    </rPh>
    <rPh sb="31" eb="33">
      <t>タイド</t>
    </rPh>
    <phoneticPr fontId="1"/>
  </si>
  <si>
    <t>　　 2 2021年度は実績、2022年度は実績見込み、2023度は見通し。</t>
    <rPh sb="9" eb="11">
      <t>ネンド</t>
    </rPh>
    <rPh sb="12" eb="14">
      <t>ジッセキ</t>
    </rPh>
    <rPh sb="19" eb="21">
      <t>ネンド</t>
    </rPh>
    <rPh sb="22" eb="24">
      <t>ジッセキ</t>
    </rPh>
    <rPh sb="24" eb="26">
      <t>ミコ</t>
    </rPh>
    <rPh sb="34" eb="36">
      <t>ミトオ</t>
    </rPh>
    <phoneticPr fontId="1"/>
  </si>
  <si>
    <t xml:space="preserve">毎年1回更新、最終更新日2024/5/24
</t>
    <phoneticPr fontId="1"/>
  </si>
  <si>
    <t>主要経済指標の推移と2023年度の実績見込み、2024年度見通し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</si>
  <si>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データ元：内閣府「令和６年度の経済見通しと経済財政運営の基本的態度」</t>
    <rPh sb="3" eb="4">
      <t>モト</t>
    </rPh>
    <rPh sb="5" eb="7">
      <t>ナイカク</t>
    </rPh>
    <rPh sb="7" eb="8">
      <t>フ</t>
    </rPh>
    <phoneticPr fontId="1"/>
  </si>
  <si>
    <t>　　 2 2022年度は実績、2023年度は実績見込み、2024度は見通し。</t>
    <rPh sb="9" eb="11">
      <t>ネンド</t>
    </rPh>
    <rPh sb="12" eb="14">
      <t>ジッセキ</t>
    </rPh>
    <rPh sb="19" eb="21">
      <t>ネンド</t>
    </rPh>
    <rPh sb="22" eb="24">
      <t>ジッセキ</t>
    </rPh>
    <rPh sb="24" eb="26">
      <t>ミコ</t>
    </rPh>
    <rPh sb="34" eb="36">
      <t>ミトオ</t>
    </rPh>
    <phoneticPr fontId="1"/>
  </si>
  <si>
    <t>毎年1回更新、最終更新日2025/4/24</t>
    <phoneticPr fontId="1"/>
  </si>
  <si>
    <t>主要経済指標の推移と2024年度の実績見込み、2025年度見通し</t>
    <rPh sb="0" eb="2">
      <t>シュヨウ</t>
    </rPh>
    <rPh sb="2" eb="4">
      <t>ケイザイ</t>
    </rPh>
    <rPh sb="4" eb="6">
      <t>シヒョウ</t>
    </rPh>
    <rPh sb="7" eb="9">
      <t>スイイ</t>
    </rPh>
    <rPh sb="14" eb="16">
      <t>ネンド</t>
    </rPh>
    <rPh sb="17" eb="19">
      <t>ジッセキ</t>
    </rPh>
    <rPh sb="19" eb="21">
      <t>ミコ</t>
    </rPh>
    <rPh sb="27" eb="29">
      <t>ネンド</t>
    </rPh>
    <rPh sb="29" eb="31">
      <t>ミトオ</t>
    </rPh>
    <phoneticPr fontId="1"/>
  </si>
  <si>
    <t>　　 2 2023年度は実績、2024年度は実績見込み、2025度は見通し。</t>
    <rPh sb="9" eb="11">
      <t>ネンド</t>
    </rPh>
    <rPh sb="12" eb="14">
      <t>ジッセキ</t>
    </rPh>
    <rPh sb="19" eb="21">
      <t>ネンド</t>
    </rPh>
    <rPh sb="22" eb="24">
      <t>ジッセキ</t>
    </rPh>
    <rPh sb="24" eb="26">
      <t>ミコ</t>
    </rPh>
    <rPh sb="34" eb="36">
      <t>ミトオ</t>
    </rPh>
    <phoneticPr fontId="1"/>
  </si>
  <si>
    <t>データ元：内閣府「令和7年度の経済見通しと経済財政運営の基本的態度」</t>
    <rPh sb="3" eb="4">
      <t>モト</t>
    </rPh>
    <rPh sb="5" eb="7">
      <t>ナイカク</t>
    </rPh>
    <rPh sb="7" eb="8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</si>
</sst>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;\-#,##0;&quot;-&quot;"/>
    <numFmt numFmtId="178" formatCode="#,##0.0_);[Red]\(#,##0.0\)"/>
    <numFmt numFmtId="179" formatCode="#,##0_);[Red]\(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</borders>
  <cellStyleXfs count="6">
    <xf numFmtId="0" fontId="0" fillId="0" borderId="0"/>
    <xf numFmtId="177" fontId="9" fillId="0" borderId="0" applyFill="0" applyBorder="0" applyAlignment="0"/>
    <xf numFmtId="0" fontId="10" fillId="0" borderId="7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/>
    <xf numFmtId="38" fontId="8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179" fontId="2" fillId="0" borderId="9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0" fontId="7" fillId="3" borderId="33" xfId="0" applyFont="1" applyFill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6" fillId="0" borderId="0" xfId="0" applyFont="1" applyBorder="1" applyAlignment="1">
      <alignment vertical="center"/>
    </xf>
    <xf numFmtId="178" fontId="0" fillId="0" borderId="0" xfId="0" applyNumberFormat="1"/>
    <xf numFmtId="178" fontId="2" fillId="4" borderId="11" xfId="0" applyNumberFormat="1" applyFont="1" applyFill="1" applyBorder="1" applyAlignment="1">
      <alignment horizontal="right" vertical="center"/>
    </xf>
    <xf numFmtId="178" fontId="2" fillId="4" borderId="19" xfId="0" applyNumberFormat="1" applyFont="1" applyFill="1" applyBorder="1" applyAlignment="1">
      <alignment horizontal="right" vertical="center"/>
    </xf>
    <xf numFmtId="179" fontId="2" fillId="4" borderId="19" xfId="0" applyNumberFormat="1" applyFont="1" applyFill="1" applyBorder="1" applyAlignment="1">
      <alignment horizontal="right" vertical="center"/>
    </xf>
    <xf numFmtId="178" fontId="2" fillId="4" borderId="20" xfId="0" applyNumberFormat="1" applyFont="1" applyFill="1" applyBorder="1" applyAlignment="1">
      <alignment horizontal="right" vertical="center"/>
    </xf>
    <xf numFmtId="178" fontId="2" fillId="4" borderId="13" xfId="0" applyNumberFormat="1" applyFont="1" applyFill="1" applyBorder="1" applyAlignment="1">
      <alignment horizontal="right" vertical="center"/>
    </xf>
    <xf numFmtId="178" fontId="2" fillId="4" borderId="9" xfId="0" applyNumberFormat="1" applyFont="1" applyFill="1" applyBorder="1" applyAlignment="1">
      <alignment horizontal="right" vertical="center"/>
    </xf>
    <xf numFmtId="179" fontId="2" fillId="4" borderId="9" xfId="0" applyNumberFormat="1" applyFont="1" applyFill="1" applyBorder="1" applyAlignment="1">
      <alignment horizontal="right" vertical="center"/>
    </xf>
    <xf numFmtId="178" fontId="2" fillId="4" borderId="10" xfId="0" applyNumberFormat="1" applyFont="1" applyFill="1" applyBorder="1" applyAlignment="1">
      <alignment horizontal="right" vertical="center"/>
    </xf>
    <xf numFmtId="178" fontId="2" fillId="4" borderId="8" xfId="0" applyNumberFormat="1" applyFont="1" applyFill="1" applyBorder="1" applyAlignment="1">
      <alignment horizontal="right" vertical="center"/>
    </xf>
    <xf numFmtId="178" fontId="2" fillId="4" borderId="16" xfId="0" applyNumberFormat="1" applyFont="1" applyFill="1" applyBorder="1" applyAlignment="1">
      <alignment horizontal="right" vertical="center"/>
    </xf>
    <xf numFmtId="178" fontId="2" fillId="4" borderId="14" xfId="0" applyNumberFormat="1" applyFont="1" applyFill="1" applyBorder="1" applyAlignment="1">
      <alignment horizontal="right" vertical="center"/>
    </xf>
    <xf numFmtId="179" fontId="2" fillId="4" borderId="14" xfId="0" applyNumberFormat="1" applyFont="1" applyFill="1" applyBorder="1" applyAlignment="1">
      <alignment horizontal="right" vertical="center"/>
    </xf>
    <xf numFmtId="178" fontId="2" fillId="4" borderId="15" xfId="0" applyNumberFormat="1" applyFont="1" applyFill="1" applyBorder="1" applyAlignment="1">
      <alignment horizontal="right" vertical="center"/>
    </xf>
    <xf numFmtId="178" fontId="2" fillId="4" borderId="17" xfId="0" applyNumberFormat="1" applyFont="1" applyFill="1" applyBorder="1" applyAlignment="1">
      <alignment horizontal="right" vertical="center"/>
    </xf>
    <xf numFmtId="179" fontId="2" fillId="4" borderId="17" xfId="0" applyNumberFormat="1" applyFont="1" applyFill="1" applyBorder="1" applyAlignment="1">
      <alignment horizontal="right" vertical="center"/>
    </xf>
    <xf numFmtId="178" fontId="2" fillId="4" borderId="18" xfId="0" applyNumberFormat="1" applyFont="1" applyFill="1" applyBorder="1" applyAlignment="1">
      <alignment horizontal="right" vertical="center"/>
    </xf>
    <xf numFmtId="0" fontId="12" fillId="5" borderId="2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3" borderId="35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/>
    </xf>
    <xf numFmtId="178" fontId="2" fillId="0" borderId="40" xfId="0" applyNumberFormat="1" applyFont="1" applyBorder="1" applyAlignment="1">
      <alignment horizontal="right" vertical="center"/>
    </xf>
    <xf numFmtId="178" fontId="2" fillId="0" borderId="17" xfId="0" applyNumberFormat="1" applyFont="1" applyBorder="1" applyAlignment="1">
      <alignment horizontal="right" vertical="center"/>
    </xf>
    <xf numFmtId="179" fontId="2" fillId="0" borderId="17" xfId="0" applyNumberFormat="1" applyFont="1" applyBorder="1" applyAlignment="1">
      <alignment horizontal="right" vertical="center"/>
    </xf>
    <xf numFmtId="178" fontId="2" fillId="0" borderId="18" xfId="0" applyNumberFormat="1" applyFont="1" applyBorder="1" applyAlignment="1">
      <alignment horizontal="right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178" fontId="2" fillId="0" borderId="44" xfId="0" applyNumberFormat="1" applyFont="1" applyBorder="1" applyAlignment="1">
      <alignment horizontal="right" vertical="center"/>
    </xf>
    <xf numFmtId="179" fontId="2" fillId="0" borderId="44" xfId="0" applyNumberFormat="1" applyFont="1" applyBorder="1" applyAlignment="1">
      <alignment horizontal="right" vertical="center"/>
    </xf>
    <xf numFmtId="178" fontId="2" fillId="0" borderId="42" xfId="0" applyNumberFormat="1" applyFont="1" applyBorder="1" applyAlignment="1">
      <alignment horizontal="right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right" vertical="center"/>
    </xf>
    <xf numFmtId="178" fontId="2" fillId="0" borderId="47" xfId="0" applyNumberFormat="1" applyFont="1" applyBorder="1" applyAlignment="1">
      <alignment horizontal="right" vertical="center"/>
    </xf>
    <xf numFmtId="178" fontId="2" fillId="0" borderId="48" xfId="0" applyNumberFormat="1" applyFont="1" applyBorder="1" applyAlignment="1">
      <alignment horizontal="right" vertical="center"/>
    </xf>
    <xf numFmtId="179" fontId="2" fillId="0" borderId="48" xfId="0" applyNumberFormat="1" applyFont="1" applyBorder="1" applyAlignment="1">
      <alignment horizontal="right" vertical="center"/>
    </xf>
    <xf numFmtId="178" fontId="2" fillId="0" borderId="46" xfId="0" applyNumberFormat="1" applyFont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178" fontId="2" fillId="0" borderId="14" xfId="0" applyNumberFormat="1" applyFont="1" applyBorder="1" applyAlignment="1">
      <alignment horizontal="right" vertical="center"/>
    </xf>
    <xf numFmtId="179" fontId="2" fillId="0" borderId="14" xfId="0" applyNumberFormat="1" applyFont="1" applyBorder="1" applyAlignment="1">
      <alignment horizontal="right" vertical="center"/>
    </xf>
    <xf numFmtId="178" fontId="2" fillId="0" borderId="15" xfId="0" applyNumberFormat="1" applyFont="1" applyBorder="1" applyAlignment="1">
      <alignment horizontal="right" vertical="center"/>
    </xf>
    <xf numFmtId="178" fontId="2" fillId="0" borderId="17" xfId="0" applyNumberFormat="1" applyFont="1" applyFill="1" applyBorder="1" applyAlignment="1">
      <alignment horizontal="right" vertical="center"/>
    </xf>
    <xf numFmtId="178" fontId="2" fillId="0" borderId="14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178" fontId="2" fillId="0" borderId="50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2" fillId="0" borderId="45" xfId="0" applyNumberFormat="1" applyFont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9" fontId="2" fillId="0" borderId="12" xfId="0" applyNumberFormat="1" applyFont="1" applyBorder="1" applyAlignment="1">
      <alignment horizontal="right" vertical="center"/>
    </xf>
    <xf numFmtId="178" fontId="2" fillId="0" borderId="5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 2" xf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56"/>
  <sheetViews>
    <sheetView showGridLines="0" tabSelected="1" zoomScaleNormal="10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AD34" sqref="AD34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62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35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29</v>
      </c>
      <c r="F8" s="24">
        <v>286.89999999999998</v>
      </c>
      <c r="G8" s="24" t="s">
        <v>29</v>
      </c>
      <c r="H8" s="24">
        <v>20.2</v>
      </c>
      <c r="I8" s="24" t="s">
        <v>29</v>
      </c>
      <c r="J8" s="24">
        <v>80</v>
      </c>
      <c r="K8" s="24" t="s">
        <v>29</v>
      </c>
      <c r="L8" s="24">
        <v>121.5</v>
      </c>
      <c r="M8" s="24" t="s">
        <v>29</v>
      </c>
      <c r="N8" s="24">
        <v>55.6</v>
      </c>
      <c r="O8" s="24" t="s">
        <v>29</v>
      </c>
      <c r="P8" s="24">
        <v>380.5</v>
      </c>
      <c r="Q8" s="24" t="s">
        <v>29</v>
      </c>
      <c r="R8" s="24">
        <v>280.10000000000002</v>
      </c>
      <c r="S8" s="24" t="s">
        <v>29</v>
      </c>
      <c r="T8" s="24">
        <v>16.899999999999999</v>
      </c>
      <c r="U8" s="24" t="s">
        <v>29</v>
      </c>
      <c r="V8" s="24">
        <v>83.5</v>
      </c>
      <c r="W8" s="24" t="s">
        <v>29</v>
      </c>
      <c r="X8" s="25">
        <v>6772</v>
      </c>
      <c r="Y8" s="24" t="s">
        <v>29</v>
      </c>
      <c r="Z8" s="25">
        <v>6453</v>
      </c>
      <c r="AA8" s="24" t="s">
        <v>29</v>
      </c>
      <c r="AB8" s="25">
        <v>5372</v>
      </c>
      <c r="AC8" s="24" t="s">
        <v>29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5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5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5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32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539.29999999999995</v>
      </c>
      <c r="E24" s="75">
        <f t="shared" si="0"/>
        <v>101.33408493047725</v>
      </c>
      <c r="F24" s="75">
        <v>300.5</v>
      </c>
      <c r="G24" s="75">
        <f t="shared" si="0"/>
        <v>100.20006668889631</v>
      </c>
      <c r="H24" s="75">
        <v>17</v>
      </c>
      <c r="I24" s="71">
        <f t="shared" si="1"/>
        <v>106.91823899371069</v>
      </c>
      <c r="J24" s="71">
        <v>83.6</v>
      </c>
      <c r="K24" s="71">
        <f t="shared" si="1"/>
        <v>102.95566502463053</v>
      </c>
      <c r="L24" s="71">
        <v>133.19999999999999</v>
      </c>
      <c r="M24" s="71">
        <f t="shared" si="2"/>
        <v>100.30120481927709</v>
      </c>
      <c r="N24" s="71">
        <v>88.6</v>
      </c>
      <c r="O24" s="71">
        <f t="shared" si="2"/>
        <v>96.619411123227906</v>
      </c>
      <c r="P24" s="71">
        <v>391.7</v>
      </c>
      <c r="Q24" s="71">
        <f>P24/P23*100</f>
        <v>100.82368082368083</v>
      </c>
      <c r="R24" s="71">
        <v>269.89999999999998</v>
      </c>
      <c r="S24" s="71">
        <f t="shared" si="3"/>
        <v>102.4677296886864</v>
      </c>
      <c r="T24" s="71">
        <v>24.1</v>
      </c>
      <c r="U24" s="71">
        <f t="shared" si="4"/>
        <v>93.774319066147868</v>
      </c>
      <c r="V24" s="71">
        <v>97.7</v>
      </c>
      <c r="W24" s="71">
        <f t="shared" si="4"/>
        <v>98.38872104733133</v>
      </c>
      <c r="X24" s="72">
        <v>6681</v>
      </c>
      <c r="Y24" s="71">
        <f t="shared" si="5"/>
        <v>101.15064345193036</v>
      </c>
      <c r="Z24" s="72">
        <v>6479</v>
      </c>
      <c r="AA24" s="71">
        <f t="shared" si="5"/>
        <v>101.4245460237946</v>
      </c>
      <c r="AB24" s="72">
        <v>5764</v>
      </c>
      <c r="AC24" s="71">
        <f t="shared" si="6"/>
        <v>101.80148357470857</v>
      </c>
      <c r="AD24" s="73">
        <v>3</v>
      </c>
    </row>
    <row r="25" spans="2:30" s="1" customFormat="1" ht="12" customHeight="1">
      <c r="B25" s="13">
        <v>2017</v>
      </c>
      <c r="C25" s="77">
        <v>29</v>
      </c>
      <c r="D25" s="78">
        <v>547.4</v>
      </c>
      <c r="E25" s="45">
        <f t="shared" si="0"/>
        <v>101.50194696829224</v>
      </c>
      <c r="F25" s="45">
        <v>303.2</v>
      </c>
      <c r="G25" s="45">
        <f t="shared" si="0"/>
        <v>100.89850249584028</v>
      </c>
      <c r="H25" s="45">
        <v>17.2</v>
      </c>
      <c r="I25" s="8">
        <f t="shared" si="1"/>
        <v>101.17647058823529</v>
      </c>
      <c r="J25" s="8">
        <v>86.2</v>
      </c>
      <c r="K25" s="8">
        <f t="shared" si="1"/>
        <v>103.11004784688996</v>
      </c>
      <c r="L25" s="8">
        <v>135.19999999999999</v>
      </c>
      <c r="M25" s="8">
        <f t="shared" si="2"/>
        <v>101.50150150150151</v>
      </c>
      <c r="N25" s="8">
        <v>98.2</v>
      </c>
      <c r="O25" s="8">
        <f t="shared" si="2"/>
        <v>110.83521444695262</v>
      </c>
      <c r="P25" s="8">
        <v>404.2</v>
      </c>
      <c r="Q25" s="8">
        <f t="shared" ref="Q25:Q32" si="7">P25/P24*100</f>
        <v>103.19121776870053</v>
      </c>
      <c r="R25" s="8">
        <v>276.3</v>
      </c>
      <c r="S25" s="8">
        <f t="shared" si="3"/>
        <v>102.37124861059652</v>
      </c>
      <c r="T25" s="8">
        <v>25.8</v>
      </c>
      <c r="U25" s="8">
        <f t="shared" si="4"/>
        <v>107.0539419087137</v>
      </c>
      <c r="V25" s="8">
        <v>102.1</v>
      </c>
      <c r="W25" s="8">
        <f t="shared" si="4"/>
        <v>104.50358239508699</v>
      </c>
      <c r="X25" s="10">
        <v>6750</v>
      </c>
      <c r="Y25" s="8">
        <f t="shared" si="5"/>
        <v>101.03277952402334</v>
      </c>
      <c r="Z25" s="10">
        <v>6566</v>
      </c>
      <c r="AA25" s="8">
        <f t="shared" si="5"/>
        <v>101.34279981478622</v>
      </c>
      <c r="AB25" s="10">
        <v>5848</v>
      </c>
      <c r="AC25" s="8">
        <f t="shared" si="6"/>
        <v>101.45732130464955</v>
      </c>
      <c r="AD25" s="9">
        <v>2.7</v>
      </c>
    </row>
    <row r="26" spans="2:30" s="1" customFormat="1" ht="12" customHeight="1">
      <c r="B26" s="104">
        <v>2018</v>
      </c>
      <c r="C26" s="77">
        <v>30</v>
      </c>
      <c r="D26" s="7">
        <v>548.4</v>
      </c>
      <c r="E26" s="45">
        <f t="shared" ref="E26:E32" si="8">D26/D25*100</f>
        <v>100.18268176835952</v>
      </c>
      <c r="F26" s="45">
        <v>304.7</v>
      </c>
      <c r="G26" s="45">
        <f t="shared" ref="G26:G32" si="9">F26/F25*100</f>
        <v>100.49472295514512</v>
      </c>
      <c r="H26" s="45">
        <v>16.5</v>
      </c>
      <c r="I26" s="8">
        <f t="shared" ref="I26:I32" si="10">H26/H25*100</f>
        <v>95.930232558139537</v>
      </c>
      <c r="J26" s="8">
        <v>88</v>
      </c>
      <c r="K26" s="8">
        <f t="shared" ref="K26:K32" si="11">J26/J25*100</f>
        <v>102.08816705336427</v>
      </c>
      <c r="L26" s="8">
        <v>136.80000000000001</v>
      </c>
      <c r="M26" s="8">
        <f t="shared" ref="M26:M32" si="12">L26/L25*100</f>
        <v>101.18343195266273</v>
      </c>
      <c r="N26" s="8">
        <v>100.6</v>
      </c>
      <c r="O26" s="8">
        <f t="shared" ref="O26:O32" si="13">N26/N25*100</f>
        <v>102.44399185336049</v>
      </c>
      <c r="P26" s="8">
        <v>404.3</v>
      </c>
      <c r="Q26" s="8">
        <f t="shared" si="7"/>
        <v>100.0247402276101</v>
      </c>
      <c r="R26" s="8">
        <v>284.7</v>
      </c>
      <c r="S26" s="8">
        <f t="shared" ref="S26:S32" si="14">R26/R25*100</f>
        <v>103.04017372421282</v>
      </c>
      <c r="T26" s="8">
        <v>27</v>
      </c>
      <c r="U26" s="8">
        <f t="shared" ref="U26:U32" si="15">T26/T25*100</f>
        <v>104.65116279069765</v>
      </c>
      <c r="V26" s="8">
        <v>92.5</v>
      </c>
      <c r="W26" s="8">
        <f t="shared" ref="W26:W32" si="16">V26/V25*100</f>
        <v>90.597453476983361</v>
      </c>
      <c r="X26" s="10">
        <v>6847</v>
      </c>
      <c r="Y26" s="8">
        <f t="shared" ref="Y26:Y32" si="17">X26/X25*100</f>
        <v>101.43703703703704</v>
      </c>
      <c r="Z26" s="10">
        <v>6681</v>
      </c>
      <c r="AA26" s="8">
        <f t="shared" ref="AA26:AA32" si="18">Z26/Z25*100</f>
        <v>101.75144684739567</v>
      </c>
      <c r="AB26" s="10">
        <v>5955</v>
      </c>
      <c r="AC26" s="8">
        <f t="shared" si="6"/>
        <v>101.82968536251711</v>
      </c>
      <c r="AD26" s="9">
        <v>2.4</v>
      </c>
    </row>
    <row r="27" spans="2:30" s="1" customFormat="1" ht="12" customHeight="1">
      <c r="B27" s="104">
        <v>2019</v>
      </c>
      <c r="C27" s="77" t="s">
        <v>37</v>
      </c>
      <c r="D27" s="7">
        <v>559.70000000000005</v>
      </c>
      <c r="E27" s="45">
        <f t="shared" si="8"/>
        <v>102.06053975200584</v>
      </c>
      <c r="F27" s="45">
        <v>304.2</v>
      </c>
      <c r="G27" s="45">
        <f t="shared" si="9"/>
        <v>99.835904168034133</v>
      </c>
      <c r="H27" s="45">
        <v>21.4</v>
      </c>
      <c r="I27" s="8">
        <f t="shared" si="10"/>
        <v>129.69696969696969</v>
      </c>
      <c r="J27" s="8">
        <v>91.6</v>
      </c>
      <c r="K27" s="8">
        <f t="shared" si="11"/>
        <v>104.09090909090908</v>
      </c>
      <c r="L27" s="8">
        <v>141</v>
      </c>
      <c r="M27" s="8">
        <f t="shared" si="12"/>
        <v>103.07017543859649</v>
      </c>
      <c r="N27" s="8">
        <v>95.5</v>
      </c>
      <c r="O27" s="8">
        <f t="shared" si="13"/>
        <v>94.930417495029829</v>
      </c>
      <c r="P27" s="8">
        <v>401.3</v>
      </c>
      <c r="Q27" s="8">
        <f t="shared" si="7"/>
        <v>99.257976749938166</v>
      </c>
      <c r="R27" s="8">
        <v>288</v>
      </c>
      <c r="S27" s="8">
        <f t="shared" si="14"/>
        <v>101.15911485774501</v>
      </c>
      <c r="T27" s="8">
        <v>25.9</v>
      </c>
      <c r="U27" s="8">
        <f t="shared" si="15"/>
        <v>95.925925925925924</v>
      </c>
      <c r="V27" s="8">
        <v>87.4</v>
      </c>
      <c r="W27" s="8">
        <f t="shared" si="16"/>
        <v>94.486486486486484</v>
      </c>
      <c r="X27" s="10">
        <v>6895</v>
      </c>
      <c r="Y27" s="8">
        <f t="shared" si="17"/>
        <v>100.70103695048927</v>
      </c>
      <c r="Z27" s="10">
        <v>6733</v>
      </c>
      <c r="AA27" s="8">
        <f t="shared" si="18"/>
        <v>100.7783265978147</v>
      </c>
      <c r="AB27" s="10">
        <v>6020</v>
      </c>
      <c r="AC27" s="8">
        <f t="shared" si="6"/>
        <v>101.09151973131823</v>
      </c>
      <c r="AD27" s="9">
        <v>2.2999999999999998</v>
      </c>
    </row>
    <row r="28" spans="2:30" s="1" customFormat="1" ht="12" customHeight="1">
      <c r="B28" s="104">
        <v>2020</v>
      </c>
      <c r="C28" s="77">
        <v>2</v>
      </c>
      <c r="D28" s="7">
        <v>535.5</v>
      </c>
      <c r="E28" s="45">
        <f t="shared" si="8"/>
        <v>95.676255136680354</v>
      </c>
      <c r="F28" s="45">
        <v>286.89999999999998</v>
      </c>
      <c r="G28" s="45">
        <f t="shared" si="9"/>
        <v>94.312952005259703</v>
      </c>
      <c r="H28" s="45">
        <v>19.8</v>
      </c>
      <c r="I28" s="8">
        <f t="shared" si="10"/>
        <v>92.523364485981318</v>
      </c>
      <c r="J28" s="8">
        <v>84.5</v>
      </c>
      <c r="K28" s="8">
        <f t="shared" si="11"/>
        <v>92.248908296943227</v>
      </c>
      <c r="L28" s="8">
        <v>144.6</v>
      </c>
      <c r="M28" s="8">
        <f t="shared" si="12"/>
        <v>102.55319148936171</v>
      </c>
      <c r="N28" s="8">
        <v>84.1</v>
      </c>
      <c r="O28" s="8">
        <f t="shared" si="13"/>
        <v>88.062827225130874</v>
      </c>
      <c r="P28" s="8">
        <v>375.7</v>
      </c>
      <c r="Q28" s="8">
        <f t="shared" si="7"/>
        <v>93.620732618988285</v>
      </c>
      <c r="R28" s="8">
        <v>283.7</v>
      </c>
      <c r="S28" s="8">
        <f t="shared" si="14"/>
        <v>98.506944444444443</v>
      </c>
      <c r="T28" s="8">
        <v>26.4</v>
      </c>
      <c r="U28" s="8">
        <f t="shared" si="15"/>
        <v>101.93050193050193</v>
      </c>
      <c r="V28" s="8">
        <v>65.599999999999994</v>
      </c>
      <c r="W28" s="8">
        <f t="shared" si="16"/>
        <v>75.057208237986259</v>
      </c>
      <c r="X28" s="10">
        <v>6863</v>
      </c>
      <c r="Y28" s="8">
        <f t="shared" si="17"/>
        <v>99.535895576504714</v>
      </c>
      <c r="Z28" s="10">
        <v>6664</v>
      </c>
      <c r="AA28" s="8">
        <f t="shared" si="18"/>
        <v>98.975196791920396</v>
      </c>
      <c r="AB28" s="10">
        <v>5962</v>
      </c>
      <c r="AC28" s="8">
        <f t="shared" si="6"/>
        <v>99.036544850498345</v>
      </c>
      <c r="AD28" s="9">
        <v>2.9</v>
      </c>
    </row>
    <row r="29" spans="2:30" s="1" customFormat="1" ht="12" customHeight="1">
      <c r="B29" s="103">
        <v>2021</v>
      </c>
      <c r="C29" s="69">
        <v>3</v>
      </c>
      <c r="D29" s="83">
        <v>550.5</v>
      </c>
      <c r="E29" s="75">
        <f t="shared" si="8"/>
        <v>102.80112044817926</v>
      </c>
      <c r="F29" s="75">
        <v>296.2</v>
      </c>
      <c r="G29" s="75">
        <f t="shared" si="9"/>
        <v>103.24154757755315</v>
      </c>
      <c r="H29" s="75">
        <v>21.1</v>
      </c>
      <c r="I29" s="71">
        <f t="shared" si="10"/>
        <v>106.56565656565658</v>
      </c>
      <c r="J29" s="71">
        <v>90.1</v>
      </c>
      <c r="K29" s="71">
        <f t="shared" si="11"/>
        <v>106.62721893491123</v>
      </c>
      <c r="L29" s="71">
        <v>148.69999999999999</v>
      </c>
      <c r="M29" s="71">
        <f t="shared" si="12"/>
        <v>102.83540802213</v>
      </c>
      <c r="N29" s="71">
        <v>103.6</v>
      </c>
      <c r="O29" s="71">
        <f t="shared" si="13"/>
        <v>123.18668252080856</v>
      </c>
      <c r="P29" s="71">
        <v>395.9</v>
      </c>
      <c r="Q29" s="71">
        <f t="shared" si="7"/>
        <v>105.37663029012509</v>
      </c>
      <c r="R29" s="71">
        <v>289.5</v>
      </c>
      <c r="S29" s="71">
        <f t="shared" si="14"/>
        <v>102.04441311244273</v>
      </c>
      <c r="T29" s="71">
        <v>27.4</v>
      </c>
      <c r="U29" s="71">
        <f t="shared" si="15"/>
        <v>103.78787878787878</v>
      </c>
      <c r="V29" s="71">
        <v>79</v>
      </c>
      <c r="W29" s="71">
        <f t="shared" si="16"/>
        <v>120.42682926829269</v>
      </c>
      <c r="X29" s="72">
        <v>6897</v>
      </c>
      <c r="Y29" s="71">
        <f t="shared" si="17"/>
        <v>100.49541017047939</v>
      </c>
      <c r="Z29" s="72">
        <v>6706</v>
      </c>
      <c r="AA29" s="71">
        <f t="shared" si="18"/>
        <v>100.63025210084034</v>
      </c>
      <c r="AB29" s="72">
        <v>6013</v>
      </c>
      <c r="AC29" s="71">
        <f t="shared" si="6"/>
        <v>100.85541764508554</v>
      </c>
      <c r="AD29" s="73">
        <v>2.8</v>
      </c>
    </row>
    <row r="30" spans="2:30" s="1" customFormat="1" ht="12" customHeight="1">
      <c r="B30" s="104">
        <v>2022</v>
      </c>
      <c r="C30" s="77">
        <v>4</v>
      </c>
      <c r="D30" s="7">
        <v>566.5</v>
      </c>
      <c r="E30" s="45">
        <f t="shared" si="8"/>
        <v>102.90644868301544</v>
      </c>
      <c r="F30" s="45">
        <v>315.8</v>
      </c>
      <c r="G30" s="45">
        <f t="shared" si="9"/>
        <v>106.61715057393654</v>
      </c>
      <c r="H30" s="45">
        <v>21.8</v>
      </c>
      <c r="I30" s="8">
        <f t="shared" si="10"/>
        <v>103.3175355450237</v>
      </c>
      <c r="J30" s="8">
        <v>96.9</v>
      </c>
      <c r="K30" s="8">
        <f t="shared" si="11"/>
        <v>107.54716981132077</v>
      </c>
      <c r="L30" s="8">
        <v>151.30000000000001</v>
      </c>
      <c r="M30" s="8">
        <f t="shared" si="12"/>
        <v>101.74848688634836</v>
      </c>
      <c r="N30" s="8">
        <v>123.2</v>
      </c>
      <c r="O30" s="8">
        <f t="shared" si="13"/>
        <v>118.91891891891892</v>
      </c>
      <c r="P30" s="8">
        <v>409</v>
      </c>
      <c r="Q30" s="8">
        <f t="shared" si="7"/>
        <v>103.30891639302855</v>
      </c>
      <c r="R30" s="8">
        <v>296.39999999999998</v>
      </c>
      <c r="S30" s="8">
        <f t="shared" si="14"/>
        <v>102.38341968911917</v>
      </c>
      <c r="T30" s="8">
        <v>30.3</v>
      </c>
      <c r="U30" s="8">
        <f t="shared" si="15"/>
        <v>110.58394160583941</v>
      </c>
      <c r="V30" s="8">
        <v>82.2</v>
      </c>
      <c r="W30" s="8">
        <f t="shared" si="16"/>
        <v>104.0506329113924</v>
      </c>
      <c r="X30" s="10">
        <v>6906</v>
      </c>
      <c r="Y30" s="8">
        <f t="shared" si="17"/>
        <v>100.13049151805133</v>
      </c>
      <c r="Z30" s="10">
        <v>6728</v>
      </c>
      <c r="AA30" s="8">
        <f t="shared" si="18"/>
        <v>100.32806441992246</v>
      </c>
      <c r="AB30" s="10">
        <v>6048</v>
      </c>
      <c r="AC30" s="8">
        <f t="shared" si="6"/>
        <v>100.58207217694995</v>
      </c>
      <c r="AD30" s="9">
        <v>2.6</v>
      </c>
    </row>
    <row r="31" spans="2:30" s="1" customFormat="1" ht="12" customHeight="1">
      <c r="B31" s="104">
        <v>2023</v>
      </c>
      <c r="C31" s="77">
        <v>5</v>
      </c>
      <c r="D31" s="7">
        <v>595.20000000000005</v>
      </c>
      <c r="E31" s="45">
        <f t="shared" si="8"/>
        <v>105.06619593998236</v>
      </c>
      <c r="F31" s="45">
        <v>323.10000000000002</v>
      </c>
      <c r="G31" s="45">
        <f t="shared" si="9"/>
        <v>102.31158961367954</v>
      </c>
      <c r="H31" s="45">
        <v>22.2</v>
      </c>
      <c r="I31" s="8">
        <f t="shared" si="10"/>
        <v>101.83486238532109</v>
      </c>
      <c r="J31" s="8">
        <v>101.8</v>
      </c>
      <c r="K31" s="8">
        <f t="shared" si="11"/>
        <v>105.05675954592361</v>
      </c>
      <c r="L31" s="8">
        <v>152.9</v>
      </c>
      <c r="M31" s="8">
        <f t="shared" si="12"/>
        <v>101.05750165234633</v>
      </c>
      <c r="N31" s="8">
        <v>132.19999999999999</v>
      </c>
      <c r="O31" s="8">
        <f t="shared" si="13"/>
        <v>107.3051948051948</v>
      </c>
      <c r="P31" s="8">
        <v>437.8</v>
      </c>
      <c r="Q31" s="8">
        <f t="shared" si="7"/>
        <v>107.04156479217603</v>
      </c>
      <c r="R31" s="8">
        <v>302.39999999999998</v>
      </c>
      <c r="S31" s="8">
        <f t="shared" si="14"/>
        <v>102.02429149797571</v>
      </c>
      <c r="T31" s="8">
        <v>33.1</v>
      </c>
      <c r="U31" s="8">
        <f t="shared" si="15"/>
        <v>109.24092409240924</v>
      </c>
      <c r="V31" s="8">
        <v>102.3</v>
      </c>
      <c r="W31" s="8">
        <f t="shared" si="16"/>
        <v>124.45255474452554</v>
      </c>
      <c r="X31" s="10">
        <v>6934</v>
      </c>
      <c r="Y31" s="8">
        <f t="shared" si="17"/>
        <v>100.40544454097886</v>
      </c>
      <c r="Z31" s="10">
        <v>6756</v>
      </c>
      <c r="AA31" s="8">
        <f t="shared" si="18"/>
        <v>100.41617122473245</v>
      </c>
      <c r="AB31" s="10">
        <v>6089</v>
      </c>
      <c r="AC31" s="8">
        <f t="shared" si="6"/>
        <v>100.67791005291005</v>
      </c>
      <c r="AD31" s="9">
        <v>2.6</v>
      </c>
    </row>
    <row r="32" spans="2:30" s="1" customFormat="1" ht="12" customHeight="1">
      <c r="B32" s="104">
        <v>2024</v>
      </c>
      <c r="C32" s="77">
        <v>6</v>
      </c>
      <c r="D32" s="7">
        <v>612.70000000000005</v>
      </c>
      <c r="E32" s="45">
        <f t="shared" si="8"/>
        <v>102.94018817204301</v>
      </c>
      <c r="F32" s="45">
        <v>333</v>
      </c>
      <c r="G32" s="45">
        <f t="shared" si="9"/>
        <v>103.06406685236769</v>
      </c>
      <c r="H32" s="45">
        <v>22.6</v>
      </c>
      <c r="I32" s="8">
        <f t="shared" si="10"/>
        <v>101.8018018018018</v>
      </c>
      <c r="J32" s="8">
        <v>107</v>
      </c>
      <c r="K32" s="8">
        <f t="shared" si="11"/>
        <v>105.10805500982319</v>
      </c>
      <c r="L32" s="8">
        <v>157.30000000000001</v>
      </c>
      <c r="M32" s="8">
        <f t="shared" si="12"/>
        <v>102.87769784172663</v>
      </c>
      <c r="N32" s="8">
        <v>140</v>
      </c>
      <c r="O32" s="8">
        <f t="shared" si="13"/>
        <v>105.90015128593042</v>
      </c>
      <c r="P32" s="8">
        <v>452.8</v>
      </c>
      <c r="Q32" s="8">
        <f t="shared" si="7"/>
        <v>103.42622201918685</v>
      </c>
      <c r="R32" s="8">
        <v>313.89999999999998</v>
      </c>
      <c r="S32" s="8">
        <f t="shared" si="14"/>
        <v>103.80291005291005</v>
      </c>
      <c r="T32" s="8">
        <v>34.9</v>
      </c>
      <c r="U32" s="8">
        <f t="shared" si="15"/>
        <v>105.4380664652568</v>
      </c>
      <c r="V32" s="8">
        <v>104</v>
      </c>
      <c r="W32" s="8">
        <f t="shared" si="16"/>
        <v>101.66177908113391</v>
      </c>
      <c r="X32" s="10">
        <v>6955</v>
      </c>
      <c r="Y32" s="8">
        <f t="shared" si="17"/>
        <v>100.30285549466397</v>
      </c>
      <c r="Z32" s="10">
        <v>6779</v>
      </c>
      <c r="AA32" s="8">
        <f t="shared" si="18"/>
        <v>100.34043812907045</v>
      </c>
      <c r="AB32" s="10">
        <v>6121</v>
      </c>
      <c r="AC32" s="8">
        <f t="shared" si="6"/>
        <v>100.52553785514864</v>
      </c>
      <c r="AD32" s="9">
        <v>2.5</v>
      </c>
    </row>
    <row r="33" spans="2:30" s="1" customFormat="1" ht="12" customHeight="1">
      <c r="B33" s="105">
        <v>2025</v>
      </c>
      <c r="C33" s="64">
        <v>7</v>
      </c>
      <c r="D33" s="82">
        <v>629.29999999999995</v>
      </c>
      <c r="E33" s="76">
        <f t="shared" ref="E33" si="19">D33/D32*100</f>
        <v>102.70931940590826</v>
      </c>
      <c r="F33" s="76">
        <v>343.6</v>
      </c>
      <c r="G33" s="76">
        <f t="shared" ref="G33" si="20">F33/F32*100</f>
        <v>103.18318318318317</v>
      </c>
      <c r="H33" s="76">
        <v>22.8</v>
      </c>
      <c r="I33" s="66">
        <f t="shared" ref="I33" si="21">H33/H32*100</f>
        <v>100.88495575221239</v>
      </c>
      <c r="J33" s="66">
        <v>111.1</v>
      </c>
      <c r="K33" s="66">
        <f t="shared" ref="K33" si="22">J33/J32*100</f>
        <v>103.83177570093459</v>
      </c>
      <c r="L33" s="66">
        <v>159.19999999999999</v>
      </c>
      <c r="M33" s="66">
        <f t="shared" ref="M33" si="23">L33/L32*100</f>
        <v>101.20788302606482</v>
      </c>
      <c r="N33" s="66">
        <v>146.5</v>
      </c>
      <c r="O33" s="66">
        <f t="shared" ref="O33" si="24">N33/N32*100</f>
        <v>104.64285714285715</v>
      </c>
      <c r="P33" s="66">
        <v>462.6</v>
      </c>
      <c r="Q33" s="66">
        <f t="shared" ref="Q33" si="25">P33/P32*100</f>
        <v>102.16431095406359</v>
      </c>
      <c r="R33" s="66">
        <v>322.7</v>
      </c>
      <c r="S33" s="66">
        <f t="shared" ref="S33" si="26">R33/R32*100</f>
        <v>102.80344058617395</v>
      </c>
      <c r="T33" s="66">
        <v>35.1</v>
      </c>
      <c r="U33" s="66">
        <f t="shared" ref="U33" si="27">T33/T32*100</f>
        <v>100.57306590257879</v>
      </c>
      <c r="V33" s="66">
        <v>104.9</v>
      </c>
      <c r="W33" s="66">
        <f t="shared" ref="W33" si="28">V33/V32*100</f>
        <v>100.86538461538461</v>
      </c>
      <c r="X33" s="67">
        <v>6958</v>
      </c>
      <c r="Y33" s="66">
        <f t="shared" ref="Y33" si="29">X33/X32*100</f>
        <v>100.04313443565781</v>
      </c>
      <c r="Z33" s="67">
        <v>6788</v>
      </c>
      <c r="AA33" s="66">
        <f t="shared" ref="AA33" si="30">Z33/Z32*100</f>
        <v>100.13276294438708</v>
      </c>
      <c r="AB33" s="67">
        <v>6130</v>
      </c>
      <c r="AC33" s="66">
        <f t="shared" ref="AC33" si="31">AB33/AB32*100</f>
        <v>100.14703479823559</v>
      </c>
      <c r="AD33" s="68">
        <v>2.4</v>
      </c>
    </row>
    <row r="34" spans="2:30" ht="12" customHeight="1">
      <c r="B34" s="5" t="s">
        <v>64</v>
      </c>
      <c r="C34" s="21"/>
      <c r="D34" s="18"/>
      <c r="E34" s="17"/>
      <c r="F34" s="18"/>
      <c r="G34" s="17"/>
      <c r="H34" s="18"/>
      <c r="I34" s="17"/>
      <c r="J34" s="18"/>
      <c r="K34" s="17"/>
      <c r="L34" s="18"/>
      <c r="M34" s="17"/>
      <c r="N34" s="18"/>
      <c r="O34" s="1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ht="12" customHeight="1">
      <c r="B35" s="5" t="s">
        <v>2</v>
      </c>
      <c r="C35" s="21"/>
      <c r="D35" s="19"/>
      <c r="E35" s="19"/>
      <c r="F35" s="19"/>
      <c r="G35" s="19"/>
      <c r="H35" s="19"/>
      <c r="I35" s="19"/>
      <c r="J35" s="20"/>
    </row>
    <row r="36" spans="2:30" ht="12" customHeight="1">
      <c r="B36" s="5" t="s">
        <v>63</v>
      </c>
      <c r="C36" s="19"/>
      <c r="D36" s="19"/>
      <c r="E36" s="19"/>
      <c r="F36" s="19"/>
      <c r="G36" s="19"/>
      <c r="H36" s="19"/>
      <c r="I36" s="19"/>
      <c r="J36" s="20"/>
    </row>
    <row r="37" spans="2:30" ht="12" customHeight="1">
      <c r="B37" s="5" t="s">
        <v>30</v>
      </c>
      <c r="C37" s="19"/>
      <c r="D37" s="19"/>
      <c r="E37" s="19"/>
      <c r="F37" s="19"/>
      <c r="G37" s="19"/>
      <c r="H37" s="19"/>
      <c r="I37" s="19"/>
      <c r="J37" s="20"/>
      <c r="T37" s="6"/>
      <c r="V37" s="6"/>
      <c r="X37" s="6"/>
      <c r="Z37" s="6"/>
      <c r="AB37" s="6"/>
      <c r="AD37" s="6" t="s">
        <v>61</v>
      </c>
    </row>
    <row r="38" spans="2:30" ht="12" customHeight="1">
      <c r="C38" s="19"/>
      <c r="D38" s="19"/>
      <c r="E38" s="19"/>
      <c r="F38" s="19"/>
      <c r="G38" s="19"/>
      <c r="H38" s="19"/>
      <c r="I38" s="19"/>
      <c r="J38" s="20"/>
    </row>
    <row r="39" spans="2:30" ht="12" customHeight="1">
      <c r="F39" s="22"/>
    </row>
    <row r="40" spans="2:30">
      <c r="J40"/>
    </row>
    <row r="41" spans="2:30">
      <c r="J41"/>
    </row>
    <row r="42" spans="2:30">
      <c r="J42"/>
    </row>
    <row r="43" spans="2:30">
      <c r="J43"/>
    </row>
    <row r="44" spans="2:30">
      <c r="J44"/>
    </row>
    <row r="45" spans="2:30">
      <c r="J45"/>
    </row>
    <row r="46" spans="2:30">
      <c r="J46"/>
    </row>
    <row r="47" spans="2:30">
      <c r="J47"/>
    </row>
    <row r="48" spans="2:3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</sheetData>
  <mergeCells count="18">
    <mergeCell ref="AB6:AB7"/>
    <mergeCell ref="AD6:AD7"/>
    <mergeCell ref="N6:N7"/>
    <mergeCell ref="R6:R7"/>
    <mergeCell ref="T6:T7"/>
    <mergeCell ref="V6:V7"/>
    <mergeCell ref="X6:X7"/>
    <mergeCell ref="Z6:Z7"/>
    <mergeCell ref="B5:C7"/>
    <mergeCell ref="D5:E6"/>
    <mergeCell ref="F5:O5"/>
    <mergeCell ref="P5:Q6"/>
    <mergeCell ref="R5:W5"/>
    <mergeCell ref="X5:AD5"/>
    <mergeCell ref="F6:F7"/>
    <mergeCell ref="H6:H7"/>
    <mergeCell ref="J6:J7"/>
    <mergeCell ref="L6:L7"/>
  </mergeCells>
  <phoneticPr fontId="1"/>
  <pageMargins left="0.23622047244094491" right="0.23622047244094491" top="0.74803149606299213" bottom="0.74803149606299213" header="0.31496062992125984" footer="0.31496062992125984"/>
  <pageSetup paperSize="9" scale="67" orientation="landscape" horizontalDpi="4294967294" verticalDpi="1200" r:id="rId1"/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D148"/>
  <sheetViews>
    <sheetView showGridLines="0" zoomScaleNormal="100" workbookViewId="0">
      <selection activeCell="J33" sqref="J33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23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19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11</v>
      </c>
      <c r="F8" s="24">
        <v>286.89999999999998</v>
      </c>
      <c r="G8" s="24" t="s">
        <v>11</v>
      </c>
      <c r="H8" s="24">
        <v>20.2</v>
      </c>
      <c r="I8" s="24" t="s">
        <v>11</v>
      </c>
      <c r="J8" s="24">
        <v>80</v>
      </c>
      <c r="K8" s="24" t="s">
        <v>11</v>
      </c>
      <c r="L8" s="24">
        <v>121.5</v>
      </c>
      <c r="M8" s="24" t="s">
        <v>11</v>
      </c>
      <c r="N8" s="24">
        <v>55.6</v>
      </c>
      <c r="O8" s="24" t="s">
        <v>11</v>
      </c>
      <c r="P8" s="24">
        <v>380.5</v>
      </c>
      <c r="Q8" s="24" t="s">
        <v>11</v>
      </c>
      <c r="R8" s="24">
        <v>280.10000000000002</v>
      </c>
      <c r="S8" s="24" t="s">
        <v>11</v>
      </c>
      <c r="T8" s="24">
        <v>16.899999999999999</v>
      </c>
      <c r="U8" s="24" t="s">
        <v>11</v>
      </c>
      <c r="V8" s="24">
        <v>83.5</v>
      </c>
      <c r="W8" s="24" t="s">
        <v>11</v>
      </c>
      <c r="X8" s="25">
        <v>6772</v>
      </c>
      <c r="Y8" s="24" t="s">
        <v>11</v>
      </c>
      <c r="Z8" s="25">
        <v>6453</v>
      </c>
      <c r="AA8" s="24" t="s">
        <v>11</v>
      </c>
      <c r="AB8" s="25">
        <v>5372</v>
      </c>
      <c r="AC8" s="24" t="s">
        <v>11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2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10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10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2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10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10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ref="I11:K11" si="7">H11/H10*100</f>
        <v>99.441340782122921</v>
      </c>
      <c r="J11" s="28">
        <v>75.2</v>
      </c>
      <c r="K11" s="28">
        <f t="shared" si="7"/>
        <v>105.02793296089388</v>
      </c>
      <c r="L11" s="28">
        <v>115.2</v>
      </c>
      <c r="M11" s="28">
        <f t="shared" ref="M11:O11" si="8">L11/L10*100</f>
        <v>98.126064735945491</v>
      </c>
      <c r="N11" s="28">
        <v>60.4</v>
      </c>
      <c r="O11" s="28">
        <f t="shared" si="8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ref="U11:W11" si="9">T11/T10*100</f>
        <v>114.4736842105263</v>
      </c>
      <c r="V11" s="28">
        <v>95.7</v>
      </c>
      <c r="W11" s="28">
        <f t="shared" si="9"/>
        <v>105.74585635359117</v>
      </c>
      <c r="X11" s="29">
        <v>6662</v>
      </c>
      <c r="Y11" s="28">
        <f t="shared" ref="Y11:AA11" si="10">X11/X10*100</f>
        <v>99.775348210274075</v>
      </c>
      <c r="Z11" s="29">
        <v>6320</v>
      </c>
      <c r="AA11" s="28">
        <f t="shared" si="10"/>
        <v>100.03165558721115</v>
      </c>
      <c r="AB11" s="29">
        <v>5340</v>
      </c>
      <c r="AC11" s="28">
        <f t="shared" ref="AC11" si="11">AB11/AB10*100</f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ref="I12:K12" si="12">H12/H11*100</f>
        <v>102.80898876404494</v>
      </c>
      <c r="J12" s="28">
        <v>71.099999999999994</v>
      </c>
      <c r="K12" s="28">
        <f t="shared" si="12"/>
        <v>94.547872340425528</v>
      </c>
      <c r="L12" s="28">
        <v>113.6</v>
      </c>
      <c r="M12" s="28">
        <f t="shared" ref="M12:O12" si="13">L12/L11*100</f>
        <v>98.6111111111111</v>
      </c>
      <c r="N12" s="28">
        <v>67</v>
      </c>
      <c r="O12" s="28">
        <f t="shared" si="13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ref="U12:W12" si="14">T12/T11*100</f>
        <v>116.0919540229885</v>
      </c>
      <c r="V12" s="28">
        <v>95.5</v>
      </c>
      <c r="W12" s="28">
        <f t="shared" si="14"/>
        <v>99.791013584117024</v>
      </c>
      <c r="X12" s="29">
        <v>6639</v>
      </c>
      <c r="Y12" s="28">
        <f t="shared" ref="Y12:AA12" si="15">X12/X11*100</f>
        <v>99.654758330831584</v>
      </c>
      <c r="Z12" s="29">
        <v>6332</v>
      </c>
      <c r="AA12" s="28">
        <f t="shared" si="15"/>
        <v>100.18987341772151</v>
      </c>
      <c r="AB12" s="29">
        <v>5355</v>
      </c>
      <c r="AC12" s="28">
        <f t="shared" ref="AC12" si="16">AB12/AB11*100</f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ref="I13:K13" si="17">H13/H12*100</f>
        <v>100.54644808743167</v>
      </c>
      <c r="J13" s="28">
        <v>75</v>
      </c>
      <c r="K13" s="28">
        <f t="shared" si="17"/>
        <v>105.48523206751055</v>
      </c>
      <c r="L13" s="28">
        <v>114.9</v>
      </c>
      <c r="M13" s="28">
        <f t="shared" ref="M13:O13" si="18">L13/L12*100</f>
        <v>101.1443661971831</v>
      </c>
      <c r="N13" s="28">
        <v>74.900000000000006</v>
      </c>
      <c r="O13" s="28">
        <f t="shared" si="18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ref="U13:W13" si="19">T13/T12*100</f>
        <v>138.61386138613864</v>
      </c>
      <c r="V13" s="28">
        <v>94</v>
      </c>
      <c r="W13" s="28">
        <f t="shared" si="19"/>
        <v>98.429319371727757</v>
      </c>
      <c r="X13" s="29">
        <v>6654</v>
      </c>
      <c r="Y13" s="28">
        <f t="shared" ref="Y13:AA13" si="20">X13/X12*100</f>
        <v>100.22593764121102</v>
      </c>
      <c r="Z13" s="29">
        <v>6365</v>
      </c>
      <c r="AA13" s="28">
        <f t="shared" si="20"/>
        <v>100.52116234996842</v>
      </c>
      <c r="AB13" s="29">
        <v>5420</v>
      </c>
      <c r="AC13" s="28">
        <f t="shared" ref="AC13" si="21">AB13/AB12*100</f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ref="I14:K14" si="22">H14/H13*100</f>
        <v>102.17391304347827</v>
      </c>
      <c r="J14" s="33">
        <v>81</v>
      </c>
      <c r="K14" s="33">
        <f t="shared" si="22"/>
        <v>108</v>
      </c>
      <c r="L14" s="33">
        <v>111.3</v>
      </c>
      <c r="M14" s="33">
        <f t="shared" ref="M14:O14" si="23">L14/L13*100</f>
        <v>96.866840731070496</v>
      </c>
      <c r="N14" s="33">
        <v>83.9</v>
      </c>
      <c r="O14" s="33">
        <f t="shared" si="23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ref="U14:W14" si="24">T14/T13*100</f>
        <v>125</v>
      </c>
      <c r="V14" s="33">
        <v>92.8</v>
      </c>
      <c r="W14" s="33">
        <f t="shared" si="24"/>
        <v>98.723404255319153</v>
      </c>
      <c r="X14" s="34">
        <v>6660</v>
      </c>
      <c r="Y14" s="33">
        <f t="shared" ref="Y14:AA14" si="25">X14/X13*100</f>
        <v>100.0901713255185</v>
      </c>
      <c r="Z14" s="34">
        <v>6389</v>
      </c>
      <c r="AA14" s="33">
        <f t="shared" si="25"/>
        <v>100.37706205813039</v>
      </c>
      <c r="AB14" s="34">
        <v>5486</v>
      </c>
      <c r="AC14" s="33">
        <f t="shared" ref="AC14" si="26">AB14/AB13*100</f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ref="I15:K15" si="27">H15/H14*100</f>
        <v>88.297872340425528</v>
      </c>
      <c r="J15" s="28">
        <v>82.7</v>
      </c>
      <c r="K15" s="28">
        <f t="shared" si="27"/>
        <v>102.09876543209877</v>
      </c>
      <c r="L15" s="28">
        <v>113.7</v>
      </c>
      <c r="M15" s="28">
        <f t="shared" ref="M15:O15" si="28">L15/L14*100</f>
        <v>102.15633423180594</v>
      </c>
      <c r="N15" s="28">
        <v>92.2</v>
      </c>
      <c r="O15" s="28">
        <f t="shared" si="28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ref="U15:W15" si="29">T15/T14*100</f>
        <v>94.857142857142861</v>
      </c>
      <c r="V15" s="28">
        <v>92.5</v>
      </c>
      <c r="W15" s="28">
        <f t="shared" si="29"/>
        <v>99.676724137931032</v>
      </c>
      <c r="X15" s="29">
        <v>6668</v>
      </c>
      <c r="Y15" s="28">
        <f t="shared" ref="Y15:AA15" si="30">X15/X14*100</f>
        <v>100.12012012012012</v>
      </c>
      <c r="Z15" s="29">
        <v>6414</v>
      </c>
      <c r="AA15" s="28">
        <f t="shared" si="30"/>
        <v>100.39129754265144</v>
      </c>
      <c r="AB15" s="29">
        <v>5523</v>
      </c>
      <c r="AC15" s="28">
        <f t="shared" ref="AC15" si="31">AB15/AB14*100</f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ref="I16:K16" si="32">H16/H15*100</f>
        <v>98.795180722891558</v>
      </c>
      <c r="J16" s="28">
        <v>76.7</v>
      </c>
      <c r="K16" s="28">
        <f t="shared" si="32"/>
        <v>92.744860943168078</v>
      </c>
      <c r="L16" s="28">
        <v>113.4</v>
      </c>
      <c r="M16" s="28">
        <f t="shared" ref="M16:O16" si="33">L16/L15*100</f>
        <v>99.736147757255949</v>
      </c>
      <c r="N16" s="28">
        <v>78.3</v>
      </c>
      <c r="O16" s="28">
        <f t="shared" si="33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ref="U16:W16" si="34">T16/T15*100</f>
        <v>81.325301204819269</v>
      </c>
      <c r="V16" s="28">
        <v>75.599999999999994</v>
      </c>
      <c r="W16" s="28">
        <f t="shared" si="34"/>
        <v>81.729729729729726</v>
      </c>
      <c r="X16" s="29">
        <v>6648</v>
      </c>
      <c r="Y16" s="28">
        <f t="shared" ref="Y16:AA16" si="35">X16/X15*100</f>
        <v>99.700059988002394</v>
      </c>
      <c r="Z16" s="29">
        <v>6373</v>
      </c>
      <c r="AA16" s="28">
        <f t="shared" si="35"/>
        <v>99.360773308387905</v>
      </c>
      <c r="AB16" s="29">
        <v>5520</v>
      </c>
      <c r="AC16" s="28">
        <f t="shared" ref="AC16" si="36">AB16/AB15*100</f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ref="I17:K17" si="37">H17/H16*100</f>
        <v>78.658536585365866</v>
      </c>
      <c r="J17" s="28">
        <v>63.7</v>
      </c>
      <c r="K17" s="28">
        <f t="shared" si="37"/>
        <v>83.050847457627114</v>
      </c>
      <c r="L17" s="28">
        <v>116.3</v>
      </c>
      <c r="M17" s="28">
        <f t="shared" ref="M17:O17" si="38">L17/L16*100</f>
        <v>102.55731922398587</v>
      </c>
      <c r="N17" s="28">
        <v>64.2</v>
      </c>
      <c r="O17" s="28">
        <f t="shared" si="38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ref="U17:W17" si="39">T17/T16*100</f>
        <v>104.44444444444446</v>
      </c>
      <c r="V17" s="28">
        <v>73.7</v>
      </c>
      <c r="W17" s="28">
        <f t="shared" si="39"/>
        <v>97.486772486772495</v>
      </c>
      <c r="X17" s="29">
        <v>6608</v>
      </c>
      <c r="Y17" s="28">
        <f t="shared" ref="Y17:AA17" si="40">X17/X16*100</f>
        <v>99.398315282791813</v>
      </c>
      <c r="Z17" s="29">
        <v>6265</v>
      </c>
      <c r="AA17" s="28">
        <f t="shared" si="40"/>
        <v>98.30535069825828</v>
      </c>
      <c r="AB17" s="29">
        <v>5457</v>
      </c>
      <c r="AC17" s="28">
        <f t="shared" ref="AC17" si="41">AB17/AB16*100</f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ref="I18:K18" si="42">H18/H17*100</f>
        <v>100.77519379844961</v>
      </c>
      <c r="J18" s="36">
        <v>62.1</v>
      </c>
      <c r="K18" s="36">
        <f t="shared" si="42"/>
        <v>97.488226059654622</v>
      </c>
      <c r="L18" s="36">
        <v>117.1</v>
      </c>
      <c r="M18" s="36">
        <f t="shared" ref="M18:O18" si="43">L18/L17*100</f>
        <v>100.68787618228718</v>
      </c>
      <c r="N18" s="36">
        <v>73.8</v>
      </c>
      <c r="O18" s="36">
        <f t="shared" si="43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ref="U18:W18" si="44">T18/T17*100</f>
        <v>140.42553191489361</v>
      </c>
      <c r="V18" s="36">
        <v>85.2</v>
      </c>
      <c r="W18" s="36">
        <f t="shared" si="44"/>
        <v>115.60379918588875</v>
      </c>
      <c r="X18" s="37">
        <v>6587</v>
      </c>
      <c r="Y18" s="36">
        <f t="shared" ref="Y18:AA18" si="45">X18/X17*100</f>
        <v>99.682203389830505</v>
      </c>
      <c r="Z18" s="37">
        <v>6257</v>
      </c>
      <c r="AA18" s="36">
        <f t="shared" si="45"/>
        <v>99.872306464485234</v>
      </c>
      <c r="AB18" s="37">
        <v>5469</v>
      </c>
      <c r="AC18" s="36">
        <f t="shared" ref="AC18" si="46">AB18/AB17*100</f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ref="I19:K19" si="47">H19/H18*100</f>
        <v>103.84615384615385</v>
      </c>
      <c r="J19" s="28">
        <v>63.8</v>
      </c>
      <c r="K19" s="28">
        <f t="shared" si="47"/>
        <v>102.73752012882447</v>
      </c>
      <c r="L19" s="28">
        <v>117.9</v>
      </c>
      <c r="M19" s="28">
        <f t="shared" ref="M19:O19" si="48">L19/L18*100</f>
        <v>100.68317677198976</v>
      </c>
      <c r="N19" s="28">
        <v>70.900000000000006</v>
      </c>
      <c r="O19" s="28">
        <f t="shared" si="48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ref="U19:W19" si="49">T19/T18*100</f>
        <v>99.494949494949495</v>
      </c>
      <c r="V19" s="28">
        <v>81.7</v>
      </c>
      <c r="W19" s="28">
        <f t="shared" si="49"/>
        <v>95.89201877934272</v>
      </c>
      <c r="X19" s="29">
        <v>6578</v>
      </c>
      <c r="Y19" s="28">
        <f t="shared" ref="Y19:AA19" si="50">X19/X18*100</f>
        <v>99.863367238500075</v>
      </c>
      <c r="Z19" s="29">
        <v>6279</v>
      </c>
      <c r="AA19" s="28">
        <f t="shared" si="50"/>
        <v>100.35160620105481</v>
      </c>
      <c r="AB19" s="29">
        <v>5501</v>
      </c>
      <c r="AC19" s="28">
        <f t="shared" ref="AC19" si="51">AB19/AB18*100</f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ref="I20:K20" si="52">H20/H19*100</f>
        <v>103.7037037037037</v>
      </c>
      <c r="J20" s="8">
        <v>64.599999999999994</v>
      </c>
      <c r="K20" s="8">
        <f t="shared" si="52"/>
        <v>101.25391849529781</v>
      </c>
      <c r="L20" s="8">
        <v>118.1</v>
      </c>
      <c r="M20" s="8">
        <f t="shared" ref="M20:O20" si="53">L20/L19*100</f>
        <v>100.16963528413909</v>
      </c>
      <c r="N20" s="8">
        <v>70.400000000000006</v>
      </c>
      <c r="O20" s="8">
        <f t="shared" si="53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ref="U20:W20" si="54">T20/T19*100</f>
        <v>109.13705583756345</v>
      </c>
      <c r="V20" s="8">
        <v>83.6</v>
      </c>
      <c r="W20" s="8">
        <f t="shared" si="54"/>
        <v>102.32558139534882</v>
      </c>
      <c r="X20" s="10">
        <v>6555</v>
      </c>
      <c r="Y20" s="8">
        <f t="shared" ref="Y20:AA20" si="55">X20/X19*100</f>
        <v>99.650349650349639</v>
      </c>
      <c r="Z20" s="10">
        <v>6275</v>
      </c>
      <c r="AA20" s="8">
        <f t="shared" si="55"/>
        <v>99.936295588469505</v>
      </c>
      <c r="AB20" s="10">
        <v>5511</v>
      </c>
      <c r="AC20" s="8">
        <f t="shared" ref="AC20" si="56">AB20/AB19*100</f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ref="I21:K21" si="57">H21/H20*100</f>
        <v>113.57142857142857</v>
      </c>
      <c r="J21" s="45">
        <v>68.2</v>
      </c>
      <c r="K21" s="45">
        <f t="shared" si="57"/>
        <v>105.57275541795667</v>
      </c>
      <c r="L21" s="45">
        <v>122.4</v>
      </c>
      <c r="M21" s="45">
        <f t="shared" ref="M21:O21" si="58">L21/L20*100</f>
        <v>103.64098221845894</v>
      </c>
      <c r="N21" s="45">
        <v>80</v>
      </c>
      <c r="O21" s="45">
        <f t="shared" si="58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ref="U21:W21" si="59">T21/T20*100</f>
        <v>107.44186046511628</v>
      </c>
      <c r="V21" s="45">
        <v>90.7</v>
      </c>
      <c r="W21" s="45">
        <f t="shared" si="59"/>
        <v>108.49282296650719</v>
      </c>
      <c r="X21" s="46">
        <v>6578</v>
      </c>
      <c r="Y21" s="45">
        <f t="shared" ref="Y21:AA21" si="60">X21/X20*100</f>
        <v>100.35087719298245</v>
      </c>
      <c r="Z21" s="46">
        <v>6322</v>
      </c>
      <c r="AA21" s="45">
        <f t="shared" si="60"/>
        <v>100.74900398406375</v>
      </c>
      <c r="AB21" s="46">
        <v>5564</v>
      </c>
      <c r="AC21" s="45">
        <f t="shared" ref="AC21" si="61">AB21/AB20*100</f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8">
        <f t="shared" si="0"/>
        <v>101.34547712688884</v>
      </c>
      <c r="F22" s="8">
        <v>293.2</v>
      </c>
      <c r="G22" s="8">
        <f t="shared" si="0"/>
        <v>98.887015177065763</v>
      </c>
      <c r="H22" s="8">
        <v>14.4</v>
      </c>
      <c r="I22" s="8">
        <f t="shared" ref="I22:K22" si="62">H22/H21*100</f>
        <v>90.566037735849065</v>
      </c>
      <c r="J22" s="8">
        <v>68.400000000000006</v>
      </c>
      <c r="K22" s="8">
        <f t="shared" si="62"/>
        <v>100.29325513196481</v>
      </c>
      <c r="L22" s="8">
        <v>124.7</v>
      </c>
      <c r="M22" s="8">
        <f t="shared" ref="M22:O22" si="63">L22/L21*100</f>
        <v>101.87908496732025</v>
      </c>
      <c r="N22" s="8">
        <v>88.4</v>
      </c>
      <c r="O22" s="8">
        <f t="shared" si="63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ref="U22:W22" si="64">T22/T21*100</f>
        <v>108.22510822510823</v>
      </c>
      <c r="V22" s="8">
        <v>87</v>
      </c>
      <c r="W22" s="8">
        <f t="shared" si="64"/>
        <v>95.920617420066151</v>
      </c>
      <c r="X22" s="10">
        <v>6593</v>
      </c>
      <c r="Y22" s="8">
        <f t="shared" ref="Y22:AA22" si="65">X22/X21*100</f>
        <v>100.2280328367285</v>
      </c>
      <c r="Z22" s="10">
        <v>6360</v>
      </c>
      <c r="AA22" s="8">
        <f t="shared" si="65"/>
        <v>100.6010756089845</v>
      </c>
      <c r="AB22" s="10">
        <v>5607</v>
      </c>
      <c r="AC22" s="8">
        <f t="shared" ref="AC22" si="66">AB22/AB21*100</f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503.1</v>
      </c>
      <c r="E23" s="54">
        <f t="shared" ref="E23" si="67">D23/D22*100</f>
        <v>102.75735294117648</v>
      </c>
      <c r="F23" s="54">
        <v>295.89999999999998</v>
      </c>
      <c r="G23" s="54">
        <f t="shared" ref="G23" si="68">F23/F22*100</f>
        <v>100.92087312414732</v>
      </c>
      <c r="H23" s="54">
        <v>14.8</v>
      </c>
      <c r="I23" s="54">
        <f t="shared" ref="I23" si="69">H23/H22*100</f>
        <v>102.77777777777779</v>
      </c>
      <c r="J23" s="54">
        <v>70.7</v>
      </c>
      <c r="K23" s="54">
        <f t="shared" ref="K23" si="70">J23/J22*100</f>
        <v>103.36257309941519</v>
      </c>
      <c r="L23" s="54">
        <v>124</v>
      </c>
      <c r="M23" s="54">
        <f t="shared" ref="M23" si="71">L23/L22*100</f>
        <v>99.438652766639933</v>
      </c>
      <c r="N23" s="54">
        <v>90.4</v>
      </c>
      <c r="O23" s="54">
        <f t="shared" ref="O23" si="72">N23/N22*100</f>
        <v>102.26244343891402</v>
      </c>
      <c r="P23" s="54">
        <v>374.2</v>
      </c>
      <c r="Q23" s="54">
        <f t="shared" ref="Q23" si="73">P23/P22*100</f>
        <v>102.68935236004391</v>
      </c>
      <c r="R23" s="54">
        <v>256</v>
      </c>
      <c r="S23" s="54">
        <f t="shared" ref="S23" si="74">R23/R22*100</f>
        <v>101.38613861386139</v>
      </c>
      <c r="T23" s="54">
        <v>25.6</v>
      </c>
      <c r="U23" s="54">
        <f t="shared" ref="U23" si="75">T23/T22*100</f>
        <v>102.4</v>
      </c>
      <c r="V23" s="54">
        <v>92.6</v>
      </c>
      <c r="W23" s="54">
        <f t="shared" ref="W23" si="76">V23/V22*100</f>
        <v>106.43678160919538</v>
      </c>
      <c r="X23" s="55">
        <v>6606</v>
      </c>
      <c r="Y23" s="54">
        <f t="shared" ref="Y23" si="77">X23/X22*100</f>
        <v>100.19717882602761</v>
      </c>
      <c r="Z23" s="55">
        <v>6385</v>
      </c>
      <c r="AA23" s="54">
        <f t="shared" ref="AA23" si="78">Z23/Z22*100</f>
        <v>100.3930817610063</v>
      </c>
      <c r="AB23" s="55">
        <v>5643</v>
      </c>
      <c r="AC23" s="54">
        <f t="shared" ref="AC23" si="79">AB23/AB22*100</f>
        <v>100.64205457463883</v>
      </c>
      <c r="AD23" s="56">
        <v>3.3</v>
      </c>
    </row>
    <row r="24" spans="2:30" s="1" customFormat="1" ht="12" customHeight="1">
      <c r="B24" s="57">
        <v>2016</v>
      </c>
      <c r="C24" s="58">
        <v>28</v>
      </c>
      <c r="D24" s="59">
        <v>518.79999999999995</v>
      </c>
      <c r="E24" s="60">
        <f t="shared" ref="E24" si="80">D24/D23*100</f>
        <v>103.12065195786124</v>
      </c>
      <c r="F24" s="60">
        <v>304.89999999999998</v>
      </c>
      <c r="G24" s="60">
        <f t="shared" ref="G24" si="81">F24/F23*100</f>
        <v>103.04156809733018</v>
      </c>
      <c r="H24" s="60">
        <v>15.6</v>
      </c>
      <c r="I24" s="60">
        <f t="shared" ref="I24" si="82">H24/H23*100</f>
        <v>105.40540540540539</v>
      </c>
      <c r="J24" s="60">
        <v>74.7</v>
      </c>
      <c r="K24" s="60">
        <f t="shared" ref="K24" si="83">J24/J23*100</f>
        <v>105.65770862800565</v>
      </c>
      <c r="L24" s="60">
        <v>124.6</v>
      </c>
      <c r="M24" s="60">
        <f t="shared" ref="M24" si="84">L24/L23*100</f>
        <v>100.48387096774194</v>
      </c>
      <c r="N24" s="60">
        <v>95.7</v>
      </c>
      <c r="O24" s="60">
        <f t="shared" ref="O24" si="85">N24/N23*100</f>
        <v>105.86283185840708</v>
      </c>
      <c r="P24" s="60">
        <v>385.9</v>
      </c>
      <c r="Q24" s="60">
        <f t="shared" ref="Q24" si="86">P24/P23*100</f>
        <v>103.12667022982363</v>
      </c>
      <c r="R24" s="60">
        <v>262.39999999999998</v>
      </c>
      <c r="S24" s="60">
        <f t="shared" ref="S24" si="87">R24/R23*100</f>
        <v>102.49999999999999</v>
      </c>
      <c r="T24" s="60">
        <v>26</v>
      </c>
      <c r="U24" s="60">
        <f t="shared" ref="U24" si="88">T24/T23*100</f>
        <v>101.5625</v>
      </c>
      <c r="V24" s="60">
        <v>97.4</v>
      </c>
      <c r="W24" s="60">
        <f t="shared" ref="W24" si="89">V24/V23*100</f>
        <v>105.18358531317496</v>
      </c>
      <c r="X24" s="61">
        <v>6620</v>
      </c>
      <c r="Y24" s="60">
        <f t="shared" ref="Y24" si="90">X24/X23*100</f>
        <v>100.2119285498032</v>
      </c>
      <c r="Z24" s="61">
        <v>6405</v>
      </c>
      <c r="AA24" s="60">
        <f t="shared" ref="AA24" si="91">Z24/Z23*100</f>
        <v>100.31323414252154</v>
      </c>
      <c r="AB24" s="61">
        <v>5665</v>
      </c>
      <c r="AC24" s="60">
        <f t="shared" ref="AC24" si="92">AB24/AB23*100</f>
        <v>100.3898635477583</v>
      </c>
      <c r="AD24" s="62">
        <v>3.2</v>
      </c>
    </row>
    <row r="25" spans="2:30" s="1" customFormat="1" ht="12" customHeight="1">
      <c r="B25" s="5" t="s">
        <v>22</v>
      </c>
      <c r="C25" s="21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</row>
    <row r="26" spans="2:30" ht="12" customHeight="1">
      <c r="B26" s="5" t="s">
        <v>2</v>
      </c>
      <c r="C26" s="21"/>
      <c r="D26" s="19"/>
      <c r="E26" s="19"/>
      <c r="F26" s="19"/>
      <c r="G26" s="19"/>
      <c r="H26" s="19"/>
      <c r="I26" s="19"/>
      <c r="J26" s="20"/>
    </row>
    <row r="27" spans="2:30" ht="12" customHeight="1">
      <c r="B27" s="5" t="s">
        <v>24</v>
      </c>
      <c r="C27" s="19"/>
      <c r="D27" s="19"/>
      <c r="E27" s="19"/>
      <c r="F27" s="19"/>
      <c r="G27" s="19"/>
      <c r="H27" s="19"/>
      <c r="I27" s="19"/>
      <c r="J27" s="20"/>
    </row>
    <row r="28" spans="2:30" ht="12" customHeight="1">
      <c r="B28" s="5" t="s">
        <v>17</v>
      </c>
      <c r="C28" s="19"/>
      <c r="D28" s="19"/>
      <c r="E28" s="19"/>
      <c r="F28" s="19"/>
      <c r="G28" s="19"/>
      <c r="H28" s="19"/>
      <c r="I28" s="19"/>
      <c r="J28" s="20"/>
      <c r="T28" s="6"/>
      <c r="V28" s="6"/>
      <c r="X28" s="6"/>
      <c r="Z28" s="6"/>
      <c r="AB28" s="6"/>
      <c r="AD28" s="6" t="s">
        <v>25</v>
      </c>
    </row>
    <row r="29" spans="2:30" ht="12" customHeight="1">
      <c r="C29" s="19"/>
      <c r="D29" s="19"/>
      <c r="E29" s="19"/>
      <c r="F29" s="19"/>
      <c r="G29" s="19"/>
      <c r="H29" s="19"/>
      <c r="I29" s="19"/>
      <c r="J29" s="20"/>
    </row>
    <row r="30" spans="2:30" ht="12" customHeight="1">
      <c r="F30" s="22"/>
    </row>
    <row r="31" spans="2:30" ht="12" customHeight="1"/>
    <row r="32" spans="2:30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</sheetData>
  <mergeCells count="18">
    <mergeCell ref="X5:AD5"/>
    <mergeCell ref="P5:Q6"/>
    <mergeCell ref="R5:W5"/>
    <mergeCell ref="N6:N7"/>
    <mergeCell ref="R6:R7"/>
    <mergeCell ref="T6:T7"/>
    <mergeCell ref="V6:V7"/>
    <mergeCell ref="AB6:AB7"/>
    <mergeCell ref="AD6:AD7"/>
    <mergeCell ref="X6:X7"/>
    <mergeCell ref="Z6:Z7"/>
    <mergeCell ref="D5:E6"/>
    <mergeCell ref="F5:O5"/>
    <mergeCell ref="B5:C7"/>
    <mergeCell ref="F6:F7"/>
    <mergeCell ref="H6:H7"/>
    <mergeCell ref="J6:J7"/>
    <mergeCell ref="L6:L7"/>
  </mergeCells>
  <phoneticPr fontId="1"/>
  <pageMargins left="0.59055118110236227" right="0" top="0.59055118110236227" bottom="0" header="0" footer="0"/>
  <pageSetup paperSize="9" scale="9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5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32" sqref="M32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58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35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29</v>
      </c>
      <c r="F8" s="24">
        <v>286.89999999999998</v>
      </c>
      <c r="G8" s="24" t="s">
        <v>29</v>
      </c>
      <c r="H8" s="24">
        <v>20.2</v>
      </c>
      <c r="I8" s="24" t="s">
        <v>29</v>
      </c>
      <c r="J8" s="24">
        <v>80</v>
      </c>
      <c r="K8" s="24" t="s">
        <v>29</v>
      </c>
      <c r="L8" s="24">
        <v>121.5</v>
      </c>
      <c r="M8" s="24" t="s">
        <v>29</v>
      </c>
      <c r="N8" s="24">
        <v>55.6</v>
      </c>
      <c r="O8" s="24" t="s">
        <v>29</v>
      </c>
      <c r="P8" s="24">
        <v>380.5</v>
      </c>
      <c r="Q8" s="24" t="s">
        <v>29</v>
      </c>
      <c r="R8" s="24">
        <v>280.10000000000002</v>
      </c>
      <c r="S8" s="24" t="s">
        <v>29</v>
      </c>
      <c r="T8" s="24">
        <v>16.899999999999999</v>
      </c>
      <c r="U8" s="24" t="s">
        <v>29</v>
      </c>
      <c r="V8" s="24">
        <v>83.5</v>
      </c>
      <c r="W8" s="24" t="s">
        <v>29</v>
      </c>
      <c r="X8" s="25">
        <v>6772</v>
      </c>
      <c r="Y8" s="24" t="s">
        <v>29</v>
      </c>
      <c r="Z8" s="25">
        <v>6453</v>
      </c>
      <c r="AA8" s="24" t="s">
        <v>29</v>
      </c>
      <c r="AB8" s="25">
        <v>5372</v>
      </c>
      <c r="AC8" s="24" t="s">
        <v>29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5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5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5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31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539.29999999999995</v>
      </c>
      <c r="E24" s="75">
        <f t="shared" si="0"/>
        <v>101.33408493047725</v>
      </c>
      <c r="F24" s="75">
        <v>300.5</v>
      </c>
      <c r="G24" s="75">
        <f t="shared" si="0"/>
        <v>100.20006668889631</v>
      </c>
      <c r="H24" s="75">
        <v>17</v>
      </c>
      <c r="I24" s="71">
        <f t="shared" si="1"/>
        <v>106.91823899371069</v>
      </c>
      <c r="J24" s="71">
        <v>83.6</v>
      </c>
      <c r="K24" s="71">
        <f t="shared" si="1"/>
        <v>102.95566502463053</v>
      </c>
      <c r="L24" s="71">
        <v>133.19999999999999</v>
      </c>
      <c r="M24" s="71">
        <f t="shared" si="2"/>
        <v>100.30120481927709</v>
      </c>
      <c r="N24" s="71">
        <v>88.6</v>
      </c>
      <c r="O24" s="71">
        <f t="shared" si="2"/>
        <v>96.619411123227906</v>
      </c>
      <c r="P24" s="71">
        <v>391.7</v>
      </c>
      <c r="Q24" s="71">
        <f>P24/P23*100</f>
        <v>100.82368082368083</v>
      </c>
      <c r="R24" s="71">
        <v>269.89999999999998</v>
      </c>
      <c r="S24" s="71">
        <f t="shared" si="3"/>
        <v>102.4677296886864</v>
      </c>
      <c r="T24" s="71">
        <v>24.1</v>
      </c>
      <c r="U24" s="71">
        <f t="shared" si="4"/>
        <v>93.774319066147868</v>
      </c>
      <c r="V24" s="71">
        <v>97.7</v>
      </c>
      <c r="W24" s="71">
        <f t="shared" si="4"/>
        <v>98.38872104733133</v>
      </c>
      <c r="X24" s="72">
        <v>6681</v>
      </c>
      <c r="Y24" s="71">
        <f t="shared" si="5"/>
        <v>101.15064345193036</v>
      </c>
      <c r="Z24" s="72">
        <v>6479</v>
      </c>
      <c r="AA24" s="71">
        <f t="shared" si="5"/>
        <v>101.4245460237946</v>
      </c>
      <c r="AB24" s="72">
        <v>5764</v>
      </c>
      <c r="AC24" s="71">
        <f t="shared" si="6"/>
        <v>101.80148357470857</v>
      </c>
      <c r="AD24" s="73">
        <v>3</v>
      </c>
    </row>
    <row r="25" spans="2:30" s="1" customFormat="1" ht="12" customHeight="1">
      <c r="B25" s="13">
        <v>2017</v>
      </c>
      <c r="C25" s="77">
        <v>29</v>
      </c>
      <c r="D25" s="78">
        <v>547.4</v>
      </c>
      <c r="E25" s="45">
        <f t="shared" si="0"/>
        <v>101.50194696829224</v>
      </c>
      <c r="F25" s="45">
        <v>303.2</v>
      </c>
      <c r="G25" s="45">
        <f t="shared" si="0"/>
        <v>100.89850249584028</v>
      </c>
      <c r="H25" s="45">
        <v>17.2</v>
      </c>
      <c r="I25" s="8">
        <f t="shared" si="1"/>
        <v>101.17647058823529</v>
      </c>
      <c r="J25" s="8">
        <v>86.2</v>
      </c>
      <c r="K25" s="8">
        <f t="shared" si="1"/>
        <v>103.11004784688996</v>
      </c>
      <c r="L25" s="8">
        <v>135.19999999999999</v>
      </c>
      <c r="M25" s="8">
        <f t="shared" si="2"/>
        <v>101.50150150150151</v>
      </c>
      <c r="N25" s="8">
        <v>98.2</v>
      </c>
      <c r="O25" s="8">
        <f t="shared" si="2"/>
        <v>110.83521444695262</v>
      </c>
      <c r="P25" s="8">
        <v>404.2</v>
      </c>
      <c r="Q25" s="8">
        <f t="shared" ref="Q25:Q31" si="7">P25/P24*100</f>
        <v>103.19121776870053</v>
      </c>
      <c r="R25" s="8">
        <v>276.3</v>
      </c>
      <c r="S25" s="8">
        <f t="shared" si="3"/>
        <v>102.37124861059652</v>
      </c>
      <c r="T25" s="8">
        <v>25.8</v>
      </c>
      <c r="U25" s="8">
        <f t="shared" si="4"/>
        <v>107.0539419087137</v>
      </c>
      <c r="V25" s="8">
        <v>102.1</v>
      </c>
      <c r="W25" s="8">
        <f t="shared" si="4"/>
        <v>104.50358239508699</v>
      </c>
      <c r="X25" s="10">
        <v>6750</v>
      </c>
      <c r="Y25" s="8">
        <f t="shared" si="5"/>
        <v>101.03277952402334</v>
      </c>
      <c r="Z25" s="10">
        <v>6566</v>
      </c>
      <c r="AA25" s="8">
        <f t="shared" si="5"/>
        <v>101.34279981478622</v>
      </c>
      <c r="AB25" s="10">
        <v>5848</v>
      </c>
      <c r="AC25" s="8">
        <f t="shared" si="6"/>
        <v>101.45732130464955</v>
      </c>
      <c r="AD25" s="9">
        <v>2.7</v>
      </c>
    </row>
    <row r="26" spans="2:30" s="1" customFormat="1" ht="12" customHeight="1">
      <c r="B26" s="101">
        <v>2018</v>
      </c>
      <c r="C26" s="77">
        <v>30</v>
      </c>
      <c r="D26" s="7">
        <v>548.4</v>
      </c>
      <c r="E26" s="45">
        <f t="shared" ref="E26:E31" si="8">D26/D25*100</f>
        <v>100.18268176835952</v>
      </c>
      <c r="F26" s="45">
        <v>304.7</v>
      </c>
      <c r="G26" s="45">
        <f t="shared" ref="G26:G31" si="9">F26/F25*100</f>
        <v>100.49472295514512</v>
      </c>
      <c r="H26" s="45">
        <v>16.5</v>
      </c>
      <c r="I26" s="8">
        <f t="shared" ref="I26:I31" si="10">H26/H25*100</f>
        <v>95.930232558139537</v>
      </c>
      <c r="J26" s="8">
        <v>88</v>
      </c>
      <c r="K26" s="8">
        <f t="shared" ref="K26:K31" si="11">J26/J25*100</f>
        <v>102.08816705336427</v>
      </c>
      <c r="L26" s="8">
        <v>136.80000000000001</v>
      </c>
      <c r="M26" s="8">
        <f t="shared" ref="M26:M31" si="12">L26/L25*100</f>
        <v>101.18343195266273</v>
      </c>
      <c r="N26" s="8">
        <v>100.6</v>
      </c>
      <c r="O26" s="8">
        <f t="shared" ref="O26:O31" si="13">N26/N25*100</f>
        <v>102.44399185336049</v>
      </c>
      <c r="P26" s="8">
        <v>404.3</v>
      </c>
      <c r="Q26" s="8">
        <f t="shared" si="7"/>
        <v>100.0247402276101</v>
      </c>
      <c r="R26" s="8">
        <v>284.7</v>
      </c>
      <c r="S26" s="8">
        <f t="shared" ref="S26:S31" si="14">R26/R25*100</f>
        <v>103.04017372421282</v>
      </c>
      <c r="T26" s="8">
        <v>27</v>
      </c>
      <c r="U26" s="8">
        <f t="shared" ref="U26:U31" si="15">T26/T25*100</f>
        <v>104.65116279069765</v>
      </c>
      <c r="V26" s="8">
        <v>92.5</v>
      </c>
      <c r="W26" s="8">
        <f t="shared" ref="W26" si="16">V26/V25*100</f>
        <v>90.597453476983361</v>
      </c>
      <c r="X26" s="10">
        <v>6847</v>
      </c>
      <c r="Y26" s="8">
        <f t="shared" ref="Y26:Y31" si="17">X26/X25*100</f>
        <v>101.43703703703704</v>
      </c>
      <c r="Z26" s="10">
        <v>6681</v>
      </c>
      <c r="AA26" s="8">
        <f t="shared" ref="AA26:AA31" si="18">Z26/Z25*100</f>
        <v>101.75144684739567</v>
      </c>
      <c r="AB26" s="10">
        <v>5955</v>
      </c>
      <c r="AC26" s="8">
        <f t="shared" si="6"/>
        <v>101.82968536251711</v>
      </c>
      <c r="AD26" s="9">
        <v>2.4</v>
      </c>
    </row>
    <row r="27" spans="2:30" s="1" customFormat="1" ht="12" customHeight="1">
      <c r="B27" s="101">
        <v>2019</v>
      </c>
      <c r="C27" s="77" t="s">
        <v>37</v>
      </c>
      <c r="D27" s="7">
        <v>559.70000000000005</v>
      </c>
      <c r="E27" s="45">
        <f t="shared" si="8"/>
        <v>102.06053975200584</v>
      </c>
      <c r="F27" s="45">
        <v>304.2</v>
      </c>
      <c r="G27" s="45">
        <f t="shared" si="9"/>
        <v>99.835904168034133</v>
      </c>
      <c r="H27" s="45">
        <v>21.4</v>
      </c>
      <c r="I27" s="8">
        <f t="shared" si="10"/>
        <v>129.69696969696969</v>
      </c>
      <c r="J27" s="8">
        <v>91.6</v>
      </c>
      <c r="K27" s="8">
        <f t="shared" si="11"/>
        <v>104.09090909090908</v>
      </c>
      <c r="L27" s="8">
        <v>141</v>
      </c>
      <c r="M27" s="8">
        <f t="shared" si="12"/>
        <v>103.07017543859649</v>
      </c>
      <c r="N27" s="8">
        <v>95.5</v>
      </c>
      <c r="O27" s="8">
        <f t="shared" si="13"/>
        <v>94.930417495029829</v>
      </c>
      <c r="P27" s="8">
        <v>401.3</v>
      </c>
      <c r="Q27" s="8">
        <f t="shared" si="7"/>
        <v>99.257976749938166</v>
      </c>
      <c r="R27" s="8">
        <v>288</v>
      </c>
      <c r="S27" s="8">
        <f t="shared" si="14"/>
        <v>101.15911485774501</v>
      </c>
      <c r="T27" s="8">
        <v>25.9</v>
      </c>
      <c r="U27" s="8">
        <f t="shared" si="15"/>
        <v>95.925925925925924</v>
      </c>
      <c r="V27" s="8">
        <v>87.4</v>
      </c>
      <c r="W27" s="8">
        <f t="shared" ref="W27:W32" si="19">V27/V26*100</f>
        <v>94.486486486486484</v>
      </c>
      <c r="X27" s="10">
        <v>6895</v>
      </c>
      <c r="Y27" s="8">
        <f t="shared" si="17"/>
        <v>100.70103695048927</v>
      </c>
      <c r="Z27" s="10">
        <v>6733</v>
      </c>
      <c r="AA27" s="8">
        <f t="shared" si="18"/>
        <v>100.7783265978147</v>
      </c>
      <c r="AB27" s="10">
        <v>6020</v>
      </c>
      <c r="AC27" s="8">
        <f t="shared" si="6"/>
        <v>101.09151973131823</v>
      </c>
      <c r="AD27" s="9">
        <v>2.2999999999999998</v>
      </c>
    </row>
    <row r="28" spans="2:30" s="1" customFormat="1" ht="12" customHeight="1">
      <c r="B28" s="101">
        <v>2020</v>
      </c>
      <c r="C28" s="77">
        <v>2</v>
      </c>
      <c r="D28" s="7">
        <v>535.5</v>
      </c>
      <c r="E28" s="45">
        <f t="shared" si="8"/>
        <v>95.676255136680354</v>
      </c>
      <c r="F28" s="45">
        <v>286.89999999999998</v>
      </c>
      <c r="G28" s="45">
        <f t="shared" si="9"/>
        <v>94.312952005259703</v>
      </c>
      <c r="H28" s="45">
        <v>19.8</v>
      </c>
      <c r="I28" s="8">
        <f t="shared" si="10"/>
        <v>92.523364485981318</v>
      </c>
      <c r="J28" s="8">
        <v>84.5</v>
      </c>
      <c r="K28" s="8">
        <f t="shared" si="11"/>
        <v>92.248908296943227</v>
      </c>
      <c r="L28" s="8">
        <v>144.6</v>
      </c>
      <c r="M28" s="8">
        <f t="shared" si="12"/>
        <v>102.55319148936171</v>
      </c>
      <c r="N28" s="8">
        <v>84.1</v>
      </c>
      <c r="O28" s="8">
        <f t="shared" si="13"/>
        <v>88.062827225130874</v>
      </c>
      <c r="P28" s="8">
        <v>375.7</v>
      </c>
      <c r="Q28" s="8">
        <f t="shared" si="7"/>
        <v>93.620732618988285</v>
      </c>
      <c r="R28" s="8">
        <v>283.7</v>
      </c>
      <c r="S28" s="8">
        <f t="shared" si="14"/>
        <v>98.506944444444443</v>
      </c>
      <c r="T28" s="8">
        <v>26.4</v>
      </c>
      <c r="U28" s="8">
        <f t="shared" si="15"/>
        <v>101.93050193050193</v>
      </c>
      <c r="V28" s="8">
        <v>65.599999999999994</v>
      </c>
      <c r="W28" s="8">
        <f t="shared" si="19"/>
        <v>75.057208237986259</v>
      </c>
      <c r="X28" s="10">
        <v>6863</v>
      </c>
      <c r="Y28" s="8">
        <f t="shared" si="17"/>
        <v>99.535895576504714</v>
      </c>
      <c r="Z28" s="10">
        <v>6664</v>
      </c>
      <c r="AA28" s="8">
        <f t="shared" si="18"/>
        <v>98.975196791920396</v>
      </c>
      <c r="AB28" s="10">
        <v>5962</v>
      </c>
      <c r="AC28" s="8">
        <f t="shared" si="6"/>
        <v>99.036544850498345</v>
      </c>
      <c r="AD28" s="9">
        <v>2.9</v>
      </c>
    </row>
    <row r="29" spans="2:30" s="1" customFormat="1" ht="12" customHeight="1">
      <c r="B29" s="103">
        <v>2021</v>
      </c>
      <c r="C29" s="69">
        <v>3</v>
      </c>
      <c r="D29" s="83">
        <v>550.5</v>
      </c>
      <c r="E29" s="75">
        <f t="shared" si="8"/>
        <v>102.80112044817926</v>
      </c>
      <c r="F29" s="75">
        <v>296.2</v>
      </c>
      <c r="G29" s="75">
        <f t="shared" si="9"/>
        <v>103.24154757755315</v>
      </c>
      <c r="H29" s="75">
        <v>21.1</v>
      </c>
      <c r="I29" s="71">
        <f t="shared" si="10"/>
        <v>106.56565656565658</v>
      </c>
      <c r="J29" s="71">
        <v>90.1</v>
      </c>
      <c r="K29" s="71">
        <f t="shared" si="11"/>
        <v>106.62721893491123</v>
      </c>
      <c r="L29" s="71">
        <v>148.69999999999999</v>
      </c>
      <c r="M29" s="71">
        <f t="shared" si="12"/>
        <v>102.83540802213</v>
      </c>
      <c r="N29" s="71">
        <v>103.6</v>
      </c>
      <c r="O29" s="71">
        <f t="shared" si="13"/>
        <v>123.18668252080856</v>
      </c>
      <c r="P29" s="71">
        <v>395.9</v>
      </c>
      <c r="Q29" s="71">
        <f t="shared" si="7"/>
        <v>105.37663029012509</v>
      </c>
      <c r="R29" s="71">
        <v>289.5</v>
      </c>
      <c r="S29" s="71">
        <f t="shared" si="14"/>
        <v>102.04441311244273</v>
      </c>
      <c r="T29" s="71">
        <v>27.4</v>
      </c>
      <c r="U29" s="71">
        <f t="shared" si="15"/>
        <v>103.78787878787878</v>
      </c>
      <c r="V29" s="71">
        <v>79</v>
      </c>
      <c r="W29" s="71">
        <f t="shared" si="19"/>
        <v>120.42682926829269</v>
      </c>
      <c r="X29" s="72">
        <v>6897</v>
      </c>
      <c r="Y29" s="71">
        <f t="shared" si="17"/>
        <v>100.49541017047939</v>
      </c>
      <c r="Z29" s="72">
        <v>6706</v>
      </c>
      <c r="AA29" s="71">
        <f t="shared" si="18"/>
        <v>100.63025210084034</v>
      </c>
      <c r="AB29" s="72">
        <v>6013</v>
      </c>
      <c r="AC29" s="71">
        <f t="shared" si="6"/>
        <v>100.85541764508554</v>
      </c>
      <c r="AD29" s="73">
        <v>2.8</v>
      </c>
    </row>
    <row r="30" spans="2:30" s="1" customFormat="1" ht="12" customHeight="1">
      <c r="B30" s="101">
        <v>2022</v>
      </c>
      <c r="C30" s="77">
        <v>4</v>
      </c>
      <c r="D30" s="7">
        <v>566.5</v>
      </c>
      <c r="E30" s="45">
        <f t="shared" si="8"/>
        <v>102.90644868301544</v>
      </c>
      <c r="F30" s="45">
        <v>315.8</v>
      </c>
      <c r="G30" s="45">
        <f t="shared" si="9"/>
        <v>106.61715057393654</v>
      </c>
      <c r="H30" s="45">
        <v>21.8</v>
      </c>
      <c r="I30" s="8">
        <f t="shared" si="10"/>
        <v>103.3175355450237</v>
      </c>
      <c r="J30" s="8">
        <v>96.9</v>
      </c>
      <c r="K30" s="8">
        <f t="shared" si="11"/>
        <v>107.54716981132077</v>
      </c>
      <c r="L30" s="8">
        <v>151.30000000000001</v>
      </c>
      <c r="M30" s="8">
        <f t="shared" si="12"/>
        <v>101.74848688634836</v>
      </c>
      <c r="N30" s="8">
        <v>123.2</v>
      </c>
      <c r="O30" s="8">
        <f t="shared" si="13"/>
        <v>118.91891891891892</v>
      </c>
      <c r="P30" s="8">
        <v>409</v>
      </c>
      <c r="Q30" s="8">
        <f t="shared" si="7"/>
        <v>103.30891639302855</v>
      </c>
      <c r="R30" s="8">
        <v>296.39999999999998</v>
      </c>
      <c r="S30" s="8">
        <f t="shared" si="14"/>
        <v>102.38341968911917</v>
      </c>
      <c r="T30" s="8">
        <v>30.3</v>
      </c>
      <c r="U30" s="8">
        <f t="shared" si="15"/>
        <v>110.58394160583941</v>
      </c>
      <c r="V30" s="8">
        <v>82.2</v>
      </c>
      <c r="W30" s="8">
        <f t="shared" si="19"/>
        <v>104.0506329113924</v>
      </c>
      <c r="X30" s="10">
        <v>6906</v>
      </c>
      <c r="Y30" s="8">
        <f t="shared" si="17"/>
        <v>100.13049151805133</v>
      </c>
      <c r="Z30" s="10">
        <v>6728</v>
      </c>
      <c r="AA30" s="8">
        <f t="shared" si="18"/>
        <v>100.32806441992246</v>
      </c>
      <c r="AB30" s="10">
        <v>6048</v>
      </c>
      <c r="AC30" s="8">
        <f t="shared" si="6"/>
        <v>100.58207217694995</v>
      </c>
      <c r="AD30" s="9">
        <v>2.6</v>
      </c>
    </row>
    <row r="31" spans="2:30" s="1" customFormat="1" ht="12" customHeight="1">
      <c r="B31" s="101">
        <v>2023</v>
      </c>
      <c r="C31" s="77">
        <v>5</v>
      </c>
      <c r="D31" s="7">
        <v>597.5</v>
      </c>
      <c r="E31" s="45">
        <f t="shared" si="8"/>
        <v>105.47219770520742</v>
      </c>
      <c r="F31" s="45">
        <v>324.89999999999998</v>
      </c>
      <c r="G31" s="45">
        <f t="shared" si="9"/>
        <v>102.88157061431285</v>
      </c>
      <c r="H31" s="45">
        <v>21.9</v>
      </c>
      <c r="I31" s="8">
        <f t="shared" si="10"/>
        <v>100.45871559633026</v>
      </c>
      <c r="J31" s="8">
        <v>100.1</v>
      </c>
      <c r="K31" s="8">
        <f t="shared" si="11"/>
        <v>103.30237358101132</v>
      </c>
      <c r="L31" s="8">
        <v>155</v>
      </c>
      <c r="M31" s="8">
        <f t="shared" si="12"/>
        <v>102.44547257105087</v>
      </c>
      <c r="N31" s="8">
        <v>130.19999999999999</v>
      </c>
      <c r="O31" s="8">
        <f t="shared" si="13"/>
        <v>105.68181818181816</v>
      </c>
      <c r="P31" s="8">
        <v>431.6</v>
      </c>
      <c r="Q31" s="8">
        <f t="shared" si="7"/>
        <v>105.52567237163815</v>
      </c>
      <c r="R31" s="8">
        <v>305.5</v>
      </c>
      <c r="S31" s="8">
        <f t="shared" si="14"/>
        <v>103.07017543859649</v>
      </c>
      <c r="T31" s="8">
        <v>32.4</v>
      </c>
      <c r="U31" s="8">
        <f t="shared" si="15"/>
        <v>106.93069306930691</v>
      </c>
      <c r="V31" s="8">
        <v>93.7</v>
      </c>
      <c r="W31" s="8">
        <f t="shared" si="19"/>
        <v>113.99026763990267</v>
      </c>
      <c r="X31" s="10">
        <v>6928</v>
      </c>
      <c r="Y31" s="8">
        <f t="shared" si="17"/>
        <v>100.31856356791195</v>
      </c>
      <c r="Z31" s="10">
        <v>6749</v>
      </c>
      <c r="AA31" s="8">
        <f t="shared" si="18"/>
        <v>100.31212841854935</v>
      </c>
      <c r="AB31" s="10">
        <v>6089</v>
      </c>
      <c r="AC31" s="8">
        <f t="shared" si="6"/>
        <v>100.67791005291005</v>
      </c>
      <c r="AD31" s="9">
        <v>2.6</v>
      </c>
    </row>
    <row r="32" spans="2:30" s="1" customFormat="1" ht="12" customHeight="1">
      <c r="B32" s="102">
        <v>2024</v>
      </c>
      <c r="C32" s="64">
        <v>6</v>
      </c>
      <c r="D32" s="82">
        <v>615.29999999999995</v>
      </c>
      <c r="E32" s="76">
        <f t="shared" ref="E32" si="20">D32/D31*100</f>
        <v>102.97907949790795</v>
      </c>
      <c r="F32" s="76">
        <v>336.4</v>
      </c>
      <c r="G32" s="76">
        <f t="shared" ref="G32" si="21">F32/F31*100</f>
        <v>103.53955063096339</v>
      </c>
      <c r="H32" s="76">
        <v>22.2</v>
      </c>
      <c r="I32" s="66">
        <f t="shared" ref="I32" si="22">H32/H31*100</f>
        <v>101.36986301369863</v>
      </c>
      <c r="J32" s="66">
        <v>104.8</v>
      </c>
      <c r="K32" s="66">
        <f t="shared" ref="K32" si="23">J32/J31*100</f>
        <v>104.6953046953047</v>
      </c>
      <c r="L32" s="66">
        <v>157.6</v>
      </c>
      <c r="M32" s="66">
        <f t="shared" ref="M32" si="24">L32/L31*100</f>
        <v>101.67741935483872</v>
      </c>
      <c r="N32" s="66">
        <v>136.80000000000001</v>
      </c>
      <c r="O32" s="66">
        <f t="shared" ref="O32" si="25">N32/N31*100</f>
        <v>105.06912442396315</v>
      </c>
      <c r="P32" s="66">
        <v>443.4</v>
      </c>
      <c r="Q32" s="66">
        <f t="shared" ref="Q32" si="26">P32/P31*100</f>
        <v>102.73401297497682</v>
      </c>
      <c r="R32" s="66">
        <v>313.8</v>
      </c>
      <c r="S32" s="66">
        <f t="shared" ref="S32" si="27">R32/R31*100</f>
        <v>102.71685761047465</v>
      </c>
      <c r="T32" s="66">
        <v>33.799999999999997</v>
      </c>
      <c r="U32" s="66">
        <f t="shared" ref="U32" si="28">T32/T31*100</f>
        <v>104.32098765432099</v>
      </c>
      <c r="V32" s="66">
        <v>95.8</v>
      </c>
      <c r="W32" s="66">
        <f t="shared" si="19"/>
        <v>102.24119530416222</v>
      </c>
      <c r="X32" s="67">
        <v>6933</v>
      </c>
      <c r="Y32" s="66">
        <f t="shared" ref="Y32" si="29">X32/X31*100</f>
        <v>100.07217090069285</v>
      </c>
      <c r="Z32" s="67">
        <v>6759</v>
      </c>
      <c r="AA32" s="66">
        <f t="shared" ref="AA32" si="30">Z32/Z31*100</f>
        <v>100.14817009927397</v>
      </c>
      <c r="AB32" s="67">
        <v>6101</v>
      </c>
      <c r="AC32" s="66">
        <f t="shared" ref="AC32" si="31">AB32/AB31*100</f>
        <v>100.19707669568075</v>
      </c>
      <c r="AD32" s="68">
        <v>2.5</v>
      </c>
    </row>
    <row r="33" spans="2:30" ht="12" customHeight="1">
      <c r="B33" s="5" t="s">
        <v>59</v>
      </c>
      <c r="C33" s="21"/>
      <c r="D33" s="18"/>
      <c r="E33" s="17"/>
      <c r="F33" s="18"/>
      <c r="G33" s="17"/>
      <c r="H33" s="18"/>
      <c r="I33" s="17"/>
      <c r="J33" s="18"/>
      <c r="K33" s="17"/>
      <c r="L33" s="18"/>
      <c r="M33" s="17"/>
      <c r="N33" s="18"/>
      <c r="O33" s="1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ht="12" customHeight="1">
      <c r="B34" s="5" t="s">
        <v>2</v>
      </c>
      <c r="C34" s="21"/>
      <c r="D34" s="19"/>
      <c r="E34" s="19"/>
      <c r="F34" s="19"/>
      <c r="G34" s="19"/>
      <c r="H34" s="19"/>
      <c r="I34" s="19"/>
      <c r="J34" s="20"/>
    </row>
    <row r="35" spans="2:30" ht="12" customHeight="1">
      <c r="B35" s="5" t="s">
        <v>60</v>
      </c>
      <c r="C35" s="19"/>
      <c r="D35" s="19"/>
      <c r="E35" s="19"/>
      <c r="F35" s="19"/>
      <c r="G35" s="19"/>
      <c r="H35" s="19"/>
      <c r="I35" s="19"/>
      <c r="J35" s="20"/>
    </row>
    <row r="36" spans="2:30" ht="12" customHeight="1">
      <c r="B36" s="5" t="s">
        <v>30</v>
      </c>
      <c r="C36" s="19"/>
      <c r="D36" s="19"/>
      <c r="E36" s="19"/>
      <c r="F36" s="19"/>
      <c r="G36" s="19"/>
      <c r="H36" s="19"/>
      <c r="I36" s="19"/>
      <c r="J36" s="20"/>
      <c r="T36" s="6"/>
      <c r="V36" s="6"/>
      <c r="X36" s="6"/>
      <c r="Z36" s="6"/>
      <c r="AB36" s="6"/>
      <c r="AD36" s="6" t="s">
        <v>57</v>
      </c>
    </row>
    <row r="37" spans="2:30" ht="12" customHeight="1">
      <c r="C37" s="19"/>
      <c r="D37" s="19"/>
      <c r="E37" s="19"/>
      <c r="F37" s="19"/>
      <c r="G37" s="19"/>
      <c r="H37" s="19"/>
      <c r="I37" s="19"/>
      <c r="J37" s="20"/>
    </row>
    <row r="38" spans="2:30" ht="12" customHeight="1">
      <c r="F38" s="22"/>
    </row>
    <row r="39" spans="2:30">
      <c r="J39"/>
    </row>
    <row r="40" spans="2:30">
      <c r="J40"/>
    </row>
    <row r="41" spans="2:30">
      <c r="J41"/>
    </row>
    <row r="42" spans="2:30">
      <c r="J42"/>
    </row>
    <row r="43" spans="2:30">
      <c r="J43"/>
    </row>
    <row r="44" spans="2:30">
      <c r="J44"/>
    </row>
    <row r="45" spans="2:30">
      <c r="J45"/>
    </row>
    <row r="46" spans="2:30">
      <c r="J46"/>
    </row>
    <row r="47" spans="2:30">
      <c r="J47"/>
    </row>
    <row r="48" spans="2:3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</sheetData>
  <mergeCells count="18">
    <mergeCell ref="X5:AD5"/>
    <mergeCell ref="F6:F7"/>
    <mergeCell ref="H6:H7"/>
    <mergeCell ref="J6:J7"/>
    <mergeCell ref="L6:L7"/>
    <mergeCell ref="B5:C7"/>
    <mergeCell ref="D5:E6"/>
    <mergeCell ref="F5:O5"/>
    <mergeCell ref="P5:Q6"/>
    <mergeCell ref="R5:W5"/>
    <mergeCell ref="AB6:AB7"/>
    <mergeCell ref="AD6:AD7"/>
    <mergeCell ref="N6:N7"/>
    <mergeCell ref="R6:R7"/>
    <mergeCell ref="T6:T7"/>
    <mergeCell ref="V6:V7"/>
    <mergeCell ref="X6:X7"/>
    <mergeCell ref="Z6:Z7"/>
  </mergeCells>
  <phoneticPr fontId="1"/>
  <pageMargins left="0.23622047244094491" right="0.23622047244094491" top="0.74803149606299213" bottom="0.74803149606299213" header="0.31496062992125984" footer="0.31496062992125984"/>
  <pageSetup paperSize="9" scale="67" orientation="landscape" horizontalDpi="4294967294" verticalDpi="1200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54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21" sqref="L21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54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35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29</v>
      </c>
      <c r="F8" s="24">
        <v>286.89999999999998</v>
      </c>
      <c r="G8" s="24" t="s">
        <v>29</v>
      </c>
      <c r="H8" s="24">
        <v>20.2</v>
      </c>
      <c r="I8" s="24" t="s">
        <v>29</v>
      </c>
      <c r="J8" s="24">
        <v>80</v>
      </c>
      <c r="K8" s="24" t="s">
        <v>29</v>
      </c>
      <c r="L8" s="24">
        <v>121.5</v>
      </c>
      <c r="M8" s="24" t="s">
        <v>29</v>
      </c>
      <c r="N8" s="24">
        <v>55.6</v>
      </c>
      <c r="O8" s="24" t="s">
        <v>29</v>
      </c>
      <c r="P8" s="24">
        <v>380.5</v>
      </c>
      <c r="Q8" s="24" t="s">
        <v>29</v>
      </c>
      <c r="R8" s="24">
        <v>280.10000000000002</v>
      </c>
      <c r="S8" s="24" t="s">
        <v>29</v>
      </c>
      <c r="T8" s="24">
        <v>16.899999999999999</v>
      </c>
      <c r="U8" s="24" t="s">
        <v>29</v>
      </c>
      <c r="V8" s="24">
        <v>83.5</v>
      </c>
      <c r="W8" s="24" t="s">
        <v>29</v>
      </c>
      <c r="X8" s="25">
        <v>6772</v>
      </c>
      <c r="Y8" s="24" t="s">
        <v>29</v>
      </c>
      <c r="Z8" s="25">
        <v>6453</v>
      </c>
      <c r="AA8" s="24" t="s">
        <v>29</v>
      </c>
      <c r="AB8" s="25">
        <v>5372</v>
      </c>
      <c r="AC8" s="24" t="s">
        <v>29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5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5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5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30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539.29999999999995</v>
      </c>
      <c r="E24" s="75">
        <f t="shared" si="0"/>
        <v>101.33408493047725</v>
      </c>
      <c r="F24" s="75">
        <v>300.5</v>
      </c>
      <c r="G24" s="75">
        <f t="shared" si="0"/>
        <v>100.20006668889631</v>
      </c>
      <c r="H24" s="75">
        <v>17</v>
      </c>
      <c r="I24" s="71">
        <f t="shared" si="1"/>
        <v>106.91823899371069</v>
      </c>
      <c r="J24" s="71">
        <v>83.6</v>
      </c>
      <c r="K24" s="71">
        <f t="shared" si="1"/>
        <v>102.95566502463053</v>
      </c>
      <c r="L24" s="71">
        <v>133.19999999999999</v>
      </c>
      <c r="M24" s="71">
        <f t="shared" si="2"/>
        <v>100.30120481927709</v>
      </c>
      <c r="N24" s="71">
        <v>88.6</v>
      </c>
      <c r="O24" s="71">
        <f t="shared" si="2"/>
        <v>96.619411123227906</v>
      </c>
      <c r="P24" s="71">
        <v>391.7</v>
      </c>
      <c r="Q24" s="71">
        <f>P24/P23*100</f>
        <v>100.82368082368083</v>
      </c>
      <c r="R24" s="71">
        <v>269.89999999999998</v>
      </c>
      <c r="S24" s="71">
        <f t="shared" si="3"/>
        <v>102.4677296886864</v>
      </c>
      <c r="T24" s="71">
        <v>24.1</v>
      </c>
      <c r="U24" s="71">
        <f t="shared" si="4"/>
        <v>93.774319066147868</v>
      </c>
      <c r="V24" s="71">
        <v>97.7</v>
      </c>
      <c r="W24" s="71">
        <f t="shared" si="4"/>
        <v>98.38872104733133</v>
      </c>
      <c r="X24" s="72">
        <v>6681</v>
      </c>
      <c r="Y24" s="71">
        <f t="shared" si="5"/>
        <v>101.15064345193036</v>
      </c>
      <c r="Z24" s="72">
        <v>6479</v>
      </c>
      <c r="AA24" s="71">
        <f t="shared" si="5"/>
        <v>101.4245460237946</v>
      </c>
      <c r="AB24" s="72">
        <v>5764</v>
      </c>
      <c r="AC24" s="71">
        <f t="shared" si="6"/>
        <v>101.80148357470857</v>
      </c>
      <c r="AD24" s="73">
        <v>3</v>
      </c>
    </row>
    <row r="25" spans="2:30" s="1" customFormat="1" ht="12" customHeight="1">
      <c r="B25" s="13">
        <v>2017</v>
      </c>
      <c r="C25" s="77">
        <v>29</v>
      </c>
      <c r="D25" s="78">
        <v>547.4</v>
      </c>
      <c r="E25" s="45">
        <f t="shared" si="0"/>
        <v>101.50194696829224</v>
      </c>
      <c r="F25" s="45">
        <v>303.2</v>
      </c>
      <c r="G25" s="45">
        <f t="shared" si="0"/>
        <v>100.89850249584028</v>
      </c>
      <c r="H25" s="45">
        <v>17.2</v>
      </c>
      <c r="I25" s="8">
        <f t="shared" si="1"/>
        <v>101.17647058823529</v>
      </c>
      <c r="J25" s="8">
        <v>86.2</v>
      </c>
      <c r="K25" s="8">
        <f t="shared" si="1"/>
        <v>103.11004784688996</v>
      </c>
      <c r="L25" s="8">
        <v>135.19999999999999</v>
      </c>
      <c r="M25" s="8">
        <f t="shared" si="2"/>
        <v>101.50150150150151</v>
      </c>
      <c r="N25" s="8">
        <v>98.2</v>
      </c>
      <c r="O25" s="8">
        <f t="shared" si="2"/>
        <v>110.83521444695262</v>
      </c>
      <c r="P25" s="8">
        <v>404.2</v>
      </c>
      <c r="Q25" s="8">
        <f t="shared" ref="Q25:Q30" si="7">P25/P24*100</f>
        <v>103.19121776870053</v>
      </c>
      <c r="R25" s="8">
        <v>276.3</v>
      </c>
      <c r="S25" s="8">
        <f t="shared" si="3"/>
        <v>102.37124861059652</v>
      </c>
      <c r="T25" s="8">
        <v>25.8</v>
      </c>
      <c r="U25" s="8">
        <f t="shared" si="4"/>
        <v>107.0539419087137</v>
      </c>
      <c r="V25" s="8">
        <v>102.1</v>
      </c>
      <c r="W25" s="8">
        <f t="shared" si="4"/>
        <v>104.50358239508699</v>
      </c>
      <c r="X25" s="10">
        <v>6750</v>
      </c>
      <c r="Y25" s="8">
        <f t="shared" si="5"/>
        <v>101.03277952402334</v>
      </c>
      <c r="Z25" s="10">
        <v>6566</v>
      </c>
      <c r="AA25" s="8">
        <f t="shared" si="5"/>
        <v>101.34279981478622</v>
      </c>
      <c r="AB25" s="10">
        <v>5848</v>
      </c>
      <c r="AC25" s="8">
        <f t="shared" si="6"/>
        <v>101.45732130464955</v>
      </c>
      <c r="AD25" s="9">
        <v>2.7</v>
      </c>
    </row>
    <row r="26" spans="2:30" s="1" customFormat="1" ht="12" customHeight="1">
      <c r="B26" s="93">
        <v>2018</v>
      </c>
      <c r="C26" s="77">
        <v>30</v>
      </c>
      <c r="D26" s="7">
        <v>548.4</v>
      </c>
      <c r="E26" s="45">
        <f t="shared" ref="E26:E30" si="8">D26/D25*100</f>
        <v>100.18268176835952</v>
      </c>
      <c r="F26" s="45">
        <v>304.7</v>
      </c>
      <c r="G26" s="45">
        <f t="shared" ref="G26:G30" si="9">F26/F25*100</f>
        <v>100.49472295514512</v>
      </c>
      <c r="H26" s="45">
        <v>16.5</v>
      </c>
      <c r="I26" s="8">
        <f t="shared" ref="I26:I30" si="10">H26/H25*100</f>
        <v>95.930232558139537</v>
      </c>
      <c r="J26" s="8">
        <v>88</v>
      </c>
      <c r="K26" s="8">
        <f t="shared" ref="K26:K30" si="11">J26/J25*100</f>
        <v>102.08816705336427</v>
      </c>
      <c r="L26" s="8">
        <v>136.80000000000001</v>
      </c>
      <c r="M26" s="8">
        <f t="shared" ref="M26:M30" si="12">L26/L25*100</f>
        <v>101.18343195266273</v>
      </c>
      <c r="N26" s="8">
        <v>100.6</v>
      </c>
      <c r="O26" s="8">
        <f t="shared" ref="O26:O30" si="13">N26/N25*100</f>
        <v>102.44399185336049</v>
      </c>
      <c r="P26" s="8">
        <v>404.3</v>
      </c>
      <c r="Q26" s="8">
        <f t="shared" si="7"/>
        <v>100.0247402276101</v>
      </c>
      <c r="R26" s="8">
        <v>284.7</v>
      </c>
      <c r="S26" s="8">
        <f t="shared" ref="S26:S30" si="14">R26/R25*100</f>
        <v>103.04017372421282</v>
      </c>
      <c r="T26" s="8">
        <v>27</v>
      </c>
      <c r="U26" s="8">
        <f t="shared" ref="U26:U30" si="15">T26/T25*100</f>
        <v>104.65116279069765</v>
      </c>
      <c r="V26" s="8">
        <v>92.5</v>
      </c>
      <c r="W26" s="8">
        <f t="shared" ref="W26" si="16">V26/V25*100</f>
        <v>90.597453476983361</v>
      </c>
      <c r="X26" s="10">
        <v>6847</v>
      </c>
      <c r="Y26" s="8">
        <f t="shared" ref="Y26:Y30" si="17">X26/X25*100</f>
        <v>101.43703703703704</v>
      </c>
      <c r="Z26" s="10">
        <v>6681</v>
      </c>
      <c r="AA26" s="8">
        <f t="shared" ref="AA26:AA30" si="18">Z26/Z25*100</f>
        <v>101.75144684739567</v>
      </c>
      <c r="AB26" s="10">
        <v>5955</v>
      </c>
      <c r="AC26" s="8">
        <f t="shared" si="6"/>
        <v>101.82968536251711</v>
      </c>
      <c r="AD26" s="9">
        <v>2.4</v>
      </c>
    </row>
    <row r="27" spans="2:30" s="1" customFormat="1" ht="12" customHeight="1">
      <c r="B27" s="93">
        <v>2019</v>
      </c>
      <c r="C27" s="77" t="s">
        <v>37</v>
      </c>
      <c r="D27" s="7">
        <v>559.70000000000005</v>
      </c>
      <c r="E27" s="45">
        <f t="shared" si="8"/>
        <v>102.06053975200584</v>
      </c>
      <c r="F27" s="45">
        <v>304.2</v>
      </c>
      <c r="G27" s="45">
        <f t="shared" si="9"/>
        <v>99.835904168034133</v>
      </c>
      <c r="H27" s="45">
        <v>21.4</v>
      </c>
      <c r="I27" s="8">
        <f t="shared" si="10"/>
        <v>129.69696969696969</v>
      </c>
      <c r="J27" s="8">
        <v>91.6</v>
      </c>
      <c r="K27" s="8">
        <f t="shared" si="11"/>
        <v>104.09090909090908</v>
      </c>
      <c r="L27" s="8">
        <v>141</v>
      </c>
      <c r="M27" s="8">
        <f t="shared" si="12"/>
        <v>103.07017543859649</v>
      </c>
      <c r="N27" s="8">
        <v>95.5</v>
      </c>
      <c r="O27" s="8">
        <f t="shared" si="13"/>
        <v>94.930417495029829</v>
      </c>
      <c r="P27" s="8">
        <v>401.3</v>
      </c>
      <c r="Q27" s="8">
        <f t="shared" si="7"/>
        <v>99.257976749938166</v>
      </c>
      <c r="R27" s="8">
        <v>288</v>
      </c>
      <c r="S27" s="8">
        <f t="shared" si="14"/>
        <v>101.15911485774501</v>
      </c>
      <c r="T27" s="8">
        <v>25.9</v>
      </c>
      <c r="U27" s="8">
        <f t="shared" si="15"/>
        <v>95.925925925925924</v>
      </c>
      <c r="V27" s="8">
        <v>87.4</v>
      </c>
      <c r="W27" s="8">
        <f>V27/V26*100</f>
        <v>94.486486486486484</v>
      </c>
      <c r="X27" s="10">
        <v>6895</v>
      </c>
      <c r="Y27" s="8">
        <f t="shared" si="17"/>
        <v>100.70103695048927</v>
      </c>
      <c r="Z27" s="10">
        <v>6733</v>
      </c>
      <c r="AA27" s="8">
        <f t="shared" si="18"/>
        <v>100.7783265978147</v>
      </c>
      <c r="AB27" s="10">
        <v>6020</v>
      </c>
      <c r="AC27" s="8">
        <f t="shared" si="6"/>
        <v>101.09151973131823</v>
      </c>
      <c r="AD27" s="9">
        <v>2.2999999999999998</v>
      </c>
    </row>
    <row r="28" spans="2:30" s="1" customFormat="1" ht="12" customHeight="1">
      <c r="B28" s="93">
        <v>2020</v>
      </c>
      <c r="C28" s="77">
        <v>2</v>
      </c>
      <c r="D28" s="7">
        <v>535.5</v>
      </c>
      <c r="E28" s="45">
        <f t="shared" si="8"/>
        <v>95.676255136680354</v>
      </c>
      <c r="F28" s="45">
        <v>286.89999999999998</v>
      </c>
      <c r="G28" s="45">
        <f t="shared" si="9"/>
        <v>94.312952005259703</v>
      </c>
      <c r="H28" s="45">
        <v>19.8</v>
      </c>
      <c r="I28" s="8">
        <f t="shared" si="10"/>
        <v>92.523364485981318</v>
      </c>
      <c r="J28" s="8">
        <v>84.5</v>
      </c>
      <c r="K28" s="8">
        <f t="shared" si="11"/>
        <v>92.248908296943227</v>
      </c>
      <c r="L28" s="8">
        <v>144.6</v>
      </c>
      <c r="M28" s="8">
        <f t="shared" si="12"/>
        <v>102.55319148936171</v>
      </c>
      <c r="N28" s="8">
        <v>84.1</v>
      </c>
      <c r="O28" s="8">
        <f t="shared" si="13"/>
        <v>88.062827225130874</v>
      </c>
      <c r="P28" s="8">
        <v>375.7</v>
      </c>
      <c r="Q28" s="8">
        <f t="shared" si="7"/>
        <v>93.620732618988285</v>
      </c>
      <c r="R28" s="8">
        <v>283.7</v>
      </c>
      <c r="S28" s="8">
        <f t="shared" si="14"/>
        <v>98.506944444444443</v>
      </c>
      <c r="T28" s="8">
        <v>26.4</v>
      </c>
      <c r="U28" s="8">
        <f t="shared" si="15"/>
        <v>101.93050193050193</v>
      </c>
      <c r="V28" s="8">
        <v>65.599999999999994</v>
      </c>
      <c r="W28" s="8">
        <f>V28/V27*100</f>
        <v>75.057208237986259</v>
      </c>
      <c r="X28" s="10">
        <v>6863</v>
      </c>
      <c r="Y28" s="8">
        <f t="shared" si="17"/>
        <v>99.535895576504714</v>
      </c>
      <c r="Z28" s="10">
        <v>6664</v>
      </c>
      <c r="AA28" s="8">
        <f t="shared" si="18"/>
        <v>98.975196791920396</v>
      </c>
      <c r="AB28" s="10">
        <v>5962</v>
      </c>
      <c r="AC28" s="8">
        <f t="shared" si="6"/>
        <v>99.036544850498345</v>
      </c>
      <c r="AD28" s="9">
        <v>2.9</v>
      </c>
    </row>
    <row r="29" spans="2:30" s="1" customFormat="1" ht="12" customHeight="1">
      <c r="B29" s="103">
        <v>2021</v>
      </c>
      <c r="C29" s="69">
        <v>3</v>
      </c>
      <c r="D29" s="83">
        <v>550.5</v>
      </c>
      <c r="E29" s="75">
        <f t="shared" si="8"/>
        <v>102.80112044817926</v>
      </c>
      <c r="F29" s="75">
        <v>296.2</v>
      </c>
      <c r="G29" s="75">
        <f t="shared" si="9"/>
        <v>103.24154757755315</v>
      </c>
      <c r="H29" s="75">
        <v>21.1</v>
      </c>
      <c r="I29" s="71">
        <f t="shared" si="10"/>
        <v>106.56565656565658</v>
      </c>
      <c r="J29" s="71">
        <v>90.1</v>
      </c>
      <c r="K29" s="71">
        <f t="shared" si="11"/>
        <v>106.62721893491123</v>
      </c>
      <c r="L29" s="71">
        <v>148.69999999999999</v>
      </c>
      <c r="M29" s="71">
        <f t="shared" si="12"/>
        <v>102.83540802213</v>
      </c>
      <c r="N29" s="71">
        <v>103.6</v>
      </c>
      <c r="O29" s="71">
        <f t="shared" si="13"/>
        <v>123.18668252080856</v>
      </c>
      <c r="P29" s="71">
        <v>395.9</v>
      </c>
      <c r="Q29" s="71">
        <f t="shared" si="7"/>
        <v>105.37663029012509</v>
      </c>
      <c r="R29" s="71">
        <v>289.5</v>
      </c>
      <c r="S29" s="71">
        <f t="shared" si="14"/>
        <v>102.04441311244273</v>
      </c>
      <c r="T29" s="71">
        <v>27.4</v>
      </c>
      <c r="U29" s="71">
        <f t="shared" si="15"/>
        <v>103.78787878787878</v>
      </c>
      <c r="V29" s="71">
        <v>79</v>
      </c>
      <c r="W29" s="71">
        <f>V29/V28*100</f>
        <v>120.42682926829269</v>
      </c>
      <c r="X29" s="72">
        <v>6897</v>
      </c>
      <c r="Y29" s="71">
        <f t="shared" si="17"/>
        <v>100.49541017047939</v>
      </c>
      <c r="Z29" s="72">
        <v>6706</v>
      </c>
      <c r="AA29" s="71">
        <f t="shared" si="18"/>
        <v>100.63025210084034</v>
      </c>
      <c r="AB29" s="72">
        <v>6013</v>
      </c>
      <c r="AC29" s="71">
        <f t="shared" si="6"/>
        <v>100.85541764508554</v>
      </c>
      <c r="AD29" s="73">
        <v>2.8</v>
      </c>
    </row>
    <row r="30" spans="2:30" s="1" customFormat="1" ht="12" customHeight="1">
      <c r="B30" s="93">
        <v>2022</v>
      </c>
      <c r="C30" s="77">
        <v>4</v>
      </c>
      <c r="D30" s="7">
        <v>560.20000000000005</v>
      </c>
      <c r="E30" s="45">
        <f t="shared" si="8"/>
        <v>101.76203451407812</v>
      </c>
      <c r="F30" s="45">
        <v>312.89999999999998</v>
      </c>
      <c r="G30" s="45">
        <f t="shared" si="9"/>
        <v>105.63808237677246</v>
      </c>
      <c r="H30" s="45">
        <v>21.3</v>
      </c>
      <c r="I30" s="8">
        <f t="shared" si="10"/>
        <v>100.94786729857819</v>
      </c>
      <c r="J30" s="8">
        <v>97.5</v>
      </c>
      <c r="K30" s="8">
        <f t="shared" si="11"/>
        <v>108.21309655937847</v>
      </c>
      <c r="L30" s="8">
        <v>150.69999999999999</v>
      </c>
      <c r="M30" s="8">
        <f t="shared" si="12"/>
        <v>101.34498991257566</v>
      </c>
      <c r="N30" s="8">
        <v>124.2</v>
      </c>
      <c r="O30" s="8">
        <f t="shared" si="13"/>
        <v>119.88416988416989</v>
      </c>
      <c r="P30" s="8">
        <v>409.9</v>
      </c>
      <c r="Q30" s="8">
        <f t="shared" si="7"/>
        <v>103.53624652690074</v>
      </c>
      <c r="R30" s="8">
        <v>295.7</v>
      </c>
      <c r="S30" s="8">
        <f t="shared" si="14"/>
        <v>102.14162348877373</v>
      </c>
      <c r="T30" s="8">
        <v>27.6</v>
      </c>
      <c r="U30" s="8">
        <f t="shared" si="15"/>
        <v>100.72992700729928</v>
      </c>
      <c r="V30" s="8">
        <v>86.5</v>
      </c>
      <c r="W30" s="8">
        <f>V30/V29*100</f>
        <v>109.49367088607596</v>
      </c>
      <c r="X30" s="10">
        <v>6915</v>
      </c>
      <c r="Y30" s="8">
        <f t="shared" si="17"/>
        <v>100.26098303610264</v>
      </c>
      <c r="Z30" s="10">
        <v>6738</v>
      </c>
      <c r="AA30" s="8">
        <f t="shared" si="18"/>
        <v>100.47718461079631</v>
      </c>
      <c r="AB30" s="10">
        <v>6056</v>
      </c>
      <c r="AC30" s="8">
        <f t="shared" si="6"/>
        <v>100.71511724596706</v>
      </c>
      <c r="AD30" s="9">
        <v>2.5</v>
      </c>
    </row>
    <row r="31" spans="2:30" s="1" customFormat="1" ht="12" customHeight="1">
      <c r="B31" s="94">
        <v>2023</v>
      </c>
      <c r="C31" s="64">
        <v>5</v>
      </c>
      <c r="D31" s="82">
        <v>571.9</v>
      </c>
      <c r="E31" s="76">
        <f t="shared" ref="E31" si="19">D31/D30*100</f>
        <v>102.08853980721169</v>
      </c>
      <c r="F31" s="76">
        <v>323</v>
      </c>
      <c r="G31" s="76">
        <f t="shared" ref="G31" si="20">F31/F30*100</f>
        <v>103.22786832853947</v>
      </c>
      <c r="H31" s="76">
        <v>21.7</v>
      </c>
      <c r="I31" s="66">
        <f t="shared" ref="I31" si="21">H31/H30*100</f>
        <v>101.87793427230045</v>
      </c>
      <c r="J31" s="66">
        <v>103.5</v>
      </c>
      <c r="K31" s="66">
        <f t="shared" ref="K31" si="22">J31/J30*100</f>
        <v>106.15384615384616</v>
      </c>
      <c r="L31" s="66">
        <v>148.19999999999999</v>
      </c>
      <c r="M31" s="66">
        <f t="shared" ref="M31" si="23">L31/L30*100</f>
        <v>98.341074983410749</v>
      </c>
      <c r="N31" s="66">
        <v>130</v>
      </c>
      <c r="O31" s="66">
        <f t="shared" ref="O31" si="24">N31/N30*100</f>
        <v>104.66988727858293</v>
      </c>
      <c r="P31" s="66">
        <v>421.4</v>
      </c>
      <c r="Q31" s="66">
        <f t="shared" ref="Q31" si="25">P31/P30*100</f>
        <v>102.80556233227615</v>
      </c>
      <c r="R31" s="66">
        <v>304.7</v>
      </c>
      <c r="S31" s="66">
        <f t="shared" ref="S31" si="26">R31/R30*100</f>
        <v>103.04362529590803</v>
      </c>
      <c r="T31" s="66">
        <v>27.8</v>
      </c>
      <c r="U31" s="66">
        <f t="shared" ref="U31" si="27">T31/T30*100</f>
        <v>100.72463768115942</v>
      </c>
      <c r="V31" s="66">
        <v>88.9</v>
      </c>
      <c r="W31" s="66">
        <f>V31/V30*100</f>
        <v>102.77456647398844</v>
      </c>
      <c r="X31" s="67">
        <v>6920</v>
      </c>
      <c r="Y31" s="66">
        <f t="shared" ref="Y31" si="28">X31/X30*100</f>
        <v>100.07230657989876</v>
      </c>
      <c r="Z31" s="67">
        <v>6753</v>
      </c>
      <c r="AA31" s="66">
        <f t="shared" ref="AA31" si="29">Z31/Z30*100</f>
        <v>100.2226179875334</v>
      </c>
      <c r="AB31" s="67">
        <v>6067</v>
      </c>
      <c r="AC31" s="66">
        <f t="shared" ref="AC31" si="30">AB31/AB30*100</f>
        <v>100.18163804491414</v>
      </c>
      <c r="AD31" s="68">
        <v>2.4</v>
      </c>
    </row>
    <row r="32" spans="2:30" ht="12" customHeight="1">
      <c r="B32" s="5" t="s">
        <v>55</v>
      </c>
      <c r="C32" s="21"/>
      <c r="D32" s="18"/>
      <c r="E32" s="17"/>
      <c r="F32" s="18"/>
      <c r="G32" s="17"/>
      <c r="H32" s="18"/>
      <c r="I32" s="17"/>
      <c r="J32" s="18"/>
      <c r="K32" s="17"/>
      <c r="L32" s="18"/>
      <c r="M32" s="17"/>
      <c r="N32" s="18"/>
      <c r="O32" s="1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ht="12" customHeight="1">
      <c r="B33" s="5" t="s">
        <v>2</v>
      </c>
      <c r="C33" s="21"/>
      <c r="D33" s="19"/>
      <c r="E33" s="19"/>
      <c r="F33" s="19"/>
      <c r="G33" s="19"/>
      <c r="H33" s="19"/>
      <c r="I33" s="19"/>
      <c r="J33" s="20"/>
    </row>
    <row r="34" spans="2:30" ht="12" customHeight="1">
      <c r="B34" s="5" t="s">
        <v>56</v>
      </c>
      <c r="C34" s="19"/>
      <c r="D34" s="19"/>
      <c r="E34" s="19"/>
      <c r="F34" s="19"/>
      <c r="G34" s="19"/>
      <c r="H34" s="19"/>
      <c r="I34" s="19"/>
      <c r="J34" s="20"/>
    </row>
    <row r="35" spans="2:30" ht="12" customHeight="1">
      <c r="B35" s="5" t="s">
        <v>30</v>
      </c>
      <c r="C35" s="19"/>
      <c r="D35" s="19"/>
      <c r="E35" s="19"/>
      <c r="F35" s="19"/>
      <c r="G35" s="19"/>
      <c r="H35" s="19"/>
      <c r="I35" s="19"/>
      <c r="J35" s="20"/>
      <c r="T35" s="6"/>
      <c r="V35" s="6"/>
      <c r="X35" s="6"/>
      <c r="Z35" s="6"/>
      <c r="AB35" s="6"/>
      <c r="AD35" s="6" t="s">
        <v>53</v>
      </c>
    </row>
    <row r="36" spans="2:30" ht="12" customHeight="1">
      <c r="C36" s="19"/>
      <c r="D36" s="19"/>
      <c r="E36" s="19"/>
      <c r="F36" s="19"/>
      <c r="G36" s="19"/>
      <c r="H36" s="19"/>
      <c r="I36" s="19"/>
      <c r="J36" s="20"/>
    </row>
    <row r="37" spans="2:30" ht="12" customHeight="1">
      <c r="F37" s="22"/>
    </row>
    <row r="38" spans="2:30">
      <c r="J38"/>
    </row>
    <row r="39" spans="2:30">
      <c r="J39"/>
    </row>
    <row r="40" spans="2:30">
      <c r="J40"/>
    </row>
    <row r="41" spans="2:30">
      <c r="J41"/>
    </row>
    <row r="42" spans="2:30">
      <c r="J42"/>
    </row>
    <row r="43" spans="2:30">
      <c r="J43"/>
    </row>
    <row r="44" spans="2:30">
      <c r="J44"/>
    </row>
    <row r="45" spans="2:30">
      <c r="J45"/>
    </row>
    <row r="46" spans="2:30">
      <c r="J46"/>
    </row>
    <row r="47" spans="2:30">
      <c r="J47"/>
    </row>
    <row r="48" spans="2:3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</sheetData>
  <mergeCells count="18">
    <mergeCell ref="B5:C7"/>
    <mergeCell ref="D5:E6"/>
    <mergeCell ref="F5:O5"/>
    <mergeCell ref="P5:Q6"/>
    <mergeCell ref="R5:W5"/>
    <mergeCell ref="N6:N7"/>
    <mergeCell ref="R6:R7"/>
    <mergeCell ref="T6:T7"/>
    <mergeCell ref="V6:V7"/>
    <mergeCell ref="X5:AD5"/>
    <mergeCell ref="F6:F7"/>
    <mergeCell ref="H6:H7"/>
    <mergeCell ref="J6:J7"/>
    <mergeCell ref="L6:L7"/>
    <mergeCell ref="AB6:AB7"/>
    <mergeCell ref="AD6:AD7"/>
    <mergeCell ref="X6:X7"/>
    <mergeCell ref="Z6:Z7"/>
  </mergeCells>
  <phoneticPr fontId="1"/>
  <pageMargins left="0.23622047244094491" right="0.23622047244094491" top="0.74803149606299213" bottom="0.74803149606299213" header="0.31496062992125984" footer="0.31496062992125984"/>
  <pageSetup paperSize="9" scale="67" orientation="landscape" horizontalDpi="4294967294" verticalDpi="1200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53"/>
  <sheetViews>
    <sheetView showGridLines="0" zoomScaleNormal="10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K33" sqref="K33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48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35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29</v>
      </c>
      <c r="F8" s="24">
        <v>286.89999999999998</v>
      </c>
      <c r="G8" s="24" t="s">
        <v>29</v>
      </c>
      <c r="H8" s="24">
        <v>20.2</v>
      </c>
      <c r="I8" s="24" t="s">
        <v>29</v>
      </c>
      <c r="J8" s="24">
        <v>80</v>
      </c>
      <c r="K8" s="24" t="s">
        <v>29</v>
      </c>
      <c r="L8" s="24">
        <v>121.5</v>
      </c>
      <c r="M8" s="24" t="s">
        <v>29</v>
      </c>
      <c r="N8" s="24">
        <v>55.6</v>
      </c>
      <c r="O8" s="24" t="s">
        <v>29</v>
      </c>
      <c r="P8" s="24">
        <v>380.5</v>
      </c>
      <c r="Q8" s="24" t="s">
        <v>29</v>
      </c>
      <c r="R8" s="24">
        <v>280.10000000000002</v>
      </c>
      <c r="S8" s="24" t="s">
        <v>29</v>
      </c>
      <c r="T8" s="24">
        <v>16.899999999999999</v>
      </c>
      <c r="U8" s="24" t="s">
        <v>29</v>
      </c>
      <c r="V8" s="24">
        <v>83.5</v>
      </c>
      <c r="W8" s="24" t="s">
        <v>29</v>
      </c>
      <c r="X8" s="25">
        <v>6772</v>
      </c>
      <c r="Y8" s="24" t="s">
        <v>29</v>
      </c>
      <c r="Z8" s="25">
        <v>6453</v>
      </c>
      <c r="AA8" s="24" t="s">
        <v>29</v>
      </c>
      <c r="AB8" s="25">
        <v>5372</v>
      </c>
      <c r="AC8" s="24" t="s">
        <v>29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5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5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5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29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539.29999999999995</v>
      </c>
      <c r="E24" s="75">
        <f t="shared" si="0"/>
        <v>101.33408493047725</v>
      </c>
      <c r="F24" s="75">
        <v>300.5</v>
      </c>
      <c r="G24" s="75">
        <f t="shared" si="0"/>
        <v>100.20006668889631</v>
      </c>
      <c r="H24" s="75">
        <v>17</v>
      </c>
      <c r="I24" s="71">
        <f t="shared" si="1"/>
        <v>106.91823899371069</v>
      </c>
      <c r="J24" s="71">
        <v>83.6</v>
      </c>
      <c r="K24" s="71">
        <f t="shared" si="1"/>
        <v>102.95566502463053</v>
      </c>
      <c r="L24" s="71">
        <v>133.19999999999999</v>
      </c>
      <c r="M24" s="71">
        <f t="shared" si="2"/>
        <v>100.30120481927709</v>
      </c>
      <c r="N24" s="71">
        <v>88.6</v>
      </c>
      <c r="O24" s="71">
        <f t="shared" si="2"/>
        <v>96.619411123227906</v>
      </c>
      <c r="P24" s="71">
        <v>391.7</v>
      </c>
      <c r="Q24" s="71">
        <f>P24/P23*100</f>
        <v>100.82368082368083</v>
      </c>
      <c r="R24" s="71">
        <v>269.89999999999998</v>
      </c>
      <c r="S24" s="71">
        <f t="shared" si="3"/>
        <v>102.4677296886864</v>
      </c>
      <c r="T24" s="71">
        <v>24.1</v>
      </c>
      <c r="U24" s="71">
        <f t="shared" si="4"/>
        <v>93.774319066147868</v>
      </c>
      <c r="V24" s="71">
        <v>97.7</v>
      </c>
      <c r="W24" s="71">
        <f t="shared" si="4"/>
        <v>98.38872104733133</v>
      </c>
      <c r="X24" s="72">
        <v>6681</v>
      </c>
      <c r="Y24" s="71">
        <f t="shared" si="5"/>
        <v>101.15064345193036</v>
      </c>
      <c r="Z24" s="72">
        <v>6479</v>
      </c>
      <c r="AA24" s="71">
        <f t="shared" si="5"/>
        <v>101.4245460237946</v>
      </c>
      <c r="AB24" s="72">
        <v>5764</v>
      </c>
      <c r="AC24" s="71">
        <f t="shared" si="6"/>
        <v>101.80148357470857</v>
      </c>
      <c r="AD24" s="73">
        <v>3</v>
      </c>
    </row>
    <row r="25" spans="2:30" s="1" customFormat="1" ht="12" customHeight="1">
      <c r="B25" s="13">
        <v>2017</v>
      </c>
      <c r="C25" s="77">
        <v>29</v>
      </c>
      <c r="D25" s="78">
        <v>547.4</v>
      </c>
      <c r="E25" s="45">
        <f t="shared" si="0"/>
        <v>101.50194696829224</v>
      </c>
      <c r="F25" s="45">
        <v>303.2</v>
      </c>
      <c r="G25" s="45">
        <f t="shared" si="0"/>
        <v>100.89850249584028</v>
      </c>
      <c r="H25" s="45">
        <v>17.2</v>
      </c>
      <c r="I25" s="8">
        <f t="shared" si="1"/>
        <v>101.17647058823529</v>
      </c>
      <c r="J25" s="8">
        <v>86.2</v>
      </c>
      <c r="K25" s="8">
        <f t="shared" si="1"/>
        <v>103.11004784688996</v>
      </c>
      <c r="L25" s="8">
        <v>135.19999999999999</v>
      </c>
      <c r="M25" s="8">
        <f t="shared" si="2"/>
        <v>101.50150150150151</v>
      </c>
      <c r="N25" s="8">
        <v>98.2</v>
      </c>
      <c r="O25" s="8">
        <f t="shared" si="2"/>
        <v>110.83521444695262</v>
      </c>
      <c r="P25" s="8">
        <v>404.2</v>
      </c>
      <c r="Q25" s="8">
        <f t="shared" ref="Q25:Q29" si="7">P25/P24*100</f>
        <v>103.19121776870053</v>
      </c>
      <c r="R25" s="8">
        <v>276.3</v>
      </c>
      <c r="S25" s="8">
        <f t="shared" si="3"/>
        <v>102.37124861059652</v>
      </c>
      <c r="T25" s="8">
        <v>25.8</v>
      </c>
      <c r="U25" s="8">
        <f t="shared" si="4"/>
        <v>107.0539419087137</v>
      </c>
      <c r="V25" s="8">
        <v>102.1</v>
      </c>
      <c r="W25" s="8">
        <f t="shared" si="4"/>
        <v>104.50358239508699</v>
      </c>
      <c r="X25" s="10">
        <v>6750</v>
      </c>
      <c r="Y25" s="8">
        <f t="shared" si="5"/>
        <v>101.03277952402334</v>
      </c>
      <c r="Z25" s="10">
        <v>6566</v>
      </c>
      <c r="AA25" s="8">
        <f t="shared" si="5"/>
        <v>101.34279981478622</v>
      </c>
      <c r="AB25" s="10">
        <v>5848</v>
      </c>
      <c r="AC25" s="8">
        <f t="shared" si="6"/>
        <v>101.45732130464955</v>
      </c>
      <c r="AD25" s="9">
        <v>2.7</v>
      </c>
    </row>
    <row r="26" spans="2:30" s="1" customFormat="1" ht="12" customHeight="1">
      <c r="B26" s="91">
        <v>2018</v>
      </c>
      <c r="C26" s="77">
        <v>30</v>
      </c>
      <c r="D26" s="7">
        <v>548.4</v>
      </c>
      <c r="E26" s="45">
        <f t="shared" ref="E26:E29" si="8">D26/D25*100</f>
        <v>100.18268176835952</v>
      </c>
      <c r="F26" s="45">
        <v>304.7</v>
      </c>
      <c r="G26" s="45">
        <f t="shared" ref="G26:G29" si="9">F26/F25*100</f>
        <v>100.49472295514512</v>
      </c>
      <c r="H26" s="45">
        <v>16.5</v>
      </c>
      <c r="I26" s="8">
        <f t="shared" ref="I26:I29" si="10">H26/H25*100</f>
        <v>95.930232558139537</v>
      </c>
      <c r="J26" s="8">
        <v>88</v>
      </c>
      <c r="K26" s="8">
        <f t="shared" ref="K26:K29" si="11">J26/J25*100</f>
        <v>102.08816705336427</v>
      </c>
      <c r="L26" s="8">
        <v>136.80000000000001</v>
      </c>
      <c r="M26" s="8">
        <f t="shared" ref="M26:M29" si="12">L26/L25*100</f>
        <v>101.18343195266273</v>
      </c>
      <c r="N26" s="8">
        <v>100.6</v>
      </c>
      <c r="O26" s="8">
        <f t="shared" ref="O26:O29" si="13">N26/N25*100</f>
        <v>102.44399185336049</v>
      </c>
      <c r="P26" s="8">
        <v>404.3</v>
      </c>
      <c r="Q26" s="8">
        <f t="shared" si="7"/>
        <v>100.0247402276101</v>
      </c>
      <c r="R26" s="8">
        <v>284.7</v>
      </c>
      <c r="S26" s="8">
        <f t="shared" ref="S26:S29" si="14">R26/R25*100</f>
        <v>103.04017372421282</v>
      </c>
      <c r="T26" s="8">
        <v>27</v>
      </c>
      <c r="U26" s="8">
        <f t="shared" ref="U26:U29" si="15">T26/T25*100</f>
        <v>104.65116279069765</v>
      </c>
      <c r="V26" s="8">
        <v>92.5</v>
      </c>
      <c r="W26" s="8">
        <f t="shared" ref="W26" si="16">V26/V25*100</f>
        <v>90.597453476983361</v>
      </c>
      <c r="X26" s="10">
        <v>6847</v>
      </c>
      <c r="Y26" s="8">
        <f t="shared" ref="Y26:Y29" si="17">X26/X25*100</f>
        <v>101.43703703703704</v>
      </c>
      <c r="Z26" s="10">
        <v>6681</v>
      </c>
      <c r="AA26" s="8">
        <f t="shared" ref="AA26:AA29" si="18">Z26/Z25*100</f>
        <v>101.75144684739567</v>
      </c>
      <c r="AB26" s="10">
        <v>5955</v>
      </c>
      <c r="AC26" s="8">
        <f t="shared" si="6"/>
        <v>101.82968536251711</v>
      </c>
      <c r="AD26" s="9">
        <v>2.4</v>
      </c>
    </row>
    <row r="27" spans="2:30" s="1" customFormat="1" ht="12" customHeight="1">
      <c r="B27" s="91">
        <v>2019</v>
      </c>
      <c r="C27" s="77" t="s">
        <v>37</v>
      </c>
      <c r="D27" s="7">
        <v>559.70000000000005</v>
      </c>
      <c r="E27" s="45">
        <f t="shared" si="8"/>
        <v>102.06053975200584</v>
      </c>
      <c r="F27" s="45">
        <v>304.2</v>
      </c>
      <c r="G27" s="45">
        <f t="shared" si="9"/>
        <v>99.835904168034133</v>
      </c>
      <c r="H27" s="45">
        <v>21.4</v>
      </c>
      <c r="I27" s="8">
        <f t="shared" si="10"/>
        <v>129.69696969696969</v>
      </c>
      <c r="J27" s="8">
        <v>91.6</v>
      </c>
      <c r="K27" s="8">
        <f t="shared" si="11"/>
        <v>104.09090909090908</v>
      </c>
      <c r="L27" s="8">
        <v>141</v>
      </c>
      <c r="M27" s="8">
        <f t="shared" si="12"/>
        <v>103.07017543859649</v>
      </c>
      <c r="N27" s="8">
        <v>95.5</v>
      </c>
      <c r="O27" s="8">
        <f t="shared" si="13"/>
        <v>94.930417495029829</v>
      </c>
      <c r="P27" s="8">
        <v>401.3</v>
      </c>
      <c r="Q27" s="8">
        <f t="shared" si="7"/>
        <v>99.257976749938166</v>
      </c>
      <c r="R27" s="8">
        <v>288</v>
      </c>
      <c r="S27" s="8">
        <f t="shared" si="14"/>
        <v>101.15911485774501</v>
      </c>
      <c r="T27" s="8">
        <v>25.9</v>
      </c>
      <c r="U27" s="8">
        <f t="shared" si="15"/>
        <v>95.925925925925924</v>
      </c>
      <c r="V27" s="8">
        <v>87.4</v>
      </c>
      <c r="W27" s="8">
        <f>V27/V26*100</f>
        <v>94.486486486486484</v>
      </c>
      <c r="X27" s="10">
        <v>6895</v>
      </c>
      <c r="Y27" s="8">
        <f t="shared" si="17"/>
        <v>100.70103695048927</v>
      </c>
      <c r="Z27" s="10">
        <v>6733</v>
      </c>
      <c r="AA27" s="8">
        <f t="shared" si="18"/>
        <v>100.7783265978147</v>
      </c>
      <c r="AB27" s="10">
        <v>6020</v>
      </c>
      <c r="AC27" s="8">
        <f t="shared" si="6"/>
        <v>101.09151973131823</v>
      </c>
      <c r="AD27" s="9">
        <v>2.2999999999999998</v>
      </c>
    </row>
    <row r="28" spans="2:30" s="1" customFormat="1" ht="12" customHeight="1">
      <c r="B28" s="91">
        <v>2020</v>
      </c>
      <c r="C28" s="77">
        <v>2</v>
      </c>
      <c r="D28" s="7">
        <v>535.5</v>
      </c>
      <c r="E28" s="45">
        <f t="shared" si="8"/>
        <v>95.676255136680354</v>
      </c>
      <c r="F28" s="45">
        <v>286.89999999999998</v>
      </c>
      <c r="G28" s="45">
        <f t="shared" si="9"/>
        <v>94.312952005259703</v>
      </c>
      <c r="H28" s="45">
        <v>19.8</v>
      </c>
      <c r="I28" s="8">
        <f t="shared" si="10"/>
        <v>92.523364485981318</v>
      </c>
      <c r="J28" s="8">
        <v>84.5</v>
      </c>
      <c r="K28" s="8">
        <f t="shared" si="11"/>
        <v>92.248908296943227</v>
      </c>
      <c r="L28" s="8">
        <v>144.6</v>
      </c>
      <c r="M28" s="8">
        <f t="shared" si="12"/>
        <v>102.55319148936171</v>
      </c>
      <c r="N28" s="8">
        <v>84.1</v>
      </c>
      <c r="O28" s="8">
        <f t="shared" si="13"/>
        <v>88.062827225130874</v>
      </c>
      <c r="P28" s="8">
        <v>375.7</v>
      </c>
      <c r="Q28" s="8">
        <f t="shared" si="7"/>
        <v>93.620732618988285</v>
      </c>
      <c r="R28" s="8">
        <v>283.7</v>
      </c>
      <c r="S28" s="8">
        <f t="shared" si="14"/>
        <v>98.506944444444443</v>
      </c>
      <c r="T28" s="8">
        <v>26.4</v>
      </c>
      <c r="U28" s="8">
        <f t="shared" si="15"/>
        <v>101.93050193050193</v>
      </c>
      <c r="V28" s="8">
        <v>65.599999999999994</v>
      </c>
      <c r="W28" s="8">
        <f>V28/V27*100</f>
        <v>75.057208237986259</v>
      </c>
      <c r="X28" s="10">
        <v>6863</v>
      </c>
      <c r="Y28" s="8">
        <f t="shared" si="17"/>
        <v>99.535895576504714</v>
      </c>
      <c r="Z28" s="10">
        <v>6664</v>
      </c>
      <c r="AA28" s="8">
        <f t="shared" si="18"/>
        <v>98.975196791920396</v>
      </c>
      <c r="AB28" s="10">
        <v>5962</v>
      </c>
      <c r="AC28" s="8">
        <f t="shared" si="6"/>
        <v>99.036544850498345</v>
      </c>
      <c r="AD28" s="9">
        <v>2.9</v>
      </c>
    </row>
    <row r="29" spans="2:30" s="1" customFormat="1" ht="12" customHeight="1">
      <c r="B29" s="90">
        <v>2021</v>
      </c>
      <c r="C29" s="95">
        <v>3</v>
      </c>
      <c r="D29" s="96">
        <v>544.9</v>
      </c>
      <c r="E29" s="97">
        <f t="shared" si="8"/>
        <v>101.75536881419234</v>
      </c>
      <c r="F29" s="97">
        <v>293.2</v>
      </c>
      <c r="G29" s="97">
        <f t="shared" si="9"/>
        <v>102.19588706866504</v>
      </c>
      <c r="H29" s="97">
        <v>21</v>
      </c>
      <c r="I29" s="98">
        <f t="shared" si="10"/>
        <v>106.06060606060606</v>
      </c>
      <c r="J29" s="98">
        <v>88.3</v>
      </c>
      <c r="K29" s="98">
        <f t="shared" si="11"/>
        <v>104.49704142011834</v>
      </c>
      <c r="L29" s="98">
        <v>147.9</v>
      </c>
      <c r="M29" s="98">
        <f t="shared" si="12"/>
        <v>102.28215767634856</v>
      </c>
      <c r="N29" s="98">
        <v>101.6</v>
      </c>
      <c r="O29" s="98">
        <f t="shared" si="13"/>
        <v>120.80856123662306</v>
      </c>
      <c r="P29" s="98">
        <v>383.5</v>
      </c>
      <c r="Q29" s="98">
        <f t="shared" si="7"/>
        <v>102.07612456747405</v>
      </c>
      <c r="R29" s="98">
        <v>288.3</v>
      </c>
      <c r="S29" s="98">
        <f t="shared" si="14"/>
        <v>101.62143108917871</v>
      </c>
      <c r="T29" s="98">
        <v>26.8</v>
      </c>
      <c r="U29" s="98">
        <f t="shared" si="15"/>
        <v>101.51515151515152</v>
      </c>
      <c r="V29" s="98">
        <v>68.400000000000006</v>
      </c>
      <c r="W29" s="98">
        <f>V29/V28*100</f>
        <v>104.26829268292686</v>
      </c>
      <c r="X29" s="99">
        <v>6871</v>
      </c>
      <c r="Y29" s="98">
        <f t="shared" si="17"/>
        <v>100.11656709893633</v>
      </c>
      <c r="Z29" s="99">
        <v>6681</v>
      </c>
      <c r="AA29" s="98">
        <f t="shared" si="18"/>
        <v>100.25510204081634</v>
      </c>
      <c r="AB29" s="99">
        <v>5981</v>
      </c>
      <c r="AC29" s="98">
        <f t="shared" si="6"/>
        <v>100.31868500503187</v>
      </c>
      <c r="AD29" s="100">
        <v>2.8</v>
      </c>
    </row>
    <row r="30" spans="2:30" s="1" customFormat="1" ht="12" customHeight="1">
      <c r="B30" s="92">
        <v>2022</v>
      </c>
      <c r="C30" s="64">
        <v>4</v>
      </c>
      <c r="D30" s="82">
        <v>564.6</v>
      </c>
      <c r="E30" s="76">
        <f t="shared" ref="E30" si="19">D30/D29*100</f>
        <v>103.61534226463571</v>
      </c>
      <c r="F30" s="76">
        <v>307.3</v>
      </c>
      <c r="G30" s="76">
        <f t="shared" ref="G30" si="20">F30/F29*100</f>
        <v>104.80900409276946</v>
      </c>
      <c r="H30" s="76">
        <v>21.5</v>
      </c>
      <c r="I30" s="66">
        <f t="shared" ref="I30" si="21">H30/H29*100</f>
        <v>102.38095238095238</v>
      </c>
      <c r="J30" s="66">
        <v>93.4</v>
      </c>
      <c r="K30" s="66">
        <f t="shared" ref="K30" si="22">J30/J29*100</f>
        <v>105.77576443941111</v>
      </c>
      <c r="L30" s="66">
        <v>148.6</v>
      </c>
      <c r="M30" s="66">
        <f t="shared" ref="M30" si="23">L30/L29*100</f>
        <v>100.47329276538201</v>
      </c>
      <c r="N30" s="66">
        <v>109.6</v>
      </c>
      <c r="O30" s="66">
        <f t="shared" ref="O30" si="24">N30/N29*100</f>
        <v>107.87401574803151</v>
      </c>
      <c r="P30" s="66">
        <v>403.8</v>
      </c>
      <c r="Q30" s="66">
        <f t="shared" ref="Q30" si="25">P30/P29*100</f>
        <v>105.29335071707952</v>
      </c>
      <c r="R30" s="66">
        <v>293.7</v>
      </c>
      <c r="S30" s="66">
        <f t="shared" ref="S30" si="26">R30/R29*100</f>
        <v>101.87304890738812</v>
      </c>
      <c r="T30" s="66">
        <v>27.4</v>
      </c>
      <c r="U30" s="66">
        <f t="shared" ref="U30" si="27">T30/T29*100</f>
        <v>102.23880597014924</v>
      </c>
      <c r="V30" s="66">
        <v>82.7</v>
      </c>
      <c r="W30" s="66">
        <f>V30/V29*100</f>
        <v>120.90643274853801</v>
      </c>
      <c r="X30" s="67">
        <v>6873</v>
      </c>
      <c r="Y30" s="66">
        <f t="shared" ref="Y30" si="28">X30/X29*100</f>
        <v>100.02910784456411</v>
      </c>
      <c r="Z30" s="67">
        <v>6705</v>
      </c>
      <c r="AA30" s="66">
        <f t="shared" ref="AA30" si="29">Z30/Z29*100</f>
        <v>100.35922766052987</v>
      </c>
      <c r="AB30" s="67">
        <v>6004</v>
      </c>
      <c r="AC30" s="66">
        <f t="shared" ref="AC30" si="30">AB30/AB29*100</f>
        <v>100.38455107841497</v>
      </c>
      <c r="AD30" s="68">
        <v>2.4</v>
      </c>
    </row>
    <row r="31" spans="2:30" ht="12" customHeight="1">
      <c r="B31" s="5" t="s">
        <v>51</v>
      </c>
      <c r="C31" s="21"/>
      <c r="D31" s="18"/>
      <c r="E31" s="17"/>
      <c r="F31" s="18"/>
      <c r="G31" s="17"/>
      <c r="H31" s="18"/>
      <c r="I31" s="17"/>
      <c r="J31" s="18"/>
      <c r="K31" s="17"/>
      <c r="L31" s="18"/>
      <c r="M31" s="17"/>
      <c r="N31" s="18"/>
      <c r="O31" s="1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ht="12" customHeight="1">
      <c r="B32" s="5" t="s">
        <v>2</v>
      </c>
      <c r="C32" s="21"/>
      <c r="D32" s="19"/>
      <c r="E32" s="19"/>
      <c r="F32" s="19"/>
      <c r="G32" s="19"/>
      <c r="H32" s="19"/>
      <c r="I32" s="19"/>
      <c r="J32" s="20"/>
    </row>
    <row r="33" spans="2:30" ht="12" customHeight="1">
      <c r="B33" s="5" t="s">
        <v>50</v>
      </c>
      <c r="C33" s="19"/>
      <c r="D33" s="19"/>
      <c r="E33" s="19"/>
      <c r="F33" s="19"/>
      <c r="G33" s="19"/>
      <c r="H33" s="19"/>
      <c r="I33" s="19"/>
      <c r="J33" s="20"/>
    </row>
    <row r="34" spans="2:30" ht="12" customHeight="1">
      <c r="B34" s="5" t="s">
        <v>30</v>
      </c>
      <c r="C34" s="19"/>
      <c r="D34" s="19"/>
      <c r="E34" s="19"/>
      <c r="F34" s="19"/>
      <c r="G34" s="19"/>
      <c r="H34" s="19"/>
      <c r="I34" s="19"/>
      <c r="J34" s="20"/>
      <c r="T34" s="6"/>
      <c r="V34" s="6"/>
      <c r="X34" s="6"/>
      <c r="Z34" s="6"/>
      <c r="AB34" s="6"/>
      <c r="AD34" s="6" t="s">
        <v>49</v>
      </c>
    </row>
    <row r="35" spans="2:30" ht="12" customHeight="1">
      <c r="C35" s="19"/>
      <c r="D35" s="19"/>
      <c r="E35" s="19"/>
      <c r="F35" s="19"/>
      <c r="G35" s="19"/>
      <c r="H35" s="19"/>
      <c r="I35" s="19"/>
      <c r="J35" s="20"/>
    </row>
    <row r="36" spans="2:30" ht="12" customHeight="1">
      <c r="F36" s="22"/>
    </row>
    <row r="37" spans="2:30">
      <c r="J37"/>
    </row>
    <row r="38" spans="2:30">
      <c r="J38"/>
    </row>
    <row r="39" spans="2:30">
      <c r="J39"/>
    </row>
    <row r="40" spans="2:30">
      <c r="J40"/>
    </row>
    <row r="41" spans="2:30">
      <c r="J41"/>
    </row>
    <row r="42" spans="2:30">
      <c r="J42"/>
    </row>
    <row r="43" spans="2:30">
      <c r="J43"/>
    </row>
    <row r="44" spans="2:30">
      <c r="J44"/>
    </row>
    <row r="45" spans="2:30">
      <c r="J45"/>
    </row>
    <row r="46" spans="2:30">
      <c r="J46"/>
    </row>
    <row r="47" spans="2:30">
      <c r="J47"/>
    </row>
    <row r="48" spans="2:3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</sheetData>
  <mergeCells count="18">
    <mergeCell ref="X5:AD5"/>
    <mergeCell ref="F6:F7"/>
    <mergeCell ref="H6:H7"/>
    <mergeCell ref="J6:J7"/>
    <mergeCell ref="L6:L7"/>
    <mergeCell ref="AB6:AB7"/>
    <mergeCell ref="AD6:AD7"/>
    <mergeCell ref="X6:X7"/>
    <mergeCell ref="Z6:Z7"/>
    <mergeCell ref="B5:C7"/>
    <mergeCell ref="D5:E6"/>
    <mergeCell ref="F5:O5"/>
    <mergeCell ref="P5:Q6"/>
    <mergeCell ref="R5:W5"/>
    <mergeCell ref="N6:N7"/>
    <mergeCell ref="R6:R7"/>
    <mergeCell ref="T6:T7"/>
    <mergeCell ref="V6:V7"/>
  </mergeCells>
  <phoneticPr fontId="1"/>
  <pageMargins left="0.23622047244094491" right="0.23622047244094491" top="0.74803149606299213" bottom="0.74803149606299213" header="0.31496062992125984" footer="0.31496062992125984"/>
  <pageSetup paperSize="9" scale="67" orientation="landscape" horizontalDpi="4294967294" verticalDpi="1200" r:id="rId1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52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1" sqref="B31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47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35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29</v>
      </c>
      <c r="F8" s="24">
        <v>286.89999999999998</v>
      </c>
      <c r="G8" s="24" t="s">
        <v>29</v>
      </c>
      <c r="H8" s="24">
        <v>20.2</v>
      </c>
      <c r="I8" s="24" t="s">
        <v>29</v>
      </c>
      <c r="J8" s="24">
        <v>80</v>
      </c>
      <c r="K8" s="24" t="s">
        <v>29</v>
      </c>
      <c r="L8" s="24">
        <v>121.5</v>
      </c>
      <c r="M8" s="24" t="s">
        <v>29</v>
      </c>
      <c r="N8" s="24">
        <v>55.6</v>
      </c>
      <c r="O8" s="24" t="s">
        <v>29</v>
      </c>
      <c r="P8" s="24">
        <v>380.5</v>
      </c>
      <c r="Q8" s="24" t="s">
        <v>29</v>
      </c>
      <c r="R8" s="24">
        <v>280.10000000000002</v>
      </c>
      <c r="S8" s="24" t="s">
        <v>29</v>
      </c>
      <c r="T8" s="24">
        <v>16.899999999999999</v>
      </c>
      <c r="U8" s="24" t="s">
        <v>29</v>
      </c>
      <c r="V8" s="24">
        <v>83.5</v>
      </c>
      <c r="W8" s="24" t="s">
        <v>29</v>
      </c>
      <c r="X8" s="25">
        <v>6772</v>
      </c>
      <c r="Y8" s="24" t="s">
        <v>29</v>
      </c>
      <c r="Z8" s="25">
        <v>6453</v>
      </c>
      <c r="AA8" s="24" t="s">
        <v>29</v>
      </c>
      <c r="AB8" s="25">
        <v>5372</v>
      </c>
      <c r="AC8" s="24" t="s">
        <v>29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5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5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5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28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539.29999999999995</v>
      </c>
      <c r="E24" s="75">
        <f t="shared" si="0"/>
        <v>101.33408493047725</v>
      </c>
      <c r="F24" s="75">
        <v>300.5</v>
      </c>
      <c r="G24" s="75">
        <f t="shared" si="0"/>
        <v>100.20006668889631</v>
      </c>
      <c r="H24" s="75">
        <v>17</v>
      </c>
      <c r="I24" s="71">
        <f t="shared" si="1"/>
        <v>106.91823899371069</v>
      </c>
      <c r="J24" s="71">
        <v>83.6</v>
      </c>
      <c r="K24" s="71">
        <f t="shared" si="1"/>
        <v>102.95566502463053</v>
      </c>
      <c r="L24" s="71">
        <v>133.19999999999999</v>
      </c>
      <c r="M24" s="71">
        <f t="shared" si="2"/>
        <v>100.30120481927709</v>
      </c>
      <c r="N24" s="71">
        <v>88.6</v>
      </c>
      <c r="O24" s="71">
        <f t="shared" si="2"/>
        <v>96.619411123227906</v>
      </c>
      <c r="P24" s="71">
        <v>391.7</v>
      </c>
      <c r="Q24" s="71">
        <f>P24/P23*100</f>
        <v>100.82368082368083</v>
      </c>
      <c r="R24" s="71">
        <v>269.89999999999998</v>
      </c>
      <c r="S24" s="71">
        <f t="shared" si="3"/>
        <v>102.4677296886864</v>
      </c>
      <c r="T24" s="71">
        <v>24.1</v>
      </c>
      <c r="U24" s="71">
        <f t="shared" si="4"/>
        <v>93.774319066147868</v>
      </c>
      <c r="V24" s="71">
        <v>97.7</v>
      </c>
      <c r="W24" s="71">
        <f t="shared" si="4"/>
        <v>98.38872104733133</v>
      </c>
      <c r="X24" s="72">
        <v>6681</v>
      </c>
      <c r="Y24" s="71">
        <f t="shared" si="5"/>
        <v>101.15064345193036</v>
      </c>
      <c r="Z24" s="72">
        <v>6479</v>
      </c>
      <c r="AA24" s="71">
        <f t="shared" si="5"/>
        <v>101.4245460237946</v>
      </c>
      <c r="AB24" s="72">
        <v>5764</v>
      </c>
      <c r="AC24" s="71">
        <f t="shared" si="6"/>
        <v>101.80148357470857</v>
      </c>
      <c r="AD24" s="73">
        <v>3</v>
      </c>
    </row>
    <row r="25" spans="2:30" s="1" customFormat="1" ht="12" customHeight="1">
      <c r="B25" s="13">
        <v>2017</v>
      </c>
      <c r="C25" s="77">
        <v>29</v>
      </c>
      <c r="D25" s="78">
        <v>547.4</v>
      </c>
      <c r="E25" s="45">
        <f t="shared" si="0"/>
        <v>101.50194696829224</v>
      </c>
      <c r="F25" s="45">
        <v>303.2</v>
      </c>
      <c r="G25" s="45">
        <f t="shared" si="0"/>
        <v>100.89850249584028</v>
      </c>
      <c r="H25" s="45">
        <v>17.2</v>
      </c>
      <c r="I25" s="8">
        <f t="shared" si="1"/>
        <v>101.17647058823529</v>
      </c>
      <c r="J25" s="8">
        <v>86.2</v>
      </c>
      <c r="K25" s="8">
        <f t="shared" si="1"/>
        <v>103.11004784688996</v>
      </c>
      <c r="L25" s="8">
        <v>135.19999999999999</v>
      </c>
      <c r="M25" s="8">
        <f t="shared" si="2"/>
        <v>101.50150150150151</v>
      </c>
      <c r="N25" s="8">
        <v>98.2</v>
      </c>
      <c r="O25" s="8">
        <f t="shared" si="2"/>
        <v>110.83521444695262</v>
      </c>
      <c r="P25" s="8">
        <v>404.2</v>
      </c>
      <c r="Q25" s="8">
        <f t="shared" ref="Q25:Q28" si="7">P25/P24*100</f>
        <v>103.19121776870053</v>
      </c>
      <c r="R25" s="8">
        <v>276.3</v>
      </c>
      <c r="S25" s="8">
        <f t="shared" si="3"/>
        <v>102.37124861059652</v>
      </c>
      <c r="T25" s="8">
        <v>25.8</v>
      </c>
      <c r="U25" s="8">
        <f t="shared" si="4"/>
        <v>107.0539419087137</v>
      </c>
      <c r="V25" s="8">
        <v>102.1</v>
      </c>
      <c r="W25" s="8">
        <f t="shared" si="4"/>
        <v>104.50358239508699</v>
      </c>
      <c r="X25" s="10">
        <v>6750</v>
      </c>
      <c r="Y25" s="8">
        <f t="shared" si="5"/>
        <v>101.03277952402334</v>
      </c>
      <c r="Z25" s="10">
        <v>6566</v>
      </c>
      <c r="AA25" s="8">
        <f t="shared" si="5"/>
        <v>101.34279981478622</v>
      </c>
      <c r="AB25" s="10">
        <v>5848</v>
      </c>
      <c r="AC25" s="8">
        <f t="shared" si="6"/>
        <v>101.45732130464955</v>
      </c>
      <c r="AD25" s="9">
        <v>2.7</v>
      </c>
    </row>
    <row r="26" spans="2:30" s="1" customFormat="1" ht="12" customHeight="1">
      <c r="B26" s="88">
        <v>2018</v>
      </c>
      <c r="C26" s="77">
        <v>30</v>
      </c>
      <c r="D26" s="7">
        <v>548.4</v>
      </c>
      <c r="E26" s="45">
        <f t="shared" ref="E26:E28" si="8">D26/D25*100</f>
        <v>100.18268176835952</v>
      </c>
      <c r="F26" s="45">
        <v>304.7</v>
      </c>
      <c r="G26" s="45">
        <f t="shared" ref="G26:G28" si="9">F26/F25*100</f>
        <v>100.49472295514512</v>
      </c>
      <c r="H26" s="45">
        <v>16.5</v>
      </c>
      <c r="I26" s="8">
        <f t="shared" ref="I26:I28" si="10">H26/H25*100</f>
        <v>95.930232558139537</v>
      </c>
      <c r="J26" s="8">
        <v>88</v>
      </c>
      <c r="K26" s="8">
        <f t="shared" ref="K26:K28" si="11">J26/J25*100</f>
        <v>102.08816705336427</v>
      </c>
      <c r="L26" s="8">
        <v>136.80000000000001</v>
      </c>
      <c r="M26" s="8">
        <f t="shared" ref="M26:M28" si="12">L26/L25*100</f>
        <v>101.18343195266273</v>
      </c>
      <c r="N26" s="8">
        <v>100.6</v>
      </c>
      <c r="O26" s="8">
        <f t="shared" ref="O26:O28" si="13">N26/N25*100</f>
        <v>102.44399185336049</v>
      </c>
      <c r="P26" s="8">
        <v>404.3</v>
      </c>
      <c r="Q26" s="8">
        <f t="shared" si="7"/>
        <v>100.0247402276101</v>
      </c>
      <c r="R26" s="8">
        <v>284.7</v>
      </c>
      <c r="S26" s="8">
        <f t="shared" ref="S26:S28" si="14">R26/R25*100</f>
        <v>103.04017372421282</v>
      </c>
      <c r="T26" s="8">
        <v>27</v>
      </c>
      <c r="U26" s="8">
        <f t="shared" ref="U26:U28" si="15">T26/T25*100</f>
        <v>104.65116279069765</v>
      </c>
      <c r="V26" s="8">
        <v>92.5</v>
      </c>
      <c r="W26" s="8">
        <f t="shared" ref="W26" si="16">V26/V25*100</f>
        <v>90.597453476983361</v>
      </c>
      <c r="X26" s="10">
        <v>6847</v>
      </c>
      <c r="Y26" s="8">
        <f t="shared" ref="Y26:Y28" si="17">X26/X25*100</f>
        <v>101.43703703703704</v>
      </c>
      <c r="Z26" s="10">
        <v>6681</v>
      </c>
      <c r="AA26" s="8">
        <f t="shared" ref="AA26:AA28" si="18">Z26/Z25*100</f>
        <v>101.75144684739567</v>
      </c>
      <c r="AB26" s="10">
        <v>5955</v>
      </c>
      <c r="AC26" s="8">
        <f t="shared" si="6"/>
        <v>101.82968536251711</v>
      </c>
      <c r="AD26" s="9">
        <v>2.4</v>
      </c>
    </row>
    <row r="27" spans="2:30" s="1" customFormat="1" ht="12" customHeight="1">
      <c r="B27" s="88">
        <v>2019</v>
      </c>
      <c r="C27" s="77" t="s">
        <v>37</v>
      </c>
      <c r="D27" s="7">
        <v>559.70000000000005</v>
      </c>
      <c r="E27" s="45">
        <f t="shared" si="8"/>
        <v>102.06053975200584</v>
      </c>
      <c r="F27" s="45">
        <v>304.2</v>
      </c>
      <c r="G27" s="45">
        <f t="shared" si="9"/>
        <v>99.835904168034133</v>
      </c>
      <c r="H27" s="45">
        <v>21.4</v>
      </c>
      <c r="I27" s="8">
        <f t="shared" si="10"/>
        <v>129.69696969696969</v>
      </c>
      <c r="J27" s="8">
        <v>91.6</v>
      </c>
      <c r="K27" s="8">
        <f t="shared" si="11"/>
        <v>104.09090909090908</v>
      </c>
      <c r="L27" s="8">
        <v>141</v>
      </c>
      <c r="M27" s="8">
        <f t="shared" si="12"/>
        <v>103.07017543859649</v>
      </c>
      <c r="N27" s="8">
        <v>95.5</v>
      </c>
      <c r="O27" s="8">
        <f t="shared" si="13"/>
        <v>94.930417495029829</v>
      </c>
      <c r="P27" s="8">
        <v>401.3</v>
      </c>
      <c r="Q27" s="8">
        <f t="shared" si="7"/>
        <v>99.257976749938166</v>
      </c>
      <c r="R27" s="8">
        <v>288</v>
      </c>
      <c r="S27" s="8">
        <f t="shared" si="14"/>
        <v>101.15911485774501</v>
      </c>
      <c r="T27" s="8">
        <v>25.9</v>
      </c>
      <c r="U27" s="8">
        <f t="shared" si="15"/>
        <v>95.925925925925924</v>
      </c>
      <c r="V27" s="8">
        <v>87.4</v>
      </c>
      <c r="W27" s="8">
        <f>V27/V26*100</f>
        <v>94.486486486486484</v>
      </c>
      <c r="X27" s="10">
        <v>6895</v>
      </c>
      <c r="Y27" s="8">
        <f t="shared" si="17"/>
        <v>100.70103695048927</v>
      </c>
      <c r="Z27" s="10">
        <v>6733</v>
      </c>
      <c r="AA27" s="8">
        <f t="shared" si="18"/>
        <v>100.7783265978147</v>
      </c>
      <c r="AB27" s="10">
        <v>6020</v>
      </c>
      <c r="AC27" s="8">
        <f t="shared" si="6"/>
        <v>101.09151973131823</v>
      </c>
      <c r="AD27" s="9">
        <v>2.2999999999999998</v>
      </c>
    </row>
    <row r="28" spans="2:30" s="1" customFormat="1" ht="12" customHeight="1">
      <c r="B28" s="88">
        <v>2020</v>
      </c>
      <c r="C28" s="77">
        <v>2</v>
      </c>
      <c r="D28" s="7">
        <v>536.1</v>
      </c>
      <c r="E28" s="45">
        <f t="shared" si="8"/>
        <v>95.783455422547789</v>
      </c>
      <c r="F28" s="45">
        <v>285.89999999999998</v>
      </c>
      <c r="G28" s="45">
        <f t="shared" si="9"/>
        <v>93.984220907297825</v>
      </c>
      <c r="H28" s="45">
        <v>20</v>
      </c>
      <c r="I28" s="8">
        <f t="shared" si="10"/>
        <v>93.45794392523365</v>
      </c>
      <c r="J28" s="8">
        <v>83.7</v>
      </c>
      <c r="K28" s="8">
        <f t="shared" si="11"/>
        <v>91.3755458515284</v>
      </c>
      <c r="L28" s="8">
        <v>146.4</v>
      </c>
      <c r="M28" s="8">
        <f t="shared" si="12"/>
        <v>103.82978723404254</v>
      </c>
      <c r="N28" s="8">
        <v>80.2</v>
      </c>
      <c r="O28" s="8">
        <f t="shared" si="13"/>
        <v>83.979057591623047</v>
      </c>
      <c r="P28" s="8">
        <v>377</v>
      </c>
      <c r="Q28" s="8">
        <f t="shared" si="7"/>
        <v>93.944679790680283</v>
      </c>
      <c r="R28" s="8">
        <v>280.5</v>
      </c>
      <c r="S28" s="8">
        <f t="shared" si="14"/>
        <v>97.395833333333343</v>
      </c>
      <c r="T28" s="8">
        <v>26</v>
      </c>
      <c r="U28" s="8">
        <f t="shared" si="15"/>
        <v>100.38610038610038</v>
      </c>
      <c r="V28" s="8">
        <v>70.5</v>
      </c>
      <c r="W28" s="8">
        <f>V28/V27*100</f>
        <v>80.663615560640721</v>
      </c>
      <c r="X28" s="10">
        <v>6861</v>
      </c>
      <c r="Y28" s="8">
        <f t="shared" si="17"/>
        <v>99.506889050036264</v>
      </c>
      <c r="Z28" s="10">
        <v>6652</v>
      </c>
      <c r="AA28" s="8">
        <f t="shared" si="18"/>
        <v>98.796970147036973</v>
      </c>
      <c r="AB28" s="10">
        <v>5945</v>
      </c>
      <c r="AC28" s="8">
        <f t="shared" si="6"/>
        <v>98.754152823920265</v>
      </c>
      <c r="AD28" s="9">
        <v>3.1</v>
      </c>
    </row>
    <row r="29" spans="2:30" s="1" customFormat="1" ht="12" customHeight="1">
      <c r="B29" s="89">
        <v>2021</v>
      </c>
      <c r="C29" s="64">
        <v>3</v>
      </c>
      <c r="D29" s="82">
        <v>559.5</v>
      </c>
      <c r="E29" s="76">
        <f t="shared" ref="E29" si="19">D29/D28*100</f>
        <v>104.36485730274202</v>
      </c>
      <c r="F29" s="76">
        <v>297.2</v>
      </c>
      <c r="G29" s="76">
        <f t="shared" ref="G29" si="20">F29/F28*100</f>
        <v>103.95243091990207</v>
      </c>
      <c r="H29" s="76">
        <v>20.6</v>
      </c>
      <c r="I29" s="66">
        <f t="shared" ref="I29" si="21">H29/H28*100</f>
        <v>103</v>
      </c>
      <c r="J29" s="66">
        <v>86.4</v>
      </c>
      <c r="K29" s="66">
        <f t="shared" ref="K29" si="22">J29/J28*100</f>
        <v>103.2258064516129</v>
      </c>
      <c r="L29" s="66">
        <v>151.69999999999999</v>
      </c>
      <c r="M29" s="66">
        <f t="shared" ref="M29" si="23">L29/L28*100</f>
        <v>103.62021857923496</v>
      </c>
      <c r="N29" s="66">
        <v>90.2</v>
      </c>
      <c r="O29" s="66">
        <f t="shared" ref="O29" si="24">N29/N28*100</f>
        <v>112.46882793017457</v>
      </c>
      <c r="P29" s="66">
        <v>393.6</v>
      </c>
      <c r="Q29" s="66">
        <f t="shared" ref="Q29" si="25">P29/P28*100</f>
        <v>104.40318302387269</v>
      </c>
      <c r="R29" s="66">
        <v>284.8</v>
      </c>
      <c r="S29" s="66">
        <f t="shared" ref="S29" si="26">R29/R28*100</f>
        <v>101.53297682709447</v>
      </c>
      <c r="T29" s="66">
        <v>26.3</v>
      </c>
      <c r="U29" s="66">
        <f t="shared" ref="U29" si="27">T29/T28*100</f>
        <v>101.15384615384615</v>
      </c>
      <c r="V29" s="66">
        <v>82.6</v>
      </c>
      <c r="W29" s="66">
        <f>V29/V28*100</f>
        <v>117.16312056737588</v>
      </c>
      <c r="X29" s="67">
        <v>6882</v>
      </c>
      <c r="Y29" s="66">
        <f t="shared" ref="Y29" si="28">X29/X28*100</f>
        <v>100.30607783121994</v>
      </c>
      <c r="Z29" s="67">
        <v>6693</v>
      </c>
      <c r="AA29" s="66">
        <f t="shared" ref="AA29" si="29">Z29/Z28*100</f>
        <v>100.61635598316296</v>
      </c>
      <c r="AB29" s="67">
        <v>5984</v>
      </c>
      <c r="AC29" s="66">
        <f t="shared" ref="AC29" si="30">AB29/AB28*100</f>
        <v>100.65601345668628</v>
      </c>
      <c r="AD29" s="68">
        <v>2.7</v>
      </c>
    </row>
    <row r="30" spans="2:30" ht="12" customHeight="1">
      <c r="B30" s="5" t="s">
        <v>52</v>
      </c>
      <c r="C30" s="21"/>
      <c r="D30" s="18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ht="12" customHeight="1">
      <c r="B31" s="5" t="s">
        <v>2</v>
      </c>
      <c r="C31" s="21"/>
      <c r="D31" s="19"/>
      <c r="E31" s="19"/>
      <c r="F31" s="19"/>
      <c r="G31" s="19"/>
      <c r="H31" s="19"/>
      <c r="I31" s="19"/>
      <c r="J31" s="20"/>
    </row>
    <row r="32" spans="2:30" ht="12" customHeight="1">
      <c r="B32" s="5" t="s">
        <v>46</v>
      </c>
      <c r="C32" s="19"/>
      <c r="D32" s="19"/>
      <c r="E32" s="19"/>
      <c r="F32" s="19"/>
      <c r="G32" s="19"/>
      <c r="H32" s="19"/>
      <c r="I32" s="19"/>
      <c r="J32" s="20"/>
    </row>
    <row r="33" spans="2:30" ht="12" customHeight="1">
      <c r="B33" s="5" t="s">
        <v>30</v>
      </c>
      <c r="C33" s="19"/>
      <c r="D33" s="19"/>
      <c r="E33" s="19"/>
      <c r="F33" s="19"/>
      <c r="G33" s="19"/>
      <c r="H33" s="19"/>
      <c r="I33" s="19"/>
      <c r="J33" s="20"/>
      <c r="T33" s="6"/>
      <c r="V33" s="6"/>
      <c r="X33" s="6"/>
      <c r="Z33" s="6"/>
      <c r="AB33" s="6"/>
      <c r="AD33" s="6" t="s">
        <v>45</v>
      </c>
    </row>
    <row r="34" spans="2:30" ht="12" customHeight="1">
      <c r="C34" s="19"/>
      <c r="D34" s="19"/>
      <c r="E34" s="19"/>
      <c r="F34" s="19"/>
      <c r="G34" s="19"/>
      <c r="H34" s="19"/>
      <c r="I34" s="19"/>
      <c r="J34" s="20"/>
    </row>
    <row r="35" spans="2:30" ht="12" customHeight="1">
      <c r="F35" s="22"/>
    </row>
    <row r="36" spans="2:30">
      <c r="J36"/>
    </row>
    <row r="37" spans="2:30">
      <c r="J37"/>
    </row>
    <row r="38" spans="2:30">
      <c r="J38"/>
    </row>
    <row r="39" spans="2:30">
      <c r="J39"/>
    </row>
    <row r="40" spans="2:30">
      <c r="J40"/>
    </row>
    <row r="41" spans="2:30">
      <c r="J41"/>
    </row>
    <row r="42" spans="2:30">
      <c r="J42"/>
    </row>
    <row r="43" spans="2:30">
      <c r="J43"/>
    </row>
    <row r="44" spans="2:30">
      <c r="J44"/>
    </row>
    <row r="45" spans="2:30">
      <c r="J45"/>
    </row>
    <row r="46" spans="2:30">
      <c r="J46"/>
    </row>
    <row r="47" spans="2:30">
      <c r="J47"/>
    </row>
    <row r="48" spans="2:3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</sheetData>
  <mergeCells count="18">
    <mergeCell ref="X5:AD5"/>
    <mergeCell ref="F6:F7"/>
    <mergeCell ref="H6:H7"/>
    <mergeCell ref="J6:J7"/>
    <mergeCell ref="L6:L7"/>
    <mergeCell ref="AB6:AB7"/>
    <mergeCell ref="AD6:AD7"/>
    <mergeCell ref="X6:X7"/>
    <mergeCell ref="Z6:Z7"/>
    <mergeCell ref="B5:C7"/>
    <mergeCell ref="D5:E6"/>
    <mergeCell ref="F5:O5"/>
    <mergeCell ref="P5:Q6"/>
    <mergeCell ref="R5:W5"/>
    <mergeCell ref="N6:N7"/>
    <mergeCell ref="R6:R7"/>
    <mergeCell ref="T6:T7"/>
    <mergeCell ref="V6:V7"/>
  </mergeCells>
  <phoneticPr fontId="1"/>
  <pageMargins left="0.23622047244094491" right="0.23622047244094491" top="0.74803149606299213" bottom="0.74803149606299213" header="0.31496062992125984" footer="0.31496062992125984"/>
  <pageSetup paperSize="9" scale="67" orientation="landscape" horizontalDpi="4294967294" verticalDpi="1200" r:id="rId1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51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1" sqref="B31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40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35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29</v>
      </c>
      <c r="F8" s="24">
        <v>286.89999999999998</v>
      </c>
      <c r="G8" s="24" t="s">
        <v>29</v>
      </c>
      <c r="H8" s="24">
        <v>20.2</v>
      </c>
      <c r="I8" s="24" t="s">
        <v>29</v>
      </c>
      <c r="J8" s="24">
        <v>80</v>
      </c>
      <c r="K8" s="24" t="s">
        <v>29</v>
      </c>
      <c r="L8" s="24">
        <v>121.5</v>
      </c>
      <c r="M8" s="24" t="s">
        <v>29</v>
      </c>
      <c r="N8" s="24">
        <v>55.6</v>
      </c>
      <c r="O8" s="24" t="s">
        <v>29</v>
      </c>
      <c r="P8" s="24">
        <v>380.5</v>
      </c>
      <c r="Q8" s="24" t="s">
        <v>29</v>
      </c>
      <c r="R8" s="24">
        <v>280.10000000000002</v>
      </c>
      <c r="S8" s="24" t="s">
        <v>29</v>
      </c>
      <c r="T8" s="24">
        <v>16.899999999999999</v>
      </c>
      <c r="U8" s="24" t="s">
        <v>29</v>
      </c>
      <c r="V8" s="24">
        <v>83.5</v>
      </c>
      <c r="W8" s="24" t="s">
        <v>29</v>
      </c>
      <c r="X8" s="25">
        <v>6772</v>
      </c>
      <c r="Y8" s="24" t="s">
        <v>29</v>
      </c>
      <c r="Z8" s="25">
        <v>6453</v>
      </c>
      <c r="AA8" s="24" t="s">
        <v>29</v>
      </c>
      <c r="AB8" s="25">
        <v>5372</v>
      </c>
      <c r="AC8" s="24" t="s">
        <v>29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5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5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5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28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539.29999999999995</v>
      </c>
      <c r="E24" s="75">
        <f t="shared" si="0"/>
        <v>101.33408493047725</v>
      </c>
      <c r="F24" s="75">
        <v>300.5</v>
      </c>
      <c r="G24" s="75">
        <f t="shared" si="0"/>
        <v>100.20006668889631</v>
      </c>
      <c r="H24" s="75">
        <v>17</v>
      </c>
      <c r="I24" s="71">
        <f t="shared" si="1"/>
        <v>106.91823899371069</v>
      </c>
      <c r="J24" s="71">
        <v>83.6</v>
      </c>
      <c r="K24" s="71">
        <f t="shared" si="1"/>
        <v>102.95566502463053</v>
      </c>
      <c r="L24" s="71">
        <v>133.19999999999999</v>
      </c>
      <c r="M24" s="71">
        <f t="shared" si="2"/>
        <v>100.30120481927709</v>
      </c>
      <c r="N24" s="71">
        <v>88.6</v>
      </c>
      <c r="O24" s="71">
        <f t="shared" si="2"/>
        <v>96.619411123227906</v>
      </c>
      <c r="P24" s="71">
        <v>391.7</v>
      </c>
      <c r="Q24" s="71">
        <f>P24/P23*100</f>
        <v>100.82368082368083</v>
      </c>
      <c r="R24" s="71">
        <v>269.89999999999998</v>
      </c>
      <c r="S24" s="71">
        <f t="shared" si="3"/>
        <v>102.4677296886864</v>
      </c>
      <c r="T24" s="71">
        <v>24.1</v>
      </c>
      <c r="U24" s="71">
        <f t="shared" si="4"/>
        <v>93.774319066147868</v>
      </c>
      <c r="V24" s="71">
        <v>97.7</v>
      </c>
      <c r="W24" s="71">
        <f t="shared" si="4"/>
        <v>98.38872104733133</v>
      </c>
      <c r="X24" s="72">
        <v>6681</v>
      </c>
      <c r="Y24" s="71">
        <f t="shared" si="5"/>
        <v>101.15064345193036</v>
      </c>
      <c r="Z24" s="72">
        <v>6479</v>
      </c>
      <c r="AA24" s="71">
        <f t="shared" si="5"/>
        <v>101.4245460237946</v>
      </c>
      <c r="AB24" s="72">
        <v>5764</v>
      </c>
      <c r="AC24" s="71">
        <f t="shared" si="6"/>
        <v>101.80148357470857</v>
      </c>
      <c r="AD24" s="73">
        <v>3</v>
      </c>
    </row>
    <row r="25" spans="2:30" s="1" customFormat="1" ht="12" customHeight="1">
      <c r="B25" s="13">
        <v>2017</v>
      </c>
      <c r="C25" s="77">
        <v>29</v>
      </c>
      <c r="D25" s="78">
        <v>547.4</v>
      </c>
      <c r="E25" s="45">
        <f t="shared" si="0"/>
        <v>101.50194696829224</v>
      </c>
      <c r="F25" s="45">
        <v>303.2</v>
      </c>
      <c r="G25" s="45">
        <f t="shared" si="0"/>
        <v>100.89850249584028</v>
      </c>
      <c r="H25" s="45">
        <v>17.2</v>
      </c>
      <c r="I25" s="8">
        <f t="shared" si="1"/>
        <v>101.17647058823529</v>
      </c>
      <c r="J25" s="8">
        <v>86.2</v>
      </c>
      <c r="K25" s="8">
        <f t="shared" si="1"/>
        <v>103.11004784688996</v>
      </c>
      <c r="L25" s="8">
        <v>135.19999999999999</v>
      </c>
      <c r="M25" s="8">
        <f t="shared" si="2"/>
        <v>101.50150150150151</v>
      </c>
      <c r="N25" s="8">
        <v>98.2</v>
      </c>
      <c r="O25" s="8">
        <f t="shared" si="2"/>
        <v>110.83521444695262</v>
      </c>
      <c r="P25" s="8">
        <v>404.2</v>
      </c>
      <c r="Q25" s="8">
        <f t="shared" ref="Q25:Q28" si="7">P25/P24*100</f>
        <v>103.19121776870053</v>
      </c>
      <c r="R25" s="8">
        <v>276.3</v>
      </c>
      <c r="S25" s="8">
        <f t="shared" si="3"/>
        <v>102.37124861059652</v>
      </c>
      <c r="T25" s="8">
        <v>25.8</v>
      </c>
      <c r="U25" s="8">
        <f t="shared" si="4"/>
        <v>107.0539419087137</v>
      </c>
      <c r="V25" s="8">
        <v>102.1</v>
      </c>
      <c r="W25" s="8">
        <f t="shared" si="4"/>
        <v>104.50358239508699</v>
      </c>
      <c r="X25" s="10">
        <v>6750</v>
      </c>
      <c r="Y25" s="8">
        <f t="shared" si="5"/>
        <v>101.03277952402334</v>
      </c>
      <c r="Z25" s="10">
        <v>6566</v>
      </c>
      <c r="AA25" s="8">
        <f t="shared" si="5"/>
        <v>101.34279981478622</v>
      </c>
      <c r="AB25" s="10">
        <v>5848</v>
      </c>
      <c r="AC25" s="8">
        <f t="shared" si="6"/>
        <v>101.45732130464955</v>
      </c>
      <c r="AD25" s="9">
        <v>2.7</v>
      </c>
    </row>
    <row r="26" spans="2:30" s="1" customFormat="1" ht="12" customHeight="1">
      <c r="B26" s="79">
        <v>2018</v>
      </c>
      <c r="C26" s="77">
        <v>30</v>
      </c>
      <c r="D26" s="7">
        <v>548.4</v>
      </c>
      <c r="E26" s="45">
        <f t="shared" ref="E26:E28" si="8">D26/D25*100</f>
        <v>100.18268176835952</v>
      </c>
      <c r="F26" s="45">
        <v>304.7</v>
      </c>
      <c r="G26" s="45">
        <f t="shared" ref="G26:G28" si="9">F26/F25*100</f>
        <v>100.49472295514512</v>
      </c>
      <c r="H26" s="45">
        <v>16.5</v>
      </c>
      <c r="I26" s="8">
        <f t="shared" ref="I26:I28" si="10">H26/H25*100</f>
        <v>95.930232558139537</v>
      </c>
      <c r="J26" s="8">
        <v>88</v>
      </c>
      <c r="K26" s="8">
        <f t="shared" ref="K26:K28" si="11">J26/J25*100</f>
        <v>102.08816705336427</v>
      </c>
      <c r="L26" s="8">
        <v>136.80000000000001</v>
      </c>
      <c r="M26" s="8">
        <f t="shared" ref="M26:M28" si="12">L26/L25*100</f>
        <v>101.18343195266273</v>
      </c>
      <c r="N26" s="8">
        <v>100.6</v>
      </c>
      <c r="O26" s="8">
        <f t="shared" ref="O26:O28" si="13">N26/N25*100</f>
        <v>102.44399185336049</v>
      </c>
      <c r="P26" s="8">
        <v>404.3</v>
      </c>
      <c r="Q26" s="8">
        <f t="shared" si="7"/>
        <v>100.0247402276101</v>
      </c>
      <c r="R26" s="8">
        <v>284.7</v>
      </c>
      <c r="S26" s="8">
        <f t="shared" ref="S26:S28" si="14">R26/R25*100</f>
        <v>103.04017372421282</v>
      </c>
      <c r="T26" s="8">
        <v>27</v>
      </c>
      <c r="U26" s="8">
        <f t="shared" ref="U26:U28" si="15">T26/T25*100</f>
        <v>104.65116279069765</v>
      </c>
      <c r="V26" s="8">
        <v>92.5</v>
      </c>
      <c r="W26" s="8">
        <f t="shared" ref="W26" si="16">V26/V25*100</f>
        <v>90.597453476983361</v>
      </c>
      <c r="X26" s="10">
        <v>6847</v>
      </c>
      <c r="Y26" s="8">
        <f t="shared" ref="Y26:Y28" si="17">X26/X25*100</f>
        <v>101.43703703703704</v>
      </c>
      <c r="Z26" s="10">
        <v>6681</v>
      </c>
      <c r="AA26" s="8">
        <f t="shared" ref="AA26:AA28" si="18">Z26/Z25*100</f>
        <v>101.75144684739567</v>
      </c>
      <c r="AB26" s="10">
        <v>5955</v>
      </c>
      <c r="AC26" s="8">
        <f t="shared" si="6"/>
        <v>101.82968536251711</v>
      </c>
      <c r="AD26" s="9">
        <v>2.4</v>
      </c>
    </row>
    <row r="27" spans="2:30" s="1" customFormat="1" ht="12" customHeight="1">
      <c r="B27" s="84">
        <v>2019</v>
      </c>
      <c r="C27" s="77" t="s">
        <v>37</v>
      </c>
      <c r="D27" s="7">
        <v>558.29999999999995</v>
      </c>
      <c r="E27" s="45">
        <f t="shared" si="8"/>
        <v>101.80525164113786</v>
      </c>
      <c r="F27" s="45">
        <v>308.5</v>
      </c>
      <c r="G27" s="45">
        <f t="shared" si="9"/>
        <v>101.24712832294061</v>
      </c>
      <c r="H27" s="45">
        <v>17</v>
      </c>
      <c r="I27" s="8">
        <f t="shared" si="10"/>
        <v>103.03030303030303</v>
      </c>
      <c r="J27" s="8">
        <v>90.3</v>
      </c>
      <c r="K27" s="8">
        <f t="shared" si="11"/>
        <v>102.61363636363636</v>
      </c>
      <c r="L27" s="8">
        <v>140.1</v>
      </c>
      <c r="M27" s="8">
        <f t="shared" si="12"/>
        <v>102.41228070175437</v>
      </c>
      <c r="N27" s="8">
        <v>96.4</v>
      </c>
      <c r="O27" s="8">
        <f t="shared" si="13"/>
        <v>95.825049701789283</v>
      </c>
      <c r="P27" s="8">
        <v>408.1</v>
      </c>
      <c r="Q27" s="8">
        <f t="shared" si="7"/>
        <v>100.93989611674499</v>
      </c>
      <c r="R27" s="8">
        <v>289.3</v>
      </c>
      <c r="S27" s="8">
        <f t="shared" si="14"/>
        <v>101.61573586231121</v>
      </c>
      <c r="T27" s="8">
        <v>27.4</v>
      </c>
      <c r="U27" s="8">
        <f t="shared" si="15"/>
        <v>101.48148148148148</v>
      </c>
      <c r="V27" s="8">
        <v>91.5</v>
      </c>
      <c r="W27" s="8">
        <f>V27/V26*100</f>
        <v>98.918918918918919</v>
      </c>
      <c r="X27" s="10">
        <v>6891</v>
      </c>
      <c r="Y27" s="8">
        <f t="shared" si="17"/>
        <v>100.64261720461516</v>
      </c>
      <c r="Z27" s="10">
        <v>6730</v>
      </c>
      <c r="AA27" s="8">
        <f t="shared" si="18"/>
        <v>100.73342314024846</v>
      </c>
      <c r="AB27" s="10">
        <v>6015</v>
      </c>
      <c r="AC27" s="8">
        <f t="shared" si="6"/>
        <v>101.00755667506299</v>
      </c>
      <c r="AD27" s="9">
        <v>2.2999999999999998</v>
      </c>
    </row>
    <row r="28" spans="2:30" s="1" customFormat="1" ht="12" customHeight="1">
      <c r="B28" s="85">
        <v>2020</v>
      </c>
      <c r="C28" s="64" t="s">
        <v>36</v>
      </c>
      <c r="D28" s="82">
        <v>570.20000000000005</v>
      </c>
      <c r="E28" s="76">
        <f t="shared" si="8"/>
        <v>102.13147053555439</v>
      </c>
      <c r="F28" s="76">
        <v>314.2</v>
      </c>
      <c r="G28" s="76">
        <f t="shared" si="9"/>
        <v>101.84764991896272</v>
      </c>
      <c r="H28" s="76">
        <v>16.899999999999999</v>
      </c>
      <c r="I28" s="66">
        <f t="shared" si="10"/>
        <v>99.411764705882348</v>
      </c>
      <c r="J28" s="66">
        <v>93.2</v>
      </c>
      <c r="K28" s="66">
        <f t="shared" si="11"/>
        <v>103.21151716500555</v>
      </c>
      <c r="L28" s="66">
        <v>143.6</v>
      </c>
      <c r="M28" s="66">
        <f t="shared" si="12"/>
        <v>102.49821556031407</v>
      </c>
      <c r="N28" s="66">
        <v>99.1</v>
      </c>
      <c r="O28" s="66">
        <f t="shared" si="13"/>
        <v>102.80082987551866</v>
      </c>
      <c r="P28" s="66">
        <v>415.2</v>
      </c>
      <c r="Q28" s="66">
        <f t="shared" si="7"/>
        <v>101.73976966429797</v>
      </c>
      <c r="R28" s="66">
        <v>293.8</v>
      </c>
      <c r="S28" s="66">
        <f t="shared" si="14"/>
        <v>101.55547874179054</v>
      </c>
      <c r="T28" s="66">
        <v>28.1</v>
      </c>
      <c r="U28" s="66">
        <f t="shared" si="15"/>
        <v>102.55474452554745</v>
      </c>
      <c r="V28" s="66">
        <v>93.3</v>
      </c>
      <c r="W28" s="66">
        <f>V28/V27*100</f>
        <v>101.9672131147541</v>
      </c>
      <c r="X28" s="67">
        <v>6901</v>
      </c>
      <c r="Y28" s="66">
        <f t="shared" si="17"/>
        <v>100.14511681903933</v>
      </c>
      <c r="Z28" s="67">
        <v>6744</v>
      </c>
      <c r="AA28" s="66">
        <f t="shared" si="18"/>
        <v>100.20802377414562</v>
      </c>
      <c r="AB28" s="67">
        <v>6048</v>
      </c>
      <c r="AC28" s="66">
        <f t="shared" si="6"/>
        <v>100.54862842892769</v>
      </c>
      <c r="AD28" s="68">
        <v>2.2999999999999998</v>
      </c>
    </row>
    <row r="29" spans="2:30" ht="12" customHeight="1">
      <c r="B29" s="5" t="s">
        <v>39</v>
      </c>
      <c r="C29" s="21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ht="12" customHeight="1">
      <c r="B30" s="5" t="s">
        <v>2</v>
      </c>
      <c r="C30" s="21"/>
      <c r="D30" s="19"/>
      <c r="E30" s="19"/>
      <c r="F30" s="19"/>
      <c r="G30" s="19"/>
      <c r="H30" s="19"/>
      <c r="I30" s="19"/>
      <c r="J30" s="20"/>
    </row>
    <row r="31" spans="2:30" ht="12" customHeight="1">
      <c r="B31" s="5" t="s">
        <v>38</v>
      </c>
      <c r="C31" s="19"/>
      <c r="D31" s="19"/>
      <c r="E31" s="19"/>
      <c r="F31" s="19"/>
      <c r="G31" s="19"/>
      <c r="H31" s="19"/>
      <c r="I31" s="19"/>
      <c r="J31" s="20"/>
    </row>
    <row r="32" spans="2:30" ht="12" customHeight="1">
      <c r="B32" s="5" t="s">
        <v>30</v>
      </c>
      <c r="C32" s="19"/>
      <c r="D32" s="19"/>
      <c r="E32" s="19"/>
      <c r="F32" s="19"/>
      <c r="G32" s="19"/>
      <c r="H32" s="19"/>
      <c r="I32" s="19"/>
      <c r="J32" s="20"/>
      <c r="T32" s="6"/>
      <c r="V32" s="6"/>
      <c r="X32" s="6"/>
      <c r="Z32" s="6"/>
      <c r="AB32" s="6"/>
      <c r="AD32" s="6" t="s">
        <v>44</v>
      </c>
    </row>
    <row r="33" spans="3:10" ht="12" customHeight="1">
      <c r="C33" s="19"/>
      <c r="D33" s="19"/>
      <c r="E33" s="19"/>
      <c r="F33" s="19"/>
      <c r="G33" s="19"/>
      <c r="H33" s="19"/>
      <c r="I33" s="19"/>
      <c r="J33" s="20"/>
    </row>
    <row r="34" spans="3:10" ht="12" customHeight="1">
      <c r="F34" s="22"/>
    </row>
    <row r="35" spans="3:10">
      <c r="J35"/>
    </row>
    <row r="36" spans="3:10">
      <c r="J36"/>
    </row>
    <row r="37" spans="3:10">
      <c r="J37"/>
    </row>
    <row r="38" spans="3:10">
      <c r="J38"/>
    </row>
    <row r="39" spans="3:10">
      <c r="J39"/>
    </row>
    <row r="40" spans="3:10">
      <c r="J40"/>
    </row>
    <row r="41" spans="3:10">
      <c r="J41"/>
    </row>
    <row r="42" spans="3:10">
      <c r="J42"/>
    </row>
    <row r="43" spans="3:10">
      <c r="J43"/>
    </row>
    <row r="44" spans="3:10">
      <c r="J44"/>
    </row>
    <row r="45" spans="3:10">
      <c r="J45"/>
    </row>
    <row r="46" spans="3:10">
      <c r="J46"/>
    </row>
    <row r="47" spans="3:10">
      <c r="J47"/>
    </row>
    <row r="48" spans="3:1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</sheetData>
  <mergeCells count="18">
    <mergeCell ref="X5:AD5"/>
    <mergeCell ref="F6:F7"/>
    <mergeCell ref="H6:H7"/>
    <mergeCell ref="J6:J7"/>
    <mergeCell ref="L6:L7"/>
    <mergeCell ref="AB6:AB7"/>
    <mergeCell ref="AD6:AD7"/>
    <mergeCell ref="X6:X7"/>
    <mergeCell ref="Z6:Z7"/>
    <mergeCell ref="B5:C7"/>
    <mergeCell ref="D5:E6"/>
    <mergeCell ref="F5:O5"/>
    <mergeCell ref="P5:Q6"/>
    <mergeCell ref="R5:W5"/>
    <mergeCell ref="N6:N7"/>
    <mergeCell ref="R6:R7"/>
    <mergeCell ref="T6:T7"/>
    <mergeCell ref="V6:V7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50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42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35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11</v>
      </c>
      <c r="F8" s="24">
        <v>286.89999999999998</v>
      </c>
      <c r="G8" s="24" t="s">
        <v>11</v>
      </c>
      <c r="H8" s="24">
        <v>20.2</v>
      </c>
      <c r="I8" s="24" t="s">
        <v>11</v>
      </c>
      <c r="J8" s="24">
        <v>80</v>
      </c>
      <c r="K8" s="24" t="s">
        <v>11</v>
      </c>
      <c r="L8" s="24">
        <v>121.5</v>
      </c>
      <c r="M8" s="24" t="s">
        <v>11</v>
      </c>
      <c r="N8" s="24">
        <v>55.6</v>
      </c>
      <c r="O8" s="24" t="s">
        <v>11</v>
      </c>
      <c r="P8" s="24">
        <v>380.5</v>
      </c>
      <c r="Q8" s="24" t="s">
        <v>11</v>
      </c>
      <c r="R8" s="24">
        <v>280.10000000000002</v>
      </c>
      <c r="S8" s="24" t="s">
        <v>11</v>
      </c>
      <c r="T8" s="24">
        <v>16.899999999999999</v>
      </c>
      <c r="U8" s="24" t="s">
        <v>11</v>
      </c>
      <c r="V8" s="24">
        <v>83.5</v>
      </c>
      <c r="W8" s="24" t="s">
        <v>11</v>
      </c>
      <c r="X8" s="25">
        <v>6772</v>
      </c>
      <c r="Y8" s="24" t="s">
        <v>11</v>
      </c>
      <c r="Z8" s="25">
        <v>6453</v>
      </c>
      <c r="AA8" s="24" t="s">
        <v>11</v>
      </c>
      <c r="AB8" s="25">
        <v>5372</v>
      </c>
      <c r="AC8" s="24" t="s">
        <v>11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5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5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5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27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539.29999999999995</v>
      </c>
      <c r="E24" s="75">
        <f t="shared" si="0"/>
        <v>101.33408493047725</v>
      </c>
      <c r="F24" s="75">
        <v>300.5</v>
      </c>
      <c r="G24" s="75">
        <f t="shared" si="0"/>
        <v>100.20006668889631</v>
      </c>
      <c r="H24" s="75">
        <v>17</v>
      </c>
      <c r="I24" s="71">
        <f t="shared" si="1"/>
        <v>106.91823899371069</v>
      </c>
      <c r="J24" s="71">
        <v>83.6</v>
      </c>
      <c r="K24" s="71">
        <f t="shared" si="1"/>
        <v>102.95566502463053</v>
      </c>
      <c r="L24" s="71">
        <v>133.19999999999999</v>
      </c>
      <c r="M24" s="71">
        <f t="shared" si="2"/>
        <v>100.30120481927709</v>
      </c>
      <c r="N24" s="71">
        <v>88.6</v>
      </c>
      <c r="O24" s="71">
        <f t="shared" si="2"/>
        <v>96.619411123227906</v>
      </c>
      <c r="P24" s="71">
        <v>391.7</v>
      </c>
      <c r="Q24" s="71">
        <f>P24/P23*100</f>
        <v>100.82368082368083</v>
      </c>
      <c r="R24" s="71">
        <v>269.89999999999998</v>
      </c>
      <c r="S24" s="71">
        <f t="shared" si="3"/>
        <v>102.4677296886864</v>
      </c>
      <c r="T24" s="71">
        <v>24.1</v>
      </c>
      <c r="U24" s="71">
        <f t="shared" si="4"/>
        <v>93.774319066147868</v>
      </c>
      <c r="V24" s="71">
        <v>97.7</v>
      </c>
      <c r="W24" s="71">
        <f t="shared" si="4"/>
        <v>98.38872104733133</v>
      </c>
      <c r="X24" s="72">
        <v>6681</v>
      </c>
      <c r="Y24" s="71">
        <f t="shared" si="5"/>
        <v>101.15064345193036</v>
      </c>
      <c r="Z24" s="72">
        <v>6479</v>
      </c>
      <c r="AA24" s="71">
        <f t="shared" si="5"/>
        <v>101.4245460237946</v>
      </c>
      <c r="AB24" s="72">
        <v>5764</v>
      </c>
      <c r="AC24" s="71">
        <f t="shared" si="6"/>
        <v>101.80148357470857</v>
      </c>
      <c r="AD24" s="73">
        <v>3</v>
      </c>
    </row>
    <row r="25" spans="2:30" s="1" customFormat="1" ht="12" customHeight="1">
      <c r="B25" s="13">
        <v>2017</v>
      </c>
      <c r="C25" s="77">
        <v>29</v>
      </c>
      <c r="D25" s="78">
        <v>547.4</v>
      </c>
      <c r="E25" s="45">
        <f t="shared" si="0"/>
        <v>101.50194696829224</v>
      </c>
      <c r="F25" s="45">
        <v>303.2</v>
      </c>
      <c r="G25" s="45">
        <f t="shared" si="0"/>
        <v>100.89850249584028</v>
      </c>
      <c r="H25" s="45">
        <v>17.2</v>
      </c>
      <c r="I25" s="8">
        <f t="shared" si="1"/>
        <v>101.17647058823529</v>
      </c>
      <c r="J25" s="8">
        <v>86.2</v>
      </c>
      <c r="K25" s="8">
        <f t="shared" si="1"/>
        <v>103.11004784688996</v>
      </c>
      <c r="L25" s="8">
        <v>135.19999999999999</v>
      </c>
      <c r="M25" s="8">
        <f t="shared" si="2"/>
        <v>101.50150150150151</v>
      </c>
      <c r="N25" s="8">
        <v>98.2</v>
      </c>
      <c r="O25" s="8">
        <f t="shared" si="2"/>
        <v>110.83521444695262</v>
      </c>
      <c r="P25" s="8">
        <v>404.2</v>
      </c>
      <c r="Q25" s="8">
        <f t="shared" ref="Q25:Q27" si="7">P25/P24*100</f>
        <v>103.19121776870053</v>
      </c>
      <c r="R25" s="8">
        <v>276.3</v>
      </c>
      <c r="S25" s="8">
        <f t="shared" si="3"/>
        <v>102.37124861059652</v>
      </c>
      <c r="T25" s="8">
        <v>25.8</v>
      </c>
      <c r="U25" s="8">
        <f t="shared" si="4"/>
        <v>107.0539419087137</v>
      </c>
      <c r="V25" s="8">
        <v>102.1</v>
      </c>
      <c r="W25" s="8">
        <f t="shared" si="4"/>
        <v>104.50358239508699</v>
      </c>
      <c r="X25" s="10">
        <v>6750</v>
      </c>
      <c r="Y25" s="8">
        <f t="shared" si="5"/>
        <v>101.03277952402334</v>
      </c>
      <c r="Z25" s="10">
        <v>6566</v>
      </c>
      <c r="AA25" s="8">
        <f t="shared" si="5"/>
        <v>101.34279981478622</v>
      </c>
      <c r="AB25" s="10">
        <v>5848</v>
      </c>
      <c r="AC25" s="8">
        <f t="shared" si="6"/>
        <v>101.45732130464955</v>
      </c>
      <c r="AD25" s="9">
        <v>2.7</v>
      </c>
    </row>
    <row r="26" spans="2:30" s="1" customFormat="1" ht="12" customHeight="1">
      <c r="B26" s="86">
        <v>2018</v>
      </c>
      <c r="C26" s="77">
        <v>30</v>
      </c>
      <c r="D26" s="7">
        <v>552.5</v>
      </c>
      <c r="E26" s="45">
        <f t="shared" ref="E26:E27" si="8">D26/D25*100</f>
        <v>100.93167701863355</v>
      </c>
      <c r="F26" s="45">
        <v>306.60000000000002</v>
      </c>
      <c r="G26" s="45">
        <f t="shared" ref="G26:G27" si="9">F26/F25*100</f>
        <v>101.12137203166228</v>
      </c>
      <c r="H26" s="45">
        <v>16.7</v>
      </c>
      <c r="I26" s="8">
        <f t="shared" ref="I26:I27" si="10">H26/H25*100</f>
        <v>97.093023255813947</v>
      </c>
      <c r="J26" s="8">
        <v>90.2</v>
      </c>
      <c r="K26" s="8">
        <f t="shared" ref="K26:K27" si="11">J26/J25*100</f>
        <v>104.64037122969839</v>
      </c>
      <c r="L26" s="8">
        <v>136.1</v>
      </c>
      <c r="M26" s="8">
        <f t="shared" ref="M26:M27" si="12">L26/L25*100</f>
        <v>100.66568047337279</v>
      </c>
      <c r="N26" s="8">
        <v>102.5</v>
      </c>
      <c r="O26" s="8">
        <f t="shared" ref="O26:O27" si="13">N26/N25*100</f>
        <v>104.37881873727086</v>
      </c>
      <c r="P26" s="8">
        <v>413.3</v>
      </c>
      <c r="Q26" s="8">
        <f t="shared" si="7"/>
        <v>102.25136071251856</v>
      </c>
      <c r="R26" s="8">
        <v>284.3</v>
      </c>
      <c r="S26" s="8">
        <f t="shared" ref="S26:S27" si="14">R26/R25*100</f>
        <v>102.89540354686935</v>
      </c>
      <c r="T26" s="8">
        <v>26.6</v>
      </c>
      <c r="U26" s="8">
        <f t="shared" ref="U26:U27" si="15">T26/T25*100</f>
        <v>103.10077519379846</v>
      </c>
      <c r="V26" s="8">
        <v>102.3</v>
      </c>
      <c r="W26" s="8">
        <f t="shared" ref="W26" si="16">V26/V25*100</f>
        <v>100.19588638589619</v>
      </c>
      <c r="X26" s="10">
        <v>6831</v>
      </c>
      <c r="Y26" s="8">
        <f t="shared" ref="Y26:Y27" si="17">X26/X25*100</f>
        <v>101.2</v>
      </c>
      <c r="Z26" s="10">
        <v>6665</v>
      </c>
      <c r="AA26" s="8">
        <f t="shared" ref="AA26:AA27" si="18">Z26/Z25*100</f>
        <v>101.50776728601889</v>
      </c>
      <c r="AB26" s="10">
        <v>5950</v>
      </c>
      <c r="AC26" s="8">
        <f t="shared" si="6"/>
        <v>101.74418604651163</v>
      </c>
      <c r="AD26" s="9">
        <v>2.4</v>
      </c>
    </row>
    <row r="27" spans="2:30" s="1" customFormat="1" ht="12" customHeight="1">
      <c r="B27" s="87">
        <v>2019</v>
      </c>
      <c r="C27" s="64" t="s">
        <v>37</v>
      </c>
      <c r="D27" s="82">
        <v>566.1</v>
      </c>
      <c r="E27" s="76">
        <f t="shared" si="8"/>
        <v>102.46153846153847</v>
      </c>
      <c r="F27" s="76">
        <v>313.39999999999998</v>
      </c>
      <c r="G27" s="76">
        <f t="shared" si="9"/>
        <v>102.21787345075015</v>
      </c>
      <c r="H27" s="76">
        <v>17.3</v>
      </c>
      <c r="I27" s="66">
        <f t="shared" si="10"/>
        <v>103.59281437125749</v>
      </c>
      <c r="J27" s="66">
        <v>93.1</v>
      </c>
      <c r="K27" s="66">
        <f t="shared" si="11"/>
        <v>103.2150776053215</v>
      </c>
      <c r="L27" s="66">
        <v>138.6</v>
      </c>
      <c r="M27" s="66">
        <f t="shared" si="12"/>
        <v>101.83688464364438</v>
      </c>
      <c r="N27" s="66">
        <v>107.4</v>
      </c>
      <c r="O27" s="66">
        <f t="shared" si="13"/>
        <v>104.78048780487805</v>
      </c>
      <c r="P27" s="66">
        <v>423.9</v>
      </c>
      <c r="Q27" s="66">
        <f t="shared" si="7"/>
        <v>102.56472296152914</v>
      </c>
      <c r="R27" s="66">
        <v>292.5</v>
      </c>
      <c r="S27" s="66">
        <f t="shared" si="14"/>
        <v>102.88427717200139</v>
      </c>
      <c r="T27" s="66">
        <v>27.5</v>
      </c>
      <c r="U27" s="66">
        <f t="shared" si="15"/>
        <v>103.38345864661653</v>
      </c>
      <c r="V27" s="66">
        <v>103.9</v>
      </c>
      <c r="W27" s="66">
        <f>V27/V26*100</f>
        <v>101.56402737047898</v>
      </c>
      <c r="X27" s="67">
        <v>6871</v>
      </c>
      <c r="Y27" s="66">
        <f t="shared" si="17"/>
        <v>100.58556580295711</v>
      </c>
      <c r="Z27" s="67">
        <v>6711</v>
      </c>
      <c r="AA27" s="66">
        <f t="shared" si="18"/>
        <v>100.69017254313579</v>
      </c>
      <c r="AB27" s="67">
        <v>6006</v>
      </c>
      <c r="AC27" s="66">
        <f t="shared" si="6"/>
        <v>100.94117647058825</v>
      </c>
      <c r="AD27" s="68">
        <v>2.2999999999999998</v>
      </c>
    </row>
    <row r="28" spans="2:30" ht="12" customHeight="1">
      <c r="B28" s="5" t="s">
        <v>39</v>
      </c>
      <c r="C28" s="21"/>
      <c r="D28" s="18"/>
      <c r="E28" s="17"/>
      <c r="F28" s="18"/>
      <c r="G28" s="17"/>
      <c r="H28" s="18"/>
      <c r="I28" s="17"/>
      <c r="J28" s="18"/>
      <c r="K28" s="17"/>
      <c r="L28" s="18"/>
      <c r="M28" s="17"/>
      <c r="N28" s="18"/>
      <c r="O28" s="1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ht="12" customHeight="1">
      <c r="B29" s="5" t="s">
        <v>2</v>
      </c>
      <c r="C29" s="21"/>
      <c r="D29" s="19"/>
      <c r="E29" s="19"/>
      <c r="F29" s="19"/>
      <c r="G29" s="19"/>
      <c r="H29" s="19"/>
      <c r="I29" s="19"/>
      <c r="J29" s="20"/>
    </row>
    <row r="30" spans="2:30" ht="12" customHeight="1">
      <c r="B30" s="5" t="s">
        <v>43</v>
      </c>
      <c r="C30" s="19"/>
      <c r="D30" s="19"/>
      <c r="E30" s="19"/>
      <c r="F30" s="19"/>
      <c r="G30" s="19"/>
      <c r="H30" s="19"/>
      <c r="I30" s="19"/>
      <c r="J30" s="20"/>
    </row>
    <row r="31" spans="2:30" ht="12" customHeight="1">
      <c r="B31" s="5" t="s">
        <v>17</v>
      </c>
      <c r="C31" s="19"/>
      <c r="D31" s="19"/>
      <c r="E31" s="19"/>
      <c r="F31" s="19"/>
      <c r="G31" s="19"/>
      <c r="H31" s="19"/>
      <c r="I31" s="19"/>
      <c r="J31" s="20"/>
      <c r="T31" s="6"/>
      <c r="V31" s="6"/>
      <c r="X31" s="6"/>
      <c r="Z31" s="6"/>
      <c r="AB31" s="6"/>
      <c r="AD31" s="6" t="s">
        <v>41</v>
      </c>
    </row>
    <row r="32" spans="2:30" ht="12" customHeight="1">
      <c r="C32" s="19"/>
      <c r="D32" s="19"/>
      <c r="E32" s="19"/>
      <c r="F32" s="19"/>
      <c r="G32" s="19"/>
      <c r="H32" s="19"/>
      <c r="I32" s="19"/>
      <c r="J32" s="20"/>
    </row>
    <row r="33" spans="6:10" ht="12" customHeight="1">
      <c r="F33" s="22"/>
    </row>
    <row r="34" spans="6:10">
      <c r="J34"/>
    </row>
    <row r="35" spans="6:10">
      <c r="J35"/>
    </row>
    <row r="36" spans="6:10">
      <c r="J36"/>
    </row>
    <row r="37" spans="6:10">
      <c r="J37"/>
    </row>
    <row r="38" spans="6:10">
      <c r="J38"/>
    </row>
    <row r="39" spans="6:10">
      <c r="J39"/>
    </row>
    <row r="40" spans="6:10">
      <c r="J40"/>
    </row>
    <row r="41" spans="6:10">
      <c r="J41"/>
    </row>
    <row r="42" spans="6:10">
      <c r="J42"/>
    </row>
    <row r="43" spans="6:10">
      <c r="J43"/>
    </row>
    <row r="44" spans="6:10">
      <c r="J44"/>
    </row>
    <row r="45" spans="6:10">
      <c r="J45"/>
    </row>
    <row r="46" spans="6:10">
      <c r="J46"/>
    </row>
    <row r="47" spans="6:10">
      <c r="J47"/>
    </row>
    <row r="48" spans="6:1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</sheetData>
  <mergeCells count="18">
    <mergeCell ref="X5:AD5"/>
    <mergeCell ref="F6:F7"/>
    <mergeCell ref="H6:H7"/>
    <mergeCell ref="J6:J7"/>
    <mergeCell ref="L6:L7"/>
    <mergeCell ref="AB6:AB7"/>
    <mergeCell ref="AD6:AD7"/>
    <mergeCell ref="X6:X7"/>
    <mergeCell ref="Z6:Z7"/>
    <mergeCell ref="B5:C7"/>
    <mergeCell ref="D5:E6"/>
    <mergeCell ref="F5:O5"/>
    <mergeCell ref="P5:Q6"/>
    <mergeCell ref="R5:W5"/>
    <mergeCell ref="N6:N7"/>
    <mergeCell ref="R6:R7"/>
    <mergeCell ref="T6:T7"/>
    <mergeCell ref="V6:V7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D150"/>
  <sheetViews>
    <sheetView showGridLines="0" zoomScaleNormal="100" workbookViewId="0">
      <selection activeCell="D34" sqref="D34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32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19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11</v>
      </c>
      <c r="F8" s="24">
        <v>286.89999999999998</v>
      </c>
      <c r="G8" s="24" t="s">
        <v>11</v>
      </c>
      <c r="H8" s="24">
        <v>20.2</v>
      </c>
      <c r="I8" s="24" t="s">
        <v>11</v>
      </c>
      <c r="J8" s="24">
        <v>80</v>
      </c>
      <c r="K8" s="24" t="s">
        <v>11</v>
      </c>
      <c r="L8" s="24">
        <v>121.5</v>
      </c>
      <c r="M8" s="24" t="s">
        <v>11</v>
      </c>
      <c r="N8" s="24">
        <v>55.6</v>
      </c>
      <c r="O8" s="24" t="s">
        <v>11</v>
      </c>
      <c r="P8" s="24">
        <v>380.5</v>
      </c>
      <c r="Q8" s="24" t="s">
        <v>11</v>
      </c>
      <c r="R8" s="24">
        <v>280.10000000000002</v>
      </c>
      <c r="S8" s="24" t="s">
        <v>11</v>
      </c>
      <c r="T8" s="24">
        <v>16.899999999999999</v>
      </c>
      <c r="U8" s="24" t="s">
        <v>11</v>
      </c>
      <c r="V8" s="24">
        <v>83.5</v>
      </c>
      <c r="W8" s="24" t="s">
        <v>11</v>
      </c>
      <c r="X8" s="25">
        <v>6772</v>
      </c>
      <c r="Y8" s="24" t="s">
        <v>11</v>
      </c>
      <c r="Z8" s="25">
        <v>6453</v>
      </c>
      <c r="AA8" s="24" t="s">
        <v>11</v>
      </c>
      <c r="AB8" s="25">
        <v>5372</v>
      </c>
      <c r="AC8" s="24" t="s">
        <v>11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6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6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6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4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4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4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24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83">
        <v>540.20000000000005</v>
      </c>
      <c r="E24" s="75">
        <f t="shared" si="0"/>
        <v>101.5031942878617</v>
      </c>
      <c r="F24" s="75">
        <v>301</v>
      </c>
      <c r="G24" s="75">
        <f t="shared" si="0"/>
        <v>100.36678892964321</v>
      </c>
      <c r="H24" s="75">
        <v>16.7</v>
      </c>
      <c r="I24" s="71">
        <f t="shared" si="1"/>
        <v>105.03144654088049</v>
      </c>
      <c r="J24" s="71">
        <v>82.3</v>
      </c>
      <c r="K24" s="71">
        <f t="shared" si="1"/>
        <v>101.35467980295564</v>
      </c>
      <c r="L24" s="71">
        <v>134</v>
      </c>
      <c r="M24" s="71">
        <f t="shared" si="2"/>
        <v>100.90361445783131</v>
      </c>
      <c r="N24" s="71">
        <v>85.9</v>
      </c>
      <c r="O24" s="71">
        <f t="shared" si="2"/>
        <v>93.675027262813529</v>
      </c>
      <c r="P24" s="71">
        <v>393.4</v>
      </c>
      <c r="Q24" s="71">
        <f>P24/P23*100</f>
        <v>101.26126126126125</v>
      </c>
      <c r="R24" s="71">
        <v>268.3</v>
      </c>
      <c r="S24" s="71">
        <f t="shared" si="3"/>
        <v>101.86028853454823</v>
      </c>
      <c r="T24" s="71">
        <v>25.1</v>
      </c>
      <c r="U24" s="71">
        <f t="shared" si="4"/>
        <v>97.665369649805456</v>
      </c>
      <c r="V24" s="71">
        <v>100</v>
      </c>
      <c r="W24" s="71">
        <f t="shared" si="4"/>
        <v>100.70493454179254</v>
      </c>
      <c r="X24" s="72">
        <v>6654</v>
      </c>
      <c r="Y24" s="71">
        <f t="shared" si="5"/>
        <v>100.74186222558667</v>
      </c>
      <c r="Z24" s="72">
        <v>6449</v>
      </c>
      <c r="AA24" s="71">
        <f t="shared" si="5"/>
        <v>100.95491546649968</v>
      </c>
      <c r="AB24" s="72">
        <v>5732</v>
      </c>
      <c r="AC24" s="71">
        <f t="shared" si="6"/>
        <v>101.23631225715295</v>
      </c>
      <c r="AD24" s="73">
        <v>3.1</v>
      </c>
    </row>
    <row r="25" spans="2:30" s="1" customFormat="1" ht="12" customHeight="1">
      <c r="B25" s="80">
        <v>2017</v>
      </c>
      <c r="C25" s="77">
        <v>29</v>
      </c>
      <c r="D25" s="7">
        <v>547.4</v>
      </c>
      <c r="E25" s="45">
        <f t="shared" si="0"/>
        <v>101.33283968900406</v>
      </c>
      <c r="F25" s="45">
        <v>303.2</v>
      </c>
      <c r="G25" s="45">
        <f t="shared" si="0"/>
        <v>100.73089700996678</v>
      </c>
      <c r="H25" s="45">
        <v>17.2</v>
      </c>
      <c r="I25" s="8">
        <f t="shared" si="1"/>
        <v>102.9940119760479</v>
      </c>
      <c r="J25" s="8">
        <v>86.2</v>
      </c>
      <c r="K25" s="8">
        <f t="shared" si="1"/>
        <v>104.73876063183477</v>
      </c>
      <c r="L25" s="8">
        <v>137.19999999999999</v>
      </c>
      <c r="M25" s="8">
        <f t="shared" si="2"/>
        <v>102.38805970149254</v>
      </c>
      <c r="N25" s="8">
        <v>98.2</v>
      </c>
      <c r="O25" s="8">
        <f>N25/N24*100</f>
        <v>114.31897555296857</v>
      </c>
      <c r="P25" s="8">
        <v>567.29999999999995</v>
      </c>
      <c r="Q25" s="8">
        <f>P25/P24*100</f>
        <v>144.2043721403152</v>
      </c>
      <c r="R25" s="8">
        <v>274.5</v>
      </c>
      <c r="S25" s="8">
        <f>R25/R24*100</f>
        <v>102.31084606783452</v>
      </c>
      <c r="T25" s="8">
        <v>25.3</v>
      </c>
      <c r="U25" s="8">
        <f>T25/T24*100</f>
        <v>100.79681274900398</v>
      </c>
      <c r="V25" s="8">
        <v>103.1</v>
      </c>
      <c r="W25" s="8">
        <f>V25/V24*100</f>
        <v>103.1</v>
      </c>
      <c r="X25" s="10">
        <v>6750</v>
      </c>
      <c r="Y25" s="8">
        <f>X25/X24*100</f>
        <v>101.44274120829577</v>
      </c>
      <c r="Z25" s="10">
        <v>6566</v>
      </c>
      <c r="AA25" s="8">
        <f>Z25/Z24*100</f>
        <v>101.81423476507985</v>
      </c>
      <c r="AB25" s="10">
        <v>5848</v>
      </c>
      <c r="AC25" s="8">
        <f>AB25/AB24*100</f>
        <v>102.02372644801116</v>
      </c>
      <c r="AD25" s="9">
        <v>2.7</v>
      </c>
    </row>
    <row r="26" spans="2:30" s="1" customFormat="1" ht="12" customHeight="1">
      <c r="B26" s="81">
        <v>2018</v>
      </c>
      <c r="C26" s="64">
        <v>30</v>
      </c>
      <c r="D26" s="82">
        <v>552.5</v>
      </c>
      <c r="E26" s="76">
        <f t="shared" si="0"/>
        <v>100.93167701863355</v>
      </c>
      <c r="F26" s="76">
        <v>306.60000000000002</v>
      </c>
      <c r="G26" s="76">
        <f t="shared" si="0"/>
        <v>101.12137203166228</v>
      </c>
      <c r="H26" s="76">
        <v>16.7</v>
      </c>
      <c r="I26" s="66">
        <f t="shared" si="1"/>
        <v>97.093023255813947</v>
      </c>
      <c r="J26" s="66">
        <v>90.2</v>
      </c>
      <c r="K26" s="66">
        <f t="shared" si="1"/>
        <v>104.64037122969839</v>
      </c>
      <c r="L26" s="66"/>
      <c r="M26" s="66">
        <f t="shared" si="2"/>
        <v>0</v>
      </c>
      <c r="N26" s="66">
        <v>102.5</v>
      </c>
      <c r="O26" s="66">
        <f>N26/N25*100</f>
        <v>104.37881873727086</v>
      </c>
      <c r="P26" s="66">
        <v>573.29999999999995</v>
      </c>
      <c r="Q26" s="66">
        <f>P26/P25*100</f>
        <v>101.05764145954521</v>
      </c>
      <c r="R26" s="66">
        <v>281.2</v>
      </c>
      <c r="S26" s="66">
        <f>R26/R25*100</f>
        <v>102.44080145719489</v>
      </c>
      <c r="T26" s="66">
        <v>26.7</v>
      </c>
      <c r="U26" s="66">
        <f>T26/T25*100</f>
        <v>105.53359683794466</v>
      </c>
      <c r="V26" s="66">
        <v>106.2</v>
      </c>
      <c r="W26" s="66">
        <f>V26/V25*100</f>
        <v>103.00678952473328</v>
      </c>
      <c r="X26" s="67">
        <v>6831</v>
      </c>
      <c r="Y26" s="66">
        <f>X26/X25*100</f>
        <v>101.2</v>
      </c>
      <c r="Z26" s="67">
        <v>6665</v>
      </c>
      <c r="AA26" s="66">
        <f>Z26/Z25*100</f>
        <v>101.50776728601889</v>
      </c>
      <c r="AB26" s="67">
        <v>5950</v>
      </c>
      <c r="AC26" s="66">
        <f>AB26/AB25*100</f>
        <v>101.74418604651163</v>
      </c>
      <c r="AD26" s="68">
        <v>2.4</v>
      </c>
    </row>
    <row r="27" spans="2:30" s="1" customFormat="1" ht="12" customHeight="1">
      <c r="B27" s="5" t="s">
        <v>33</v>
      </c>
      <c r="C27" s="21"/>
      <c r="D27" s="18"/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</row>
    <row r="28" spans="2:30" ht="12" customHeight="1">
      <c r="B28" s="5" t="s">
        <v>2</v>
      </c>
      <c r="C28" s="21"/>
      <c r="D28" s="19"/>
      <c r="E28" s="19"/>
      <c r="F28" s="19"/>
      <c r="G28" s="19"/>
      <c r="H28" s="19"/>
      <c r="I28" s="19"/>
      <c r="J28" s="20"/>
    </row>
    <row r="29" spans="2:30" ht="12" customHeight="1">
      <c r="B29" s="5" t="s">
        <v>34</v>
      </c>
      <c r="C29" s="19"/>
      <c r="D29" s="19"/>
      <c r="E29" s="19"/>
      <c r="F29" s="19"/>
      <c r="G29" s="19"/>
      <c r="H29" s="19"/>
      <c r="I29" s="19"/>
      <c r="J29" s="20"/>
    </row>
    <row r="30" spans="2:30" ht="12" customHeight="1">
      <c r="B30" s="5" t="s">
        <v>17</v>
      </c>
      <c r="C30" s="19"/>
      <c r="D30" s="19"/>
      <c r="E30" s="19"/>
      <c r="F30" s="19"/>
      <c r="G30" s="19"/>
      <c r="H30" s="19"/>
      <c r="I30" s="19"/>
      <c r="J30" s="20"/>
      <c r="T30" s="6"/>
      <c r="V30" s="6"/>
      <c r="X30" s="6"/>
      <c r="Z30" s="6"/>
      <c r="AB30" s="6"/>
      <c r="AD30" s="6" t="s">
        <v>31</v>
      </c>
    </row>
    <row r="31" spans="2:30" ht="12" customHeight="1">
      <c r="C31" s="19"/>
      <c r="D31" s="19"/>
      <c r="E31" s="19"/>
      <c r="F31" s="19"/>
      <c r="G31" s="19"/>
      <c r="H31" s="19"/>
      <c r="I31" s="19"/>
      <c r="J31" s="20"/>
    </row>
    <row r="32" spans="2:30" ht="12" customHeight="1">
      <c r="F32" s="22"/>
    </row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</sheetData>
  <mergeCells count="18">
    <mergeCell ref="B5:C7"/>
    <mergeCell ref="D5:E6"/>
    <mergeCell ref="F5:O5"/>
    <mergeCell ref="P5:Q6"/>
    <mergeCell ref="R5:W5"/>
    <mergeCell ref="N6:N7"/>
    <mergeCell ref="R6:R7"/>
    <mergeCell ref="T6:T7"/>
    <mergeCell ref="V6:V7"/>
    <mergeCell ref="X5:AD5"/>
    <mergeCell ref="F6:F7"/>
    <mergeCell ref="H6:H7"/>
    <mergeCell ref="J6:J7"/>
    <mergeCell ref="L6:L7"/>
    <mergeCell ref="AB6:AB7"/>
    <mergeCell ref="AD6:AD7"/>
    <mergeCell ref="X6:X7"/>
    <mergeCell ref="Z6:Z7"/>
  </mergeCells>
  <phoneticPr fontId="1"/>
  <pageMargins left="0.59055118110236227" right="0" top="0.59055118110236227" bottom="0" header="0" footer="0"/>
  <pageSetup paperSize="9" scale="95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D149"/>
  <sheetViews>
    <sheetView showGridLines="0" zoomScaleNormal="100" workbookViewId="0">
      <selection activeCell="M34" sqref="M34"/>
    </sheetView>
  </sheetViews>
  <sheetFormatPr defaultRowHeight="13.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style="3" customWidth="1"/>
    <col min="11" max="11" width="6.625" customWidth="1"/>
    <col min="12" max="12" width="7.625" customWidth="1"/>
    <col min="13" max="13" width="6.625" customWidth="1"/>
    <col min="14" max="14" width="10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</cols>
  <sheetData>
    <row r="1" spans="2:30" ht="12" customHeight="1"/>
    <row r="2" spans="2:30" s="1" customFormat="1" ht="15" customHeight="1">
      <c r="B2" s="4" t="s">
        <v>26</v>
      </c>
      <c r="C2" s="4"/>
      <c r="L2" s="2"/>
    </row>
    <row r="3" spans="2:30" s="1" customFormat="1" ht="12" customHeight="1">
      <c r="B3" s="4"/>
      <c r="C3" s="4"/>
      <c r="L3" s="2"/>
    </row>
    <row r="4" spans="2:30" s="1" customFormat="1" ht="12" customHeight="1">
      <c r="B4" s="4"/>
      <c r="C4" s="4"/>
      <c r="L4" s="2"/>
      <c r="AD4" s="6" t="s">
        <v>9</v>
      </c>
    </row>
    <row r="5" spans="2:30" s="1" customFormat="1" ht="12" customHeight="1">
      <c r="B5" s="110" t="s">
        <v>0</v>
      </c>
      <c r="C5" s="111"/>
      <c r="D5" s="116" t="s">
        <v>3</v>
      </c>
      <c r="E5" s="117"/>
      <c r="F5" s="120"/>
      <c r="G5" s="121"/>
      <c r="H5" s="121"/>
      <c r="I5" s="121"/>
      <c r="J5" s="121"/>
      <c r="K5" s="121"/>
      <c r="L5" s="121"/>
      <c r="M5" s="121"/>
      <c r="N5" s="121"/>
      <c r="O5" s="122"/>
      <c r="P5" s="123" t="s">
        <v>7</v>
      </c>
      <c r="Q5" s="124"/>
      <c r="R5" s="127"/>
      <c r="S5" s="127"/>
      <c r="T5" s="127"/>
      <c r="U5" s="127"/>
      <c r="V5" s="127"/>
      <c r="W5" s="128"/>
      <c r="X5" s="121" t="s">
        <v>8</v>
      </c>
      <c r="Y5" s="121"/>
      <c r="Z5" s="121"/>
      <c r="AA5" s="121"/>
      <c r="AB5" s="121"/>
      <c r="AC5" s="121"/>
      <c r="AD5" s="129"/>
    </row>
    <row r="6" spans="2:30" s="1" customFormat="1" ht="12" customHeight="1">
      <c r="B6" s="112"/>
      <c r="C6" s="113"/>
      <c r="D6" s="118"/>
      <c r="E6" s="119"/>
      <c r="F6" s="106" t="s">
        <v>4</v>
      </c>
      <c r="G6" s="16"/>
      <c r="H6" s="106" t="s">
        <v>13</v>
      </c>
      <c r="I6" s="16"/>
      <c r="J6" s="106" t="s">
        <v>5</v>
      </c>
      <c r="K6" s="16"/>
      <c r="L6" s="106" t="s">
        <v>12</v>
      </c>
      <c r="M6" s="16"/>
      <c r="N6" s="106" t="s">
        <v>6</v>
      </c>
      <c r="O6" s="49"/>
      <c r="P6" s="125"/>
      <c r="Q6" s="126"/>
      <c r="R6" s="106" t="s">
        <v>18</v>
      </c>
      <c r="S6" s="16"/>
      <c r="T6" s="106" t="s">
        <v>14</v>
      </c>
      <c r="U6" s="16"/>
      <c r="V6" s="106" t="s">
        <v>15</v>
      </c>
      <c r="W6" s="16"/>
      <c r="X6" s="106" t="s">
        <v>21</v>
      </c>
      <c r="Y6" s="16"/>
      <c r="Z6" s="106" t="s">
        <v>20</v>
      </c>
      <c r="AA6" s="16"/>
      <c r="AB6" s="106" t="s">
        <v>19</v>
      </c>
      <c r="AC6" s="16"/>
      <c r="AD6" s="108" t="s">
        <v>16</v>
      </c>
    </row>
    <row r="7" spans="2:30" s="1" customFormat="1" ht="12" customHeight="1">
      <c r="B7" s="114"/>
      <c r="C7" s="115"/>
      <c r="D7" s="15"/>
      <c r="E7" s="39" t="s">
        <v>10</v>
      </c>
      <c r="F7" s="107"/>
      <c r="G7" s="39" t="s">
        <v>10</v>
      </c>
      <c r="H7" s="130"/>
      <c r="I7" s="39" t="s">
        <v>10</v>
      </c>
      <c r="J7" s="107"/>
      <c r="K7" s="39" t="s">
        <v>10</v>
      </c>
      <c r="L7" s="130"/>
      <c r="M7" s="39" t="s">
        <v>10</v>
      </c>
      <c r="N7" s="107"/>
      <c r="O7" s="50" t="s">
        <v>10</v>
      </c>
      <c r="P7" s="51"/>
      <c r="Q7" s="39" t="s">
        <v>10</v>
      </c>
      <c r="R7" s="107"/>
      <c r="S7" s="39" t="s">
        <v>10</v>
      </c>
      <c r="T7" s="107"/>
      <c r="U7" s="39" t="s">
        <v>10</v>
      </c>
      <c r="V7" s="107"/>
      <c r="W7" s="39" t="s">
        <v>10</v>
      </c>
      <c r="X7" s="107"/>
      <c r="Y7" s="39" t="s">
        <v>10</v>
      </c>
      <c r="Z7" s="107"/>
      <c r="AA7" s="39" t="s">
        <v>10</v>
      </c>
      <c r="AB7" s="107"/>
      <c r="AC7" s="39" t="s">
        <v>10</v>
      </c>
      <c r="AD7" s="109"/>
    </row>
    <row r="8" spans="2:30" s="1" customFormat="1" ht="12" customHeight="1">
      <c r="B8" s="11">
        <v>2000</v>
      </c>
      <c r="C8" s="40" t="s">
        <v>1</v>
      </c>
      <c r="D8" s="23">
        <v>513</v>
      </c>
      <c r="E8" s="24" t="s">
        <v>11</v>
      </c>
      <c r="F8" s="24">
        <v>286.89999999999998</v>
      </c>
      <c r="G8" s="24" t="s">
        <v>11</v>
      </c>
      <c r="H8" s="24">
        <v>20.2</v>
      </c>
      <c r="I8" s="24" t="s">
        <v>11</v>
      </c>
      <c r="J8" s="24">
        <v>80</v>
      </c>
      <c r="K8" s="24" t="s">
        <v>11</v>
      </c>
      <c r="L8" s="24">
        <v>121.5</v>
      </c>
      <c r="M8" s="24" t="s">
        <v>11</v>
      </c>
      <c r="N8" s="24">
        <v>55.6</v>
      </c>
      <c r="O8" s="24" t="s">
        <v>11</v>
      </c>
      <c r="P8" s="24">
        <v>380.5</v>
      </c>
      <c r="Q8" s="24" t="s">
        <v>11</v>
      </c>
      <c r="R8" s="24">
        <v>280.10000000000002</v>
      </c>
      <c r="S8" s="24" t="s">
        <v>11</v>
      </c>
      <c r="T8" s="24">
        <v>16.899999999999999</v>
      </c>
      <c r="U8" s="24" t="s">
        <v>11</v>
      </c>
      <c r="V8" s="24">
        <v>83.5</v>
      </c>
      <c r="W8" s="24" t="s">
        <v>11</v>
      </c>
      <c r="X8" s="25">
        <v>6772</v>
      </c>
      <c r="Y8" s="24" t="s">
        <v>11</v>
      </c>
      <c r="Z8" s="25">
        <v>6453</v>
      </c>
      <c r="AA8" s="24" t="s">
        <v>11</v>
      </c>
      <c r="AB8" s="25">
        <v>5372</v>
      </c>
      <c r="AC8" s="24" t="s">
        <v>11</v>
      </c>
      <c r="AD8" s="26">
        <v>4.7</v>
      </c>
    </row>
    <row r="9" spans="2:30" s="1" customFormat="1" ht="12" customHeight="1">
      <c r="B9" s="12">
        <v>2001</v>
      </c>
      <c r="C9" s="41">
        <v>13</v>
      </c>
      <c r="D9" s="27">
        <v>502.6</v>
      </c>
      <c r="E9" s="28">
        <f>D9/D8*100</f>
        <v>97.972709551656919</v>
      </c>
      <c r="F9" s="28">
        <v>285.7</v>
      </c>
      <c r="G9" s="28">
        <f>F9/F8*100</f>
        <v>99.581735796444761</v>
      </c>
      <c r="H9" s="28">
        <v>18.5</v>
      </c>
      <c r="I9" s="28">
        <f>H9/H8*100</f>
        <v>91.584158415841586</v>
      </c>
      <c r="J9" s="28">
        <v>74.900000000000006</v>
      </c>
      <c r="K9" s="28">
        <f>J9/J8*100</f>
        <v>93.625</v>
      </c>
      <c r="L9" s="28">
        <v>121.4</v>
      </c>
      <c r="M9" s="28">
        <f>L9/L8*100</f>
        <v>99.91769547325103</v>
      </c>
      <c r="N9" s="28">
        <v>52.3</v>
      </c>
      <c r="O9" s="28">
        <f>N9/N8*100</f>
        <v>94.064748201438846</v>
      </c>
      <c r="P9" s="28">
        <v>370</v>
      </c>
      <c r="Q9" s="28">
        <f>P9/P8*100</f>
        <v>97.240473061760852</v>
      </c>
      <c r="R9" s="28">
        <v>275.60000000000002</v>
      </c>
      <c r="S9" s="28">
        <f>R9/R8*100</f>
        <v>98.393430917529457</v>
      </c>
      <c r="T9" s="28">
        <v>8.3000000000000007</v>
      </c>
      <c r="U9" s="28">
        <f>T9/T8*100</f>
        <v>49.112426035502963</v>
      </c>
      <c r="V9" s="28">
        <v>86.2</v>
      </c>
      <c r="W9" s="28">
        <f>V9/V8*100</f>
        <v>103.23353293413173</v>
      </c>
      <c r="X9" s="29">
        <v>6737</v>
      </c>
      <c r="Y9" s="28">
        <f>X9/X8*100</f>
        <v>99.483165977554634</v>
      </c>
      <c r="Z9" s="29">
        <v>6389</v>
      </c>
      <c r="AA9" s="28">
        <f>Z9/Z8*100</f>
        <v>99.008213234154653</v>
      </c>
      <c r="AB9" s="29">
        <v>5354</v>
      </c>
      <c r="AC9" s="28">
        <f>AB9/AB8*100</f>
        <v>99.664929262844382</v>
      </c>
      <c r="AD9" s="30">
        <v>5.2</v>
      </c>
    </row>
    <row r="10" spans="2:30" s="1" customFormat="1" ht="12" customHeight="1">
      <c r="B10" s="13">
        <v>2002</v>
      </c>
      <c r="C10" s="42">
        <v>14</v>
      </c>
      <c r="D10" s="31">
        <v>497.6</v>
      </c>
      <c r="E10" s="28">
        <f t="shared" ref="E10:G25" si="0">D10/D9*100</f>
        <v>99.005173099880622</v>
      </c>
      <c r="F10" s="28">
        <v>284.5</v>
      </c>
      <c r="G10" s="28">
        <f t="shared" si="0"/>
        <v>99.57997899894994</v>
      </c>
      <c r="H10" s="28">
        <v>17.899999999999999</v>
      </c>
      <c r="I10" s="28">
        <f t="shared" ref="I10:K25" si="1">H10/H9*100</f>
        <v>96.756756756756744</v>
      </c>
      <c r="J10" s="28">
        <v>71.599999999999994</v>
      </c>
      <c r="K10" s="28">
        <f t="shared" si="1"/>
        <v>95.594125500667531</v>
      </c>
      <c r="L10" s="28">
        <v>117.4</v>
      </c>
      <c r="M10" s="28">
        <f t="shared" ref="M10:O25" si="2">L10/L9*100</f>
        <v>96.705107084019772</v>
      </c>
      <c r="N10" s="28">
        <v>56.7</v>
      </c>
      <c r="O10" s="28">
        <f t="shared" si="2"/>
        <v>108.4130019120459</v>
      </c>
      <c r="P10" s="28">
        <v>362.9</v>
      </c>
      <c r="Q10" s="28">
        <f t="shared" ref="Q10:S24" si="3">P10/P9*100</f>
        <v>98.081081081081081</v>
      </c>
      <c r="R10" s="28">
        <v>264.7</v>
      </c>
      <c r="S10" s="28">
        <f t="shared" si="3"/>
        <v>96.044992743105936</v>
      </c>
      <c r="T10" s="28">
        <v>7.6</v>
      </c>
      <c r="U10" s="28">
        <f t="shared" ref="U10:W24" si="4">T10/T9*100</f>
        <v>91.566265060240951</v>
      </c>
      <c r="V10" s="28">
        <v>90.5</v>
      </c>
      <c r="W10" s="28">
        <f t="shared" si="4"/>
        <v>104.98839907192574</v>
      </c>
      <c r="X10" s="29">
        <v>6677</v>
      </c>
      <c r="Y10" s="28">
        <f t="shared" ref="Y10:AA24" si="5">X10/X9*100</f>
        <v>99.109395873534211</v>
      </c>
      <c r="Z10" s="29">
        <v>6318</v>
      </c>
      <c r="AA10" s="28">
        <f t="shared" si="5"/>
        <v>98.888714978869928</v>
      </c>
      <c r="AB10" s="29">
        <v>5329</v>
      </c>
      <c r="AC10" s="28">
        <f t="shared" ref="AC10:AC24" si="6">AB10/AB9*100</f>
        <v>99.533059394844983</v>
      </c>
      <c r="AD10" s="30">
        <v>5.4</v>
      </c>
    </row>
    <row r="11" spans="2:30" s="1" customFormat="1" ht="12" customHeight="1">
      <c r="B11" s="13">
        <v>2003</v>
      </c>
      <c r="C11" s="42">
        <v>15</v>
      </c>
      <c r="D11" s="31">
        <v>501.3</v>
      </c>
      <c r="E11" s="28">
        <f t="shared" si="0"/>
        <v>100.7435691318328</v>
      </c>
      <c r="F11" s="28">
        <v>283.5</v>
      </c>
      <c r="G11" s="28">
        <f t="shared" si="0"/>
        <v>99.648506151142357</v>
      </c>
      <c r="H11" s="28">
        <v>17.8</v>
      </c>
      <c r="I11" s="28">
        <f t="shared" si="1"/>
        <v>99.441340782122921</v>
      </c>
      <c r="J11" s="28">
        <v>75.2</v>
      </c>
      <c r="K11" s="28">
        <f t="shared" si="1"/>
        <v>105.02793296089388</v>
      </c>
      <c r="L11" s="28">
        <v>115.2</v>
      </c>
      <c r="M11" s="28">
        <f t="shared" si="2"/>
        <v>98.126064735945491</v>
      </c>
      <c r="N11" s="28">
        <v>60.4</v>
      </c>
      <c r="O11" s="28">
        <f t="shared" si="2"/>
        <v>106.52557319223985</v>
      </c>
      <c r="P11" s="28">
        <v>367.8</v>
      </c>
      <c r="Q11" s="28">
        <f t="shared" si="3"/>
        <v>101.35023422430423</v>
      </c>
      <c r="R11" s="28">
        <v>263.5</v>
      </c>
      <c r="S11" s="28">
        <f t="shared" si="3"/>
        <v>99.54665659236872</v>
      </c>
      <c r="T11" s="28">
        <v>8.6999999999999993</v>
      </c>
      <c r="U11" s="28">
        <f t="shared" si="4"/>
        <v>114.4736842105263</v>
      </c>
      <c r="V11" s="28">
        <v>95.7</v>
      </c>
      <c r="W11" s="28">
        <f t="shared" si="4"/>
        <v>105.74585635359117</v>
      </c>
      <c r="X11" s="29">
        <v>6662</v>
      </c>
      <c r="Y11" s="28">
        <f t="shared" si="5"/>
        <v>99.775348210274075</v>
      </c>
      <c r="Z11" s="29">
        <v>6320</v>
      </c>
      <c r="AA11" s="28">
        <f t="shared" si="5"/>
        <v>100.03165558721115</v>
      </c>
      <c r="AB11" s="29">
        <v>5340</v>
      </c>
      <c r="AC11" s="28">
        <f t="shared" si="6"/>
        <v>100.20641771439294</v>
      </c>
      <c r="AD11" s="30">
        <v>5.0999999999999996</v>
      </c>
    </row>
    <row r="12" spans="2:30" s="1" customFormat="1" ht="12" customHeight="1">
      <c r="B12" s="13">
        <v>2004</v>
      </c>
      <c r="C12" s="42">
        <v>16</v>
      </c>
      <c r="D12" s="31">
        <v>496.2</v>
      </c>
      <c r="E12" s="28">
        <f t="shared" si="0"/>
        <v>98.982645122681021</v>
      </c>
      <c r="F12" s="28">
        <v>285.2</v>
      </c>
      <c r="G12" s="28">
        <f t="shared" si="0"/>
        <v>100.59964726631392</v>
      </c>
      <c r="H12" s="28">
        <v>18.3</v>
      </c>
      <c r="I12" s="28">
        <f t="shared" si="1"/>
        <v>102.80898876404494</v>
      </c>
      <c r="J12" s="28">
        <v>71.099999999999994</v>
      </c>
      <c r="K12" s="28">
        <f t="shared" si="1"/>
        <v>94.547872340425528</v>
      </c>
      <c r="L12" s="28">
        <v>113.6</v>
      </c>
      <c r="M12" s="28">
        <f t="shared" si="2"/>
        <v>98.6111111111111</v>
      </c>
      <c r="N12" s="28">
        <v>67</v>
      </c>
      <c r="O12" s="28">
        <f t="shared" si="2"/>
        <v>110.9271523178808</v>
      </c>
      <c r="P12" s="28">
        <v>361</v>
      </c>
      <c r="Q12" s="28">
        <f t="shared" si="3"/>
        <v>98.15116911364872</v>
      </c>
      <c r="R12" s="28">
        <v>255.4</v>
      </c>
      <c r="S12" s="28">
        <f t="shared" si="3"/>
        <v>96.925996204933583</v>
      </c>
      <c r="T12" s="28">
        <v>10.1</v>
      </c>
      <c r="U12" s="28">
        <f t="shared" si="4"/>
        <v>116.0919540229885</v>
      </c>
      <c r="V12" s="28">
        <v>95.5</v>
      </c>
      <c r="W12" s="28">
        <f t="shared" si="4"/>
        <v>99.791013584117024</v>
      </c>
      <c r="X12" s="29">
        <v>6639</v>
      </c>
      <c r="Y12" s="28">
        <f t="shared" si="5"/>
        <v>99.654758330831584</v>
      </c>
      <c r="Z12" s="29">
        <v>6332</v>
      </c>
      <c r="AA12" s="28">
        <f t="shared" si="5"/>
        <v>100.18987341772151</v>
      </c>
      <c r="AB12" s="29">
        <v>5355</v>
      </c>
      <c r="AC12" s="28">
        <f t="shared" si="6"/>
        <v>100.28089887640451</v>
      </c>
      <c r="AD12" s="30">
        <v>4.5999999999999996</v>
      </c>
    </row>
    <row r="13" spans="2:30" s="1" customFormat="1" ht="12" customHeight="1">
      <c r="B13" s="14">
        <v>2005</v>
      </c>
      <c r="C13" s="43">
        <v>17</v>
      </c>
      <c r="D13" s="32">
        <v>503.4</v>
      </c>
      <c r="E13" s="28">
        <f t="shared" si="0"/>
        <v>101.45102781136639</v>
      </c>
      <c r="F13" s="28">
        <v>287.5</v>
      </c>
      <c r="G13" s="28">
        <f t="shared" si="0"/>
        <v>100.80645161290323</v>
      </c>
      <c r="H13" s="28">
        <v>18.399999999999999</v>
      </c>
      <c r="I13" s="28">
        <f t="shared" si="1"/>
        <v>100.54644808743167</v>
      </c>
      <c r="J13" s="28">
        <v>75</v>
      </c>
      <c r="K13" s="28">
        <f t="shared" si="1"/>
        <v>105.48523206751055</v>
      </c>
      <c r="L13" s="28">
        <v>114.9</v>
      </c>
      <c r="M13" s="28">
        <f t="shared" si="2"/>
        <v>101.1443661971831</v>
      </c>
      <c r="N13" s="28">
        <v>74.900000000000006</v>
      </c>
      <c r="O13" s="28">
        <f t="shared" si="2"/>
        <v>111.79104477611941</v>
      </c>
      <c r="P13" s="28">
        <v>367.6</v>
      </c>
      <c r="Q13" s="28">
        <f t="shared" si="3"/>
        <v>101.82825484764544</v>
      </c>
      <c r="R13" s="28">
        <v>259.60000000000002</v>
      </c>
      <c r="S13" s="28">
        <f t="shared" si="3"/>
        <v>101.64447924823807</v>
      </c>
      <c r="T13" s="28">
        <v>14</v>
      </c>
      <c r="U13" s="28">
        <f t="shared" si="4"/>
        <v>138.61386138613864</v>
      </c>
      <c r="V13" s="28">
        <v>94</v>
      </c>
      <c r="W13" s="28">
        <f t="shared" si="4"/>
        <v>98.429319371727757</v>
      </c>
      <c r="X13" s="29">
        <v>6654</v>
      </c>
      <c r="Y13" s="28">
        <f t="shared" si="5"/>
        <v>100.22593764121102</v>
      </c>
      <c r="Z13" s="29">
        <v>6365</v>
      </c>
      <c r="AA13" s="28">
        <f t="shared" si="5"/>
        <v>100.52116234996842</v>
      </c>
      <c r="AB13" s="29">
        <v>5420</v>
      </c>
      <c r="AC13" s="28">
        <f t="shared" si="6"/>
        <v>101.21381886087768</v>
      </c>
      <c r="AD13" s="30">
        <v>4.3</v>
      </c>
    </row>
    <row r="14" spans="2:30" s="1" customFormat="1" ht="12" customHeight="1">
      <c r="B14" s="12">
        <v>2006</v>
      </c>
      <c r="C14" s="41">
        <v>18</v>
      </c>
      <c r="D14" s="27">
        <v>511.9</v>
      </c>
      <c r="E14" s="33">
        <f t="shared" si="0"/>
        <v>101.68851807707588</v>
      </c>
      <c r="F14" s="33">
        <v>291.39999999999998</v>
      </c>
      <c r="G14" s="33">
        <f t="shared" si="0"/>
        <v>101.35652173913043</v>
      </c>
      <c r="H14" s="33">
        <v>18.8</v>
      </c>
      <c r="I14" s="33">
        <f t="shared" si="1"/>
        <v>102.17391304347827</v>
      </c>
      <c r="J14" s="33">
        <v>81</v>
      </c>
      <c r="K14" s="33">
        <f t="shared" si="1"/>
        <v>108</v>
      </c>
      <c r="L14" s="33">
        <v>111.3</v>
      </c>
      <c r="M14" s="33">
        <f t="shared" si="2"/>
        <v>96.866840731070496</v>
      </c>
      <c r="N14" s="33">
        <v>83.9</v>
      </c>
      <c r="O14" s="33">
        <f t="shared" si="2"/>
        <v>112.01602136181575</v>
      </c>
      <c r="P14" s="33">
        <v>373.2</v>
      </c>
      <c r="Q14" s="33">
        <f t="shared" si="3"/>
        <v>101.5233949945593</v>
      </c>
      <c r="R14" s="33">
        <v>263</v>
      </c>
      <c r="S14" s="33">
        <f t="shared" si="3"/>
        <v>101.30970724191062</v>
      </c>
      <c r="T14" s="33">
        <v>17.5</v>
      </c>
      <c r="U14" s="33">
        <f t="shared" si="4"/>
        <v>125</v>
      </c>
      <c r="V14" s="33">
        <v>92.8</v>
      </c>
      <c r="W14" s="33">
        <f t="shared" si="4"/>
        <v>98.723404255319153</v>
      </c>
      <c r="X14" s="34">
        <v>6660</v>
      </c>
      <c r="Y14" s="33">
        <f t="shared" si="5"/>
        <v>100.0901713255185</v>
      </c>
      <c r="Z14" s="34">
        <v>6389</v>
      </c>
      <c r="AA14" s="33">
        <f t="shared" si="5"/>
        <v>100.37706205813039</v>
      </c>
      <c r="AB14" s="34">
        <v>5486</v>
      </c>
      <c r="AC14" s="33">
        <f t="shared" si="6"/>
        <v>101.21771217712177</v>
      </c>
      <c r="AD14" s="35">
        <v>4.0999999999999996</v>
      </c>
    </row>
    <row r="15" spans="2:30" s="1" customFormat="1" ht="12" customHeight="1">
      <c r="B15" s="13">
        <v>2007</v>
      </c>
      <c r="C15" s="42">
        <v>19</v>
      </c>
      <c r="D15" s="31">
        <v>515.9</v>
      </c>
      <c r="E15" s="28">
        <f t="shared" si="0"/>
        <v>100.78140261769877</v>
      </c>
      <c r="F15" s="28">
        <v>291.89999999999998</v>
      </c>
      <c r="G15" s="28">
        <f t="shared" si="0"/>
        <v>100.17158544955387</v>
      </c>
      <c r="H15" s="28">
        <v>16.600000000000001</v>
      </c>
      <c r="I15" s="28">
        <f t="shared" si="1"/>
        <v>88.297872340425528</v>
      </c>
      <c r="J15" s="28">
        <v>82.7</v>
      </c>
      <c r="K15" s="28">
        <f t="shared" si="1"/>
        <v>102.09876543209877</v>
      </c>
      <c r="L15" s="28">
        <v>113.7</v>
      </c>
      <c r="M15" s="28">
        <f t="shared" si="2"/>
        <v>102.15633423180594</v>
      </c>
      <c r="N15" s="28">
        <v>92.2</v>
      </c>
      <c r="O15" s="28">
        <f t="shared" si="2"/>
        <v>109.8927294398093</v>
      </c>
      <c r="P15" s="28">
        <v>374.8</v>
      </c>
      <c r="Q15" s="28">
        <f t="shared" si="3"/>
        <v>100.42872454448018</v>
      </c>
      <c r="R15" s="28">
        <v>265.7</v>
      </c>
      <c r="S15" s="28">
        <f t="shared" si="3"/>
        <v>101.02661596958174</v>
      </c>
      <c r="T15" s="28">
        <v>16.600000000000001</v>
      </c>
      <c r="U15" s="28">
        <f t="shared" si="4"/>
        <v>94.857142857142861</v>
      </c>
      <c r="V15" s="28">
        <v>92.5</v>
      </c>
      <c r="W15" s="28">
        <f t="shared" si="4"/>
        <v>99.676724137931032</v>
      </c>
      <c r="X15" s="29">
        <v>6668</v>
      </c>
      <c r="Y15" s="28">
        <f t="shared" si="5"/>
        <v>100.12012012012012</v>
      </c>
      <c r="Z15" s="29">
        <v>6414</v>
      </c>
      <c r="AA15" s="28">
        <f t="shared" si="5"/>
        <v>100.39129754265144</v>
      </c>
      <c r="AB15" s="29">
        <v>5523</v>
      </c>
      <c r="AC15" s="28">
        <f t="shared" si="6"/>
        <v>100.67444403937296</v>
      </c>
      <c r="AD15" s="30">
        <v>3.8</v>
      </c>
    </row>
    <row r="16" spans="2:30" s="1" customFormat="1" ht="12" customHeight="1">
      <c r="B16" s="13">
        <v>2008</v>
      </c>
      <c r="C16" s="42">
        <v>20</v>
      </c>
      <c r="D16" s="31">
        <v>494.2</v>
      </c>
      <c r="E16" s="28">
        <f t="shared" si="0"/>
        <v>95.793758480325636</v>
      </c>
      <c r="F16" s="28">
        <v>288.10000000000002</v>
      </c>
      <c r="G16" s="28">
        <f t="shared" si="0"/>
        <v>98.698184309695108</v>
      </c>
      <c r="H16" s="28">
        <v>16.399999999999999</v>
      </c>
      <c r="I16" s="28">
        <f t="shared" si="1"/>
        <v>98.795180722891558</v>
      </c>
      <c r="J16" s="28">
        <v>76.7</v>
      </c>
      <c r="K16" s="28">
        <f t="shared" si="1"/>
        <v>92.744860943168078</v>
      </c>
      <c r="L16" s="28">
        <v>113.4</v>
      </c>
      <c r="M16" s="28">
        <f t="shared" si="2"/>
        <v>99.736147757255949</v>
      </c>
      <c r="N16" s="28">
        <v>78.3</v>
      </c>
      <c r="O16" s="28">
        <f t="shared" si="2"/>
        <v>84.924078091106281</v>
      </c>
      <c r="P16" s="28">
        <v>351.5</v>
      </c>
      <c r="Q16" s="28">
        <f t="shared" si="3"/>
        <v>93.783351120597644</v>
      </c>
      <c r="R16" s="28">
        <v>262.39999999999998</v>
      </c>
      <c r="S16" s="28">
        <f t="shared" si="3"/>
        <v>98.75799774181408</v>
      </c>
      <c r="T16" s="28">
        <v>13.5</v>
      </c>
      <c r="U16" s="28">
        <f t="shared" si="4"/>
        <v>81.325301204819269</v>
      </c>
      <c r="V16" s="28">
        <v>75.599999999999994</v>
      </c>
      <c r="W16" s="28">
        <f t="shared" si="4"/>
        <v>81.729729729729726</v>
      </c>
      <c r="X16" s="29">
        <v>6648</v>
      </c>
      <c r="Y16" s="28">
        <f t="shared" si="5"/>
        <v>99.700059988002394</v>
      </c>
      <c r="Z16" s="29">
        <v>6373</v>
      </c>
      <c r="AA16" s="28">
        <f t="shared" si="5"/>
        <v>99.360773308387905</v>
      </c>
      <c r="AB16" s="29">
        <v>5520</v>
      </c>
      <c r="AC16" s="28">
        <f t="shared" si="6"/>
        <v>99.945681694731121</v>
      </c>
      <c r="AD16" s="30">
        <v>4.0999999999999996</v>
      </c>
    </row>
    <row r="17" spans="2:30" s="1" customFormat="1" ht="12" customHeight="1">
      <c r="B17" s="13">
        <v>2009</v>
      </c>
      <c r="C17" s="42">
        <v>21</v>
      </c>
      <c r="D17" s="31">
        <v>474</v>
      </c>
      <c r="E17" s="28">
        <f t="shared" si="0"/>
        <v>95.912585997571824</v>
      </c>
      <c r="F17" s="28">
        <v>280.7</v>
      </c>
      <c r="G17" s="28">
        <f t="shared" si="0"/>
        <v>97.431447414092318</v>
      </c>
      <c r="H17" s="28">
        <v>12.9</v>
      </c>
      <c r="I17" s="28">
        <f t="shared" si="1"/>
        <v>78.658536585365866</v>
      </c>
      <c r="J17" s="28">
        <v>63.7</v>
      </c>
      <c r="K17" s="28">
        <f t="shared" si="1"/>
        <v>83.050847457627114</v>
      </c>
      <c r="L17" s="28">
        <v>116.3</v>
      </c>
      <c r="M17" s="28">
        <f t="shared" si="2"/>
        <v>102.55731922398587</v>
      </c>
      <c r="N17" s="28">
        <v>64.2</v>
      </c>
      <c r="O17" s="28">
        <f t="shared" si="2"/>
        <v>81.992337164750964</v>
      </c>
      <c r="P17" s="28">
        <v>339.2</v>
      </c>
      <c r="Q17" s="28">
        <f t="shared" si="3"/>
        <v>96.500711237553332</v>
      </c>
      <c r="R17" s="28">
        <v>251.4</v>
      </c>
      <c r="S17" s="28">
        <f t="shared" si="3"/>
        <v>95.807926829268311</v>
      </c>
      <c r="T17" s="28">
        <v>14.1</v>
      </c>
      <c r="U17" s="28">
        <f t="shared" si="4"/>
        <v>104.44444444444446</v>
      </c>
      <c r="V17" s="28">
        <v>73.7</v>
      </c>
      <c r="W17" s="28">
        <f t="shared" si="4"/>
        <v>97.486772486772495</v>
      </c>
      <c r="X17" s="29">
        <v>6608</v>
      </c>
      <c r="Y17" s="28">
        <f t="shared" si="5"/>
        <v>99.398315282791813</v>
      </c>
      <c r="Z17" s="29">
        <v>6265</v>
      </c>
      <c r="AA17" s="28">
        <f t="shared" si="5"/>
        <v>98.30535069825828</v>
      </c>
      <c r="AB17" s="29">
        <v>5457</v>
      </c>
      <c r="AC17" s="28">
        <f t="shared" si="6"/>
        <v>98.858695652173907</v>
      </c>
      <c r="AD17" s="30">
        <v>5.2</v>
      </c>
    </row>
    <row r="18" spans="2:30" s="1" customFormat="1" ht="12" customHeight="1">
      <c r="B18" s="14">
        <v>2010</v>
      </c>
      <c r="C18" s="43">
        <v>22</v>
      </c>
      <c r="D18" s="32">
        <v>479.2</v>
      </c>
      <c r="E18" s="36">
        <f t="shared" si="0"/>
        <v>101.0970464135021</v>
      </c>
      <c r="F18" s="36">
        <v>284.2</v>
      </c>
      <c r="G18" s="36">
        <f t="shared" si="0"/>
        <v>101.24688279301746</v>
      </c>
      <c r="H18" s="36">
        <v>13</v>
      </c>
      <c r="I18" s="36">
        <f t="shared" si="1"/>
        <v>100.77519379844961</v>
      </c>
      <c r="J18" s="36">
        <v>62.1</v>
      </c>
      <c r="K18" s="36">
        <f t="shared" si="1"/>
        <v>97.488226059654622</v>
      </c>
      <c r="L18" s="36">
        <v>117.1</v>
      </c>
      <c r="M18" s="36">
        <f t="shared" si="2"/>
        <v>100.68787618228718</v>
      </c>
      <c r="N18" s="36">
        <v>73.8</v>
      </c>
      <c r="O18" s="36">
        <f t="shared" si="2"/>
        <v>114.95327102803736</v>
      </c>
      <c r="P18" s="36">
        <v>349.3</v>
      </c>
      <c r="Q18" s="36">
        <f t="shared" si="3"/>
        <v>102.97759433962266</v>
      </c>
      <c r="R18" s="36">
        <v>244.3</v>
      </c>
      <c r="S18" s="36">
        <f t="shared" si="3"/>
        <v>97.175815433571998</v>
      </c>
      <c r="T18" s="36">
        <v>19.8</v>
      </c>
      <c r="U18" s="36">
        <f t="shared" si="4"/>
        <v>140.42553191489361</v>
      </c>
      <c r="V18" s="36">
        <v>85.2</v>
      </c>
      <c r="W18" s="36">
        <f t="shared" si="4"/>
        <v>115.60379918588875</v>
      </c>
      <c r="X18" s="37">
        <v>6587</v>
      </c>
      <c r="Y18" s="36">
        <f t="shared" si="5"/>
        <v>99.682203389830505</v>
      </c>
      <c r="Z18" s="37">
        <v>6257</v>
      </c>
      <c r="AA18" s="36">
        <f t="shared" si="5"/>
        <v>99.872306464485234</v>
      </c>
      <c r="AB18" s="37">
        <v>5469</v>
      </c>
      <c r="AC18" s="36">
        <f t="shared" si="6"/>
        <v>100.21990104452996</v>
      </c>
      <c r="AD18" s="38">
        <v>5</v>
      </c>
    </row>
    <row r="19" spans="2:30" s="1" customFormat="1" ht="12" customHeight="1">
      <c r="B19" s="13">
        <v>2011</v>
      </c>
      <c r="C19" s="42">
        <v>23</v>
      </c>
      <c r="D19" s="27">
        <v>473.3</v>
      </c>
      <c r="E19" s="28">
        <f t="shared" si="0"/>
        <v>98.768781302170282</v>
      </c>
      <c r="F19" s="28">
        <v>287.3</v>
      </c>
      <c r="G19" s="28">
        <f t="shared" si="0"/>
        <v>101.09078114004224</v>
      </c>
      <c r="H19" s="28">
        <v>13.5</v>
      </c>
      <c r="I19" s="28">
        <f t="shared" si="1"/>
        <v>103.84615384615385</v>
      </c>
      <c r="J19" s="28">
        <v>63.8</v>
      </c>
      <c r="K19" s="28">
        <f t="shared" si="1"/>
        <v>102.73752012882447</v>
      </c>
      <c r="L19" s="28">
        <v>117.9</v>
      </c>
      <c r="M19" s="28">
        <f t="shared" si="2"/>
        <v>100.68317677198976</v>
      </c>
      <c r="N19" s="28">
        <v>70.900000000000006</v>
      </c>
      <c r="O19" s="28">
        <f t="shared" si="2"/>
        <v>96.070460704607058</v>
      </c>
      <c r="P19" s="28">
        <v>346.8</v>
      </c>
      <c r="Q19" s="28">
        <f t="shared" si="3"/>
        <v>99.284282851417117</v>
      </c>
      <c r="R19" s="28">
        <v>245.31</v>
      </c>
      <c r="S19" s="28">
        <f t="shared" si="3"/>
        <v>100.41342611543185</v>
      </c>
      <c r="T19" s="28">
        <v>19.7</v>
      </c>
      <c r="U19" s="28">
        <f t="shared" si="4"/>
        <v>99.494949494949495</v>
      </c>
      <c r="V19" s="28">
        <v>81.7</v>
      </c>
      <c r="W19" s="28">
        <f t="shared" si="4"/>
        <v>95.89201877934272</v>
      </c>
      <c r="X19" s="29">
        <v>6578</v>
      </c>
      <c r="Y19" s="28">
        <f t="shared" si="5"/>
        <v>99.863367238500075</v>
      </c>
      <c r="Z19" s="29">
        <v>6279</v>
      </c>
      <c r="AA19" s="28">
        <f t="shared" si="5"/>
        <v>100.35160620105481</v>
      </c>
      <c r="AB19" s="29">
        <v>5501</v>
      </c>
      <c r="AC19" s="28">
        <f t="shared" si="6"/>
        <v>100.58511610897787</v>
      </c>
      <c r="AD19" s="30">
        <v>4.5</v>
      </c>
    </row>
    <row r="20" spans="2:30" s="1" customFormat="1" ht="12" customHeight="1">
      <c r="B20" s="13">
        <v>2012</v>
      </c>
      <c r="C20" s="42">
        <v>24</v>
      </c>
      <c r="D20" s="7">
        <v>472.6</v>
      </c>
      <c r="E20" s="8">
        <f t="shared" si="0"/>
        <v>99.852102260722589</v>
      </c>
      <c r="F20" s="8">
        <v>288.10000000000002</v>
      </c>
      <c r="G20" s="8">
        <f t="shared" si="0"/>
        <v>100.27845457709712</v>
      </c>
      <c r="H20" s="8">
        <v>14</v>
      </c>
      <c r="I20" s="8">
        <f t="shared" si="1"/>
        <v>103.7037037037037</v>
      </c>
      <c r="J20" s="8">
        <v>64.599999999999994</v>
      </c>
      <c r="K20" s="8">
        <f t="shared" si="1"/>
        <v>101.25391849529781</v>
      </c>
      <c r="L20" s="8">
        <v>118.1</v>
      </c>
      <c r="M20" s="8">
        <f t="shared" si="2"/>
        <v>100.16963528413909</v>
      </c>
      <c r="N20" s="8">
        <v>70.400000000000006</v>
      </c>
      <c r="O20" s="8">
        <f t="shared" si="2"/>
        <v>99.294781382228493</v>
      </c>
      <c r="P20" s="8">
        <v>351.1</v>
      </c>
      <c r="Q20" s="8">
        <f t="shared" si="3"/>
        <v>101.239907727797</v>
      </c>
      <c r="R20" s="8">
        <v>246</v>
      </c>
      <c r="S20" s="8">
        <f t="shared" si="3"/>
        <v>100.28127675186498</v>
      </c>
      <c r="T20" s="8">
        <v>21.5</v>
      </c>
      <c r="U20" s="8">
        <f t="shared" si="4"/>
        <v>109.13705583756345</v>
      </c>
      <c r="V20" s="8">
        <v>83.6</v>
      </c>
      <c r="W20" s="8">
        <f t="shared" si="4"/>
        <v>102.32558139534882</v>
      </c>
      <c r="X20" s="10">
        <v>6555</v>
      </c>
      <c r="Y20" s="8">
        <f t="shared" si="5"/>
        <v>99.650349650349639</v>
      </c>
      <c r="Z20" s="10">
        <v>6275</v>
      </c>
      <c r="AA20" s="8">
        <f t="shared" si="5"/>
        <v>99.936295588469505</v>
      </c>
      <c r="AB20" s="10">
        <v>5511</v>
      </c>
      <c r="AC20" s="8">
        <f t="shared" si="6"/>
        <v>100.18178512997638</v>
      </c>
      <c r="AD20" s="9">
        <v>4.3</v>
      </c>
    </row>
    <row r="21" spans="2:30" s="48" customFormat="1" ht="12" customHeight="1">
      <c r="B21" s="13">
        <v>2013</v>
      </c>
      <c r="C21" s="42">
        <v>25</v>
      </c>
      <c r="D21" s="44">
        <v>483.1</v>
      </c>
      <c r="E21" s="45">
        <f t="shared" si="0"/>
        <v>102.22175201015658</v>
      </c>
      <c r="F21" s="45">
        <v>296.5</v>
      </c>
      <c r="G21" s="45">
        <f t="shared" si="0"/>
        <v>102.91565428670599</v>
      </c>
      <c r="H21" s="45">
        <v>15.9</v>
      </c>
      <c r="I21" s="45">
        <f t="shared" si="1"/>
        <v>113.57142857142857</v>
      </c>
      <c r="J21" s="45">
        <v>68.2</v>
      </c>
      <c r="K21" s="45">
        <f t="shared" si="1"/>
        <v>105.57275541795667</v>
      </c>
      <c r="L21" s="45">
        <v>122.4</v>
      </c>
      <c r="M21" s="45">
        <f t="shared" si="2"/>
        <v>103.64098221845894</v>
      </c>
      <c r="N21" s="45">
        <v>80</v>
      </c>
      <c r="O21" s="45">
        <f t="shared" si="2"/>
        <v>113.63636363636363</v>
      </c>
      <c r="P21" s="45">
        <v>362.1</v>
      </c>
      <c r="Q21" s="45">
        <f t="shared" si="3"/>
        <v>103.13301053830817</v>
      </c>
      <c r="R21" s="45">
        <v>248.3</v>
      </c>
      <c r="S21" s="45">
        <f t="shared" si="3"/>
        <v>100.93495934959351</v>
      </c>
      <c r="T21" s="45">
        <v>23.1</v>
      </c>
      <c r="U21" s="45">
        <f t="shared" si="4"/>
        <v>107.44186046511628</v>
      </c>
      <c r="V21" s="45">
        <v>90.7</v>
      </c>
      <c r="W21" s="45">
        <f t="shared" si="4"/>
        <v>108.49282296650719</v>
      </c>
      <c r="X21" s="46">
        <v>6578</v>
      </c>
      <c r="Y21" s="45">
        <f t="shared" si="5"/>
        <v>100.35087719298245</v>
      </c>
      <c r="Z21" s="46">
        <v>6322</v>
      </c>
      <c r="AA21" s="45">
        <f t="shared" si="5"/>
        <v>100.74900398406375</v>
      </c>
      <c r="AB21" s="46">
        <v>5564</v>
      </c>
      <c r="AC21" s="45">
        <f t="shared" si="6"/>
        <v>100.96171293776084</v>
      </c>
      <c r="AD21" s="47">
        <v>3.9</v>
      </c>
    </row>
    <row r="22" spans="2:30" s="1" customFormat="1" ht="12" customHeight="1">
      <c r="B22" s="13">
        <v>2014</v>
      </c>
      <c r="C22" s="42">
        <v>26</v>
      </c>
      <c r="D22" s="7">
        <v>489.6</v>
      </c>
      <c r="E22" s="45">
        <f t="shared" si="0"/>
        <v>101.34547712688884</v>
      </c>
      <c r="F22" s="45">
        <v>293.2</v>
      </c>
      <c r="G22" s="45">
        <f t="shared" si="0"/>
        <v>98.887015177065763</v>
      </c>
      <c r="H22" s="45">
        <v>14.4</v>
      </c>
      <c r="I22" s="8">
        <f t="shared" si="1"/>
        <v>90.566037735849065</v>
      </c>
      <c r="J22" s="8">
        <v>68.400000000000006</v>
      </c>
      <c r="K22" s="8">
        <f t="shared" si="1"/>
        <v>100.29325513196481</v>
      </c>
      <c r="L22" s="8">
        <v>124.7</v>
      </c>
      <c r="M22" s="8">
        <f t="shared" si="2"/>
        <v>101.87908496732025</v>
      </c>
      <c r="N22" s="8">
        <v>88.4</v>
      </c>
      <c r="O22" s="8">
        <f t="shared" si="2"/>
        <v>110.5</v>
      </c>
      <c r="P22" s="8">
        <v>364.4</v>
      </c>
      <c r="Q22" s="8">
        <f t="shared" si="3"/>
        <v>100.63518365092514</v>
      </c>
      <c r="R22" s="8">
        <v>252.5</v>
      </c>
      <c r="S22" s="8">
        <f t="shared" si="3"/>
        <v>101.69150221506243</v>
      </c>
      <c r="T22" s="8">
        <v>25</v>
      </c>
      <c r="U22" s="8">
        <f t="shared" si="4"/>
        <v>108.22510822510823</v>
      </c>
      <c r="V22" s="8">
        <v>87</v>
      </c>
      <c r="W22" s="8">
        <f t="shared" si="4"/>
        <v>95.920617420066151</v>
      </c>
      <c r="X22" s="10">
        <v>6593</v>
      </c>
      <c r="Y22" s="8">
        <f t="shared" si="5"/>
        <v>100.2280328367285</v>
      </c>
      <c r="Z22" s="10">
        <v>6360</v>
      </c>
      <c r="AA22" s="8">
        <f t="shared" si="5"/>
        <v>100.6010756089845</v>
      </c>
      <c r="AB22" s="10">
        <v>5607</v>
      </c>
      <c r="AC22" s="8">
        <f t="shared" si="6"/>
        <v>100.77282530553559</v>
      </c>
      <c r="AD22" s="9">
        <v>3.5</v>
      </c>
    </row>
    <row r="23" spans="2:30" s="1" customFormat="1" ht="12" customHeight="1">
      <c r="B23" s="14">
        <v>2015</v>
      </c>
      <c r="C23" s="52">
        <v>27</v>
      </c>
      <c r="D23" s="53">
        <v>532.20000000000005</v>
      </c>
      <c r="E23" s="74">
        <f>D23/D22*100</f>
        <v>108.70098039215688</v>
      </c>
      <c r="F23" s="74">
        <v>299.89999999999998</v>
      </c>
      <c r="G23" s="74">
        <f t="shared" si="0"/>
        <v>102.28512960436562</v>
      </c>
      <c r="H23" s="74">
        <v>15.9</v>
      </c>
      <c r="I23" s="54">
        <f t="shared" si="1"/>
        <v>110.41666666666667</v>
      </c>
      <c r="J23" s="54">
        <v>81.2</v>
      </c>
      <c r="K23" s="54">
        <f t="shared" si="1"/>
        <v>118.71345029239765</v>
      </c>
      <c r="L23" s="54">
        <v>132.80000000000001</v>
      </c>
      <c r="M23" s="54">
        <f t="shared" si="2"/>
        <v>106.49558941459503</v>
      </c>
      <c r="N23" s="54">
        <v>91.7</v>
      </c>
      <c r="O23" s="54">
        <f t="shared" si="2"/>
        <v>103.73303167420814</v>
      </c>
      <c r="P23" s="54">
        <v>388.5</v>
      </c>
      <c r="Q23" s="54">
        <f t="shared" si="3"/>
        <v>106.61361141602634</v>
      </c>
      <c r="R23" s="54">
        <v>263.39999999999998</v>
      </c>
      <c r="S23" s="54">
        <f t="shared" si="3"/>
        <v>104.3168316831683</v>
      </c>
      <c r="T23" s="54">
        <v>25.7</v>
      </c>
      <c r="U23" s="54">
        <f t="shared" si="4"/>
        <v>102.8</v>
      </c>
      <c r="V23" s="54">
        <v>99.3</v>
      </c>
      <c r="W23" s="54">
        <f t="shared" si="4"/>
        <v>114.13793103448275</v>
      </c>
      <c r="X23" s="55">
        <v>6605</v>
      </c>
      <c r="Y23" s="54">
        <f t="shared" si="5"/>
        <v>100.18201122402547</v>
      </c>
      <c r="Z23" s="55">
        <v>6388</v>
      </c>
      <c r="AA23" s="54">
        <f t="shared" si="5"/>
        <v>100.44025157232706</v>
      </c>
      <c r="AB23" s="55">
        <v>5662</v>
      </c>
      <c r="AC23" s="54">
        <f t="shared" si="6"/>
        <v>100.9809167112538</v>
      </c>
      <c r="AD23" s="56">
        <v>3.3</v>
      </c>
    </row>
    <row r="24" spans="2:30" s="1" customFormat="1" ht="12" customHeight="1">
      <c r="B24" s="12">
        <v>2016</v>
      </c>
      <c r="C24" s="69">
        <v>28</v>
      </c>
      <c r="D24" s="70">
        <v>540.20000000000005</v>
      </c>
      <c r="E24" s="75">
        <f t="shared" si="0"/>
        <v>101.5031942878617</v>
      </c>
      <c r="F24" s="75">
        <v>301</v>
      </c>
      <c r="G24" s="75">
        <f t="shared" si="0"/>
        <v>100.36678892964321</v>
      </c>
      <c r="H24" s="75">
        <v>16.7</v>
      </c>
      <c r="I24" s="71">
        <f t="shared" si="1"/>
        <v>105.03144654088049</v>
      </c>
      <c r="J24" s="71">
        <v>82.3</v>
      </c>
      <c r="K24" s="71">
        <f t="shared" si="1"/>
        <v>101.35467980295564</v>
      </c>
      <c r="L24" s="71">
        <v>134</v>
      </c>
      <c r="M24" s="71">
        <f t="shared" si="2"/>
        <v>100.90361445783131</v>
      </c>
      <c r="N24" s="71">
        <v>85.9</v>
      </c>
      <c r="O24" s="71">
        <f t="shared" si="2"/>
        <v>93.675027262813529</v>
      </c>
      <c r="P24" s="71">
        <v>393.4</v>
      </c>
      <c r="Q24" s="71">
        <f>P24/P23*100</f>
        <v>101.26126126126125</v>
      </c>
      <c r="R24" s="71">
        <v>268.3</v>
      </c>
      <c r="S24" s="71">
        <f t="shared" si="3"/>
        <v>101.86028853454823</v>
      </c>
      <c r="T24" s="71">
        <v>25.1</v>
      </c>
      <c r="U24" s="71">
        <f t="shared" si="4"/>
        <v>97.665369649805456</v>
      </c>
      <c r="V24" s="71">
        <v>100</v>
      </c>
      <c r="W24" s="71">
        <f t="shared" si="4"/>
        <v>100.70493454179254</v>
      </c>
      <c r="X24" s="72">
        <v>6654</v>
      </c>
      <c r="Y24" s="71">
        <f t="shared" si="5"/>
        <v>100.74186222558667</v>
      </c>
      <c r="Z24" s="72">
        <v>6449</v>
      </c>
      <c r="AA24" s="71">
        <f t="shared" si="5"/>
        <v>100.95491546649968</v>
      </c>
      <c r="AB24" s="72">
        <v>5732</v>
      </c>
      <c r="AC24" s="71">
        <f t="shared" si="6"/>
        <v>101.23631225715295</v>
      </c>
      <c r="AD24" s="73">
        <v>3.1</v>
      </c>
    </row>
    <row r="25" spans="2:30" s="1" customFormat="1" ht="12" customHeight="1">
      <c r="B25" s="63">
        <v>2017</v>
      </c>
      <c r="C25" s="64">
        <v>29</v>
      </c>
      <c r="D25" s="65">
        <v>553.5</v>
      </c>
      <c r="E25" s="76">
        <f t="shared" si="0"/>
        <v>102.46205109218806</v>
      </c>
      <c r="F25" s="76">
        <v>305.8</v>
      </c>
      <c r="G25" s="76">
        <f t="shared" si="0"/>
        <v>101.59468438538207</v>
      </c>
      <c r="H25" s="76">
        <v>17</v>
      </c>
      <c r="I25" s="66">
        <f t="shared" si="1"/>
        <v>101.79640718562875</v>
      </c>
      <c r="J25" s="66">
        <v>86.3</v>
      </c>
      <c r="K25" s="66">
        <f t="shared" si="1"/>
        <v>104.8602673147023</v>
      </c>
      <c r="L25" s="66">
        <v>137.19999999999999</v>
      </c>
      <c r="M25" s="66">
        <f t="shared" si="2"/>
        <v>102.38805970149254</v>
      </c>
      <c r="N25" s="66">
        <v>91</v>
      </c>
      <c r="O25" s="66">
        <f t="shared" si="2"/>
        <v>105.9371362048894</v>
      </c>
      <c r="P25" s="66">
        <v>404.2</v>
      </c>
      <c r="Q25" s="66">
        <f>P25/P24*100</f>
        <v>102.74529740721911</v>
      </c>
      <c r="R25" s="66">
        <v>273.8</v>
      </c>
      <c r="S25" s="66">
        <f>R25/R24*100</f>
        <v>102.04994409243385</v>
      </c>
      <c r="T25" s="66">
        <v>26.5</v>
      </c>
      <c r="U25" s="66">
        <f>T25/T24*100</f>
        <v>105.57768924302789</v>
      </c>
      <c r="V25" s="66">
        <v>103.9</v>
      </c>
      <c r="W25" s="66">
        <f>V25/V24*100</f>
        <v>103.90000000000002</v>
      </c>
      <c r="X25" s="67">
        <v>6669</v>
      </c>
      <c r="Y25" s="66">
        <f>X25/X24*100</f>
        <v>100.22542831379621</v>
      </c>
      <c r="Z25" s="67">
        <v>6477</v>
      </c>
      <c r="AA25" s="66">
        <f>Z25/Z24*100</f>
        <v>100.4341758412157</v>
      </c>
      <c r="AB25" s="67">
        <v>5777</v>
      </c>
      <c r="AC25" s="66">
        <f>AB25/AB24*100</f>
        <v>100.78506629448709</v>
      </c>
      <c r="AD25" s="68">
        <v>2.9</v>
      </c>
    </row>
    <row r="26" spans="2:30" s="1" customFormat="1" ht="12" customHeight="1">
      <c r="B26" s="5" t="s">
        <v>27</v>
      </c>
      <c r="C26" s="21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</row>
    <row r="27" spans="2:30" ht="12" customHeight="1">
      <c r="B27" s="5" t="s">
        <v>2</v>
      </c>
      <c r="C27" s="21"/>
      <c r="D27" s="19"/>
      <c r="E27" s="19"/>
      <c r="F27" s="19"/>
      <c r="G27" s="19"/>
      <c r="H27" s="19"/>
      <c r="I27" s="19"/>
      <c r="J27" s="20"/>
    </row>
    <row r="28" spans="2:30" ht="12" customHeight="1">
      <c r="B28" s="5" t="s">
        <v>28</v>
      </c>
      <c r="C28" s="19"/>
      <c r="D28" s="19"/>
      <c r="E28" s="19"/>
      <c r="F28" s="19"/>
      <c r="G28" s="19"/>
      <c r="H28" s="19"/>
      <c r="I28" s="19"/>
      <c r="J28" s="20"/>
    </row>
    <row r="29" spans="2:30" ht="12" customHeight="1">
      <c r="B29" s="5" t="s">
        <v>17</v>
      </c>
      <c r="C29" s="19"/>
      <c r="D29" s="19"/>
      <c r="E29" s="19"/>
      <c r="F29" s="19"/>
      <c r="G29" s="19"/>
      <c r="H29" s="19"/>
      <c r="I29" s="19"/>
      <c r="J29" s="20"/>
      <c r="T29" s="6"/>
      <c r="V29" s="6"/>
      <c r="X29" s="6"/>
      <c r="Z29" s="6"/>
      <c r="AB29" s="6"/>
      <c r="AD29" s="6" t="s">
        <v>31</v>
      </c>
    </row>
    <row r="30" spans="2:30" ht="12" customHeight="1">
      <c r="C30" s="19"/>
      <c r="D30" s="19"/>
      <c r="E30" s="19"/>
      <c r="F30" s="19"/>
      <c r="G30" s="19"/>
      <c r="H30" s="19"/>
      <c r="I30" s="19"/>
      <c r="J30" s="20"/>
    </row>
    <row r="31" spans="2:30" ht="12" customHeight="1">
      <c r="F31" s="22"/>
    </row>
    <row r="32" spans="2:30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</sheetData>
  <mergeCells count="18">
    <mergeCell ref="B5:C7"/>
    <mergeCell ref="D5:E6"/>
    <mergeCell ref="F5:O5"/>
    <mergeCell ref="P5:Q6"/>
    <mergeCell ref="R5:W5"/>
    <mergeCell ref="N6:N7"/>
    <mergeCell ref="R6:R7"/>
    <mergeCell ref="T6:T7"/>
    <mergeCell ref="V6:V7"/>
    <mergeCell ref="X5:AD5"/>
    <mergeCell ref="F6:F7"/>
    <mergeCell ref="H6:H7"/>
    <mergeCell ref="J6:J7"/>
    <mergeCell ref="L6:L7"/>
    <mergeCell ref="AB6:AB7"/>
    <mergeCell ref="AD6:AD7"/>
    <mergeCell ref="X6:X7"/>
    <mergeCell ref="Z6:Z7"/>
  </mergeCells>
  <phoneticPr fontId="1"/>
  <pageMargins left="0.59055118110236227" right="0" top="0.59055118110236227" bottom="0" header="0" footer="0"/>
  <pageSetup paperSize="9" scale="9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2021-03-30T00:20:14Z</cp:lastPrinted>
  <dcterms:created xsi:type="dcterms:W3CDTF">2003-01-11T06:05:20Z</dcterms:created>
  <dcterms:modified xsi:type="dcterms:W3CDTF">2025-04-24T01:23:51Z</dcterms:modified>
</cp:coreProperties>
</file>